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herese\Documents\Développement 2024-2025\"/>
    </mc:Choice>
  </mc:AlternateContent>
  <xr:revisionPtr revIDLastSave="0" documentId="13_ncr:1_{970F3C8D-3D15-4E12-A3D3-06851A2D1CA3}" xr6:coauthVersionLast="47" xr6:coauthVersionMax="47" xr10:uidLastSave="{00000000-0000-0000-0000-000000000000}"/>
  <bookViews>
    <workbookView xWindow="-108" yWindow="-108" windowWidth="30936" windowHeight="16776" tabRatio="634" xr2:uid="{93483B02-7AFE-AF48-8246-11DD2D717193}"/>
  </bookViews>
  <sheets>
    <sheet name="Page de garde" sheetId="17" r:id="rId1"/>
    <sheet name="Analyse " sheetId="18" r:id="rId2"/>
    <sheet name="Param" sheetId="4" state="hidden" r:id="rId3"/>
    <sheet name="TTN-3" sheetId="5" state="hidden" r:id="rId4"/>
    <sheet name="TTN-2" sheetId="6" state="hidden" r:id="rId5"/>
    <sheet name="TTN-1" sheetId="7" state="hidden" r:id="rId6"/>
    <sheet name="TTN" sheetId="8" state="hidden" r:id="rId7"/>
    <sheet name="LTN-3" sheetId="9" state="hidden" r:id="rId8"/>
    <sheet name="LTN-2" sheetId="10" state="hidden" r:id="rId9"/>
    <sheet name="LTN-1" sheetId="11" state="hidden" r:id="rId10"/>
    <sheet name="LTN" sheetId="12" state="hidden" r:id="rId11"/>
    <sheet name="LPN-3" sheetId="13" state="hidden" r:id="rId12"/>
    <sheet name="LPN-2" sheetId="14" state="hidden" r:id="rId13"/>
    <sheet name="LPN-1" sheetId="15" state="hidden" r:id="rId14"/>
    <sheet name="LPN" sheetId="16" state="hidden" r:id="rId15"/>
    <sheet name="208" sheetId="19" state="hidden" r:id="rId16"/>
  </sheets>
  <definedNames>
    <definedName name="_xlnm._FilterDatabase" localSheetId="10" hidden="1">LTN!$A$2:$S$179</definedName>
    <definedName name="_xlnm._FilterDatabase" localSheetId="6" hidden="1">TTN!$A$2:$AG$179</definedName>
    <definedName name="_xlnm._FilterDatabase" localSheetId="5" hidden="1">'TTN-1'!$A$2:$V$174</definedName>
    <definedName name="_xlnm._FilterDatabase" localSheetId="4" hidden="1">'TTN-2'!$A$2:$V$177</definedName>
    <definedName name="_xlnm._FilterDatabase" localSheetId="3" hidden="1">'TTN-3'!$A$1:$S$181</definedName>
    <definedName name="cd">Param!$H$2:$I$14</definedName>
    <definedName name="JR_PAGE_ANCHOR_0_1">'208'!$A$1</definedName>
    <definedName name="nb_club">'Page de garde'!$D$6</definedName>
    <definedName name="_xlnm.Print_Area" localSheetId="1">'Analyse '!$A$1:$J$117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3" i="8" l="1"/>
  <c r="U3" i="8"/>
  <c r="V3" i="8"/>
  <c r="W3" i="8"/>
  <c r="X3" i="8"/>
  <c r="Y3" i="8"/>
  <c r="Z3" i="8"/>
  <c r="AA3" i="8"/>
  <c r="AC3" i="8"/>
  <c r="AD3" i="8"/>
  <c r="T4" i="8"/>
  <c r="U4" i="8"/>
  <c r="V4" i="8"/>
  <c r="W4" i="8"/>
  <c r="X4" i="8"/>
  <c r="Y4" i="8"/>
  <c r="Z4" i="8"/>
  <c r="AA4" i="8"/>
  <c r="AC4" i="8"/>
  <c r="AD4" i="8"/>
  <c r="T5" i="8"/>
  <c r="U5" i="8"/>
  <c r="V5" i="8"/>
  <c r="W5" i="8"/>
  <c r="X5" i="8"/>
  <c r="Y5" i="8"/>
  <c r="Z5" i="8"/>
  <c r="AA5" i="8"/>
  <c r="AC5" i="8"/>
  <c r="AD5" i="8"/>
  <c r="T6" i="8"/>
  <c r="U6" i="8"/>
  <c r="V6" i="8"/>
  <c r="W6" i="8"/>
  <c r="X6" i="8"/>
  <c r="Y6" i="8"/>
  <c r="Z6" i="8"/>
  <c r="AA6" i="8"/>
  <c r="AC6" i="8"/>
  <c r="AD6" i="8"/>
  <c r="T7" i="8"/>
  <c r="U7" i="8"/>
  <c r="V7" i="8"/>
  <c r="W7" i="8"/>
  <c r="X7" i="8"/>
  <c r="Y7" i="8"/>
  <c r="Z7" i="8"/>
  <c r="AA7" i="8"/>
  <c r="AC7" i="8"/>
  <c r="AD7" i="8"/>
  <c r="T8" i="8"/>
  <c r="U8" i="8"/>
  <c r="V8" i="8"/>
  <c r="W8" i="8"/>
  <c r="X8" i="8"/>
  <c r="Y8" i="8"/>
  <c r="Z8" i="8"/>
  <c r="AA8" i="8"/>
  <c r="AC8" i="8"/>
  <c r="AD8" i="8"/>
  <c r="T9" i="8"/>
  <c r="U9" i="8"/>
  <c r="V9" i="8"/>
  <c r="W9" i="8"/>
  <c r="X9" i="8"/>
  <c r="Y9" i="8"/>
  <c r="Z9" i="8"/>
  <c r="AA9" i="8"/>
  <c r="AC9" i="8"/>
  <c r="AD9" i="8"/>
  <c r="T10" i="8"/>
  <c r="U10" i="8"/>
  <c r="V10" i="8"/>
  <c r="W10" i="8"/>
  <c r="X10" i="8"/>
  <c r="Y10" i="8"/>
  <c r="Z10" i="8"/>
  <c r="AA10" i="8"/>
  <c r="AC10" i="8"/>
  <c r="AD10" i="8"/>
  <c r="T11" i="8"/>
  <c r="U11" i="8"/>
  <c r="V11" i="8"/>
  <c r="W11" i="8"/>
  <c r="X11" i="8"/>
  <c r="Y11" i="8"/>
  <c r="Z11" i="8"/>
  <c r="AA11" i="8"/>
  <c r="AC11" i="8"/>
  <c r="AD11" i="8"/>
  <c r="T12" i="8"/>
  <c r="U12" i="8"/>
  <c r="V12" i="8"/>
  <c r="W12" i="8"/>
  <c r="X12" i="8"/>
  <c r="Y12" i="8"/>
  <c r="Z12" i="8"/>
  <c r="AA12" i="8"/>
  <c r="AC12" i="8"/>
  <c r="AD12" i="8"/>
  <c r="T13" i="8"/>
  <c r="U13" i="8"/>
  <c r="V13" i="8"/>
  <c r="W13" i="8"/>
  <c r="X13" i="8"/>
  <c r="Y13" i="8"/>
  <c r="Z13" i="8"/>
  <c r="AA13" i="8"/>
  <c r="AC13" i="8"/>
  <c r="AD13" i="8"/>
  <c r="T14" i="8"/>
  <c r="U14" i="8"/>
  <c r="V14" i="8"/>
  <c r="W14" i="8"/>
  <c r="X14" i="8"/>
  <c r="Y14" i="8"/>
  <c r="Z14" i="8"/>
  <c r="AA14" i="8"/>
  <c r="AC14" i="8"/>
  <c r="AD14" i="8"/>
  <c r="T15" i="8"/>
  <c r="U15" i="8"/>
  <c r="V15" i="8"/>
  <c r="W15" i="8"/>
  <c r="X15" i="8"/>
  <c r="Y15" i="8"/>
  <c r="Z15" i="8"/>
  <c r="AA15" i="8"/>
  <c r="AC15" i="8"/>
  <c r="AD15" i="8"/>
  <c r="T16" i="8"/>
  <c r="U16" i="8"/>
  <c r="V16" i="8"/>
  <c r="W16" i="8"/>
  <c r="X16" i="8"/>
  <c r="Y16" i="8"/>
  <c r="Z16" i="8"/>
  <c r="AA16" i="8"/>
  <c r="AC16" i="8"/>
  <c r="AD16" i="8"/>
  <c r="T17" i="8"/>
  <c r="U17" i="8"/>
  <c r="V17" i="8"/>
  <c r="W17" i="8"/>
  <c r="X17" i="8"/>
  <c r="Y17" i="8"/>
  <c r="Z17" i="8"/>
  <c r="AA17" i="8"/>
  <c r="AC17" i="8"/>
  <c r="AD17" i="8"/>
  <c r="T18" i="8"/>
  <c r="U18" i="8"/>
  <c r="V18" i="8"/>
  <c r="W18" i="8"/>
  <c r="X18" i="8"/>
  <c r="Y18" i="8"/>
  <c r="Z18" i="8"/>
  <c r="AA18" i="8"/>
  <c r="AC18" i="8"/>
  <c r="AD18" i="8"/>
  <c r="T19" i="8"/>
  <c r="U19" i="8"/>
  <c r="V19" i="8"/>
  <c r="W19" i="8"/>
  <c r="X19" i="8"/>
  <c r="Y19" i="8"/>
  <c r="Z19" i="8"/>
  <c r="AA19" i="8"/>
  <c r="AC19" i="8"/>
  <c r="AD19" i="8"/>
  <c r="T20" i="8"/>
  <c r="U20" i="8"/>
  <c r="V20" i="8"/>
  <c r="W20" i="8"/>
  <c r="X20" i="8"/>
  <c r="Y20" i="8"/>
  <c r="Z20" i="8"/>
  <c r="AA20" i="8"/>
  <c r="AC20" i="8"/>
  <c r="AD20" i="8"/>
  <c r="T21" i="8"/>
  <c r="U21" i="8"/>
  <c r="V21" i="8"/>
  <c r="W21" i="8"/>
  <c r="X21" i="8"/>
  <c r="Y21" i="8"/>
  <c r="Z21" i="8"/>
  <c r="AA21" i="8"/>
  <c r="AC21" i="8"/>
  <c r="AD21" i="8"/>
  <c r="T22" i="8"/>
  <c r="U22" i="8"/>
  <c r="V22" i="8"/>
  <c r="W22" i="8"/>
  <c r="X22" i="8"/>
  <c r="Y22" i="8"/>
  <c r="Z22" i="8"/>
  <c r="AA22" i="8"/>
  <c r="AC22" i="8"/>
  <c r="AD22" i="8"/>
  <c r="T23" i="8"/>
  <c r="U23" i="8"/>
  <c r="V23" i="8"/>
  <c r="W23" i="8"/>
  <c r="X23" i="8"/>
  <c r="Y23" i="8"/>
  <c r="Z23" i="8"/>
  <c r="AA23" i="8"/>
  <c r="AC23" i="8"/>
  <c r="AD23" i="8"/>
  <c r="T24" i="8"/>
  <c r="U24" i="8"/>
  <c r="V24" i="8"/>
  <c r="W24" i="8"/>
  <c r="X24" i="8"/>
  <c r="Y24" i="8"/>
  <c r="Z24" i="8"/>
  <c r="AA24" i="8"/>
  <c r="AC24" i="8"/>
  <c r="AD24" i="8"/>
  <c r="T25" i="8"/>
  <c r="U25" i="8"/>
  <c r="V25" i="8"/>
  <c r="W25" i="8"/>
  <c r="X25" i="8"/>
  <c r="Y25" i="8"/>
  <c r="Z25" i="8"/>
  <c r="AA25" i="8"/>
  <c r="AC25" i="8"/>
  <c r="AD25" i="8"/>
  <c r="T26" i="8"/>
  <c r="U26" i="8"/>
  <c r="V26" i="8"/>
  <c r="W26" i="8"/>
  <c r="X26" i="8"/>
  <c r="Y26" i="8"/>
  <c r="Z26" i="8"/>
  <c r="AA26" i="8"/>
  <c r="AC26" i="8"/>
  <c r="AD26" i="8"/>
  <c r="T27" i="8"/>
  <c r="U27" i="8"/>
  <c r="V27" i="8"/>
  <c r="W27" i="8"/>
  <c r="X27" i="8"/>
  <c r="Y27" i="8"/>
  <c r="Z27" i="8"/>
  <c r="AA27" i="8"/>
  <c r="AC27" i="8"/>
  <c r="AD27" i="8"/>
  <c r="T28" i="8"/>
  <c r="U28" i="8"/>
  <c r="V28" i="8"/>
  <c r="W28" i="8"/>
  <c r="X28" i="8"/>
  <c r="Y28" i="8"/>
  <c r="Z28" i="8"/>
  <c r="AA28" i="8"/>
  <c r="AC28" i="8"/>
  <c r="AD28" i="8"/>
  <c r="T29" i="8"/>
  <c r="U29" i="8"/>
  <c r="V29" i="8"/>
  <c r="W29" i="8"/>
  <c r="X29" i="8"/>
  <c r="Y29" i="8"/>
  <c r="Z29" i="8"/>
  <c r="AA29" i="8"/>
  <c r="AC29" i="8"/>
  <c r="AD29" i="8"/>
  <c r="T30" i="8"/>
  <c r="U30" i="8"/>
  <c r="V30" i="8"/>
  <c r="W30" i="8"/>
  <c r="X30" i="8"/>
  <c r="Y30" i="8"/>
  <c r="Z30" i="8"/>
  <c r="AA30" i="8"/>
  <c r="AC30" i="8"/>
  <c r="AD30" i="8"/>
  <c r="T31" i="8"/>
  <c r="U31" i="8"/>
  <c r="V31" i="8"/>
  <c r="W31" i="8"/>
  <c r="X31" i="8"/>
  <c r="Y31" i="8"/>
  <c r="Z31" i="8"/>
  <c r="AA31" i="8"/>
  <c r="AC31" i="8"/>
  <c r="AD31" i="8"/>
  <c r="T32" i="8"/>
  <c r="U32" i="8"/>
  <c r="V32" i="8"/>
  <c r="W32" i="8"/>
  <c r="X32" i="8"/>
  <c r="Y32" i="8"/>
  <c r="Z32" i="8"/>
  <c r="AA32" i="8"/>
  <c r="AC32" i="8"/>
  <c r="AD32" i="8"/>
  <c r="T33" i="8"/>
  <c r="U33" i="8"/>
  <c r="V33" i="8"/>
  <c r="W33" i="8"/>
  <c r="X33" i="8"/>
  <c r="Y33" i="8"/>
  <c r="Z33" i="8"/>
  <c r="AA33" i="8"/>
  <c r="AC33" i="8"/>
  <c r="AD33" i="8"/>
  <c r="T34" i="8"/>
  <c r="U34" i="8"/>
  <c r="V34" i="8"/>
  <c r="W34" i="8"/>
  <c r="X34" i="8"/>
  <c r="Y34" i="8"/>
  <c r="Z34" i="8"/>
  <c r="AA34" i="8"/>
  <c r="AC34" i="8"/>
  <c r="AD34" i="8"/>
  <c r="T35" i="8"/>
  <c r="U35" i="8"/>
  <c r="V35" i="8"/>
  <c r="W35" i="8"/>
  <c r="X35" i="8"/>
  <c r="Y35" i="8"/>
  <c r="Z35" i="8"/>
  <c r="AA35" i="8"/>
  <c r="AC35" i="8"/>
  <c r="AD35" i="8"/>
  <c r="T36" i="8"/>
  <c r="U36" i="8"/>
  <c r="V36" i="8"/>
  <c r="W36" i="8"/>
  <c r="X36" i="8"/>
  <c r="Y36" i="8"/>
  <c r="Z36" i="8"/>
  <c r="AA36" i="8"/>
  <c r="AC36" i="8"/>
  <c r="AD36" i="8"/>
  <c r="T37" i="8"/>
  <c r="U37" i="8"/>
  <c r="V37" i="8"/>
  <c r="W37" i="8"/>
  <c r="X37" i="8"/>
  <c r="Y37" i="8"/>
  <c r="Z37" i="8"/>
  <c r="AA37" i="8"/>
  <c r="AC37" i="8"/>
  <c r="AD37" i="8"/>
  <c r="T38" i="8"/>
  <c r="U38" i="8"/>
  <c r="V38" i="8"/>
  <c r="W38" i="8"/>
  <c r="X38" i="8"/>
  <c r="Y38" i="8"/>
  <c r="Z38" i="8"/>
  <c r="AA38" i="8"/>
  <c r="AC38" i="8"/>
  <c r="AD38" i="8"/>
  <c r="T39" i="8"/>
  <c r="U39" i="8"/>
  <c r="V39" i="8"/>
  <c r="W39" i="8"/>
  <c r="X39" i="8"/>
  <c r="Y39" i="8"/>
  <c r="Z39" i="8"/>
  <c r="AA39" i="8"/>
  <c r="AC39" i="8"/>
  <c r="AD39" i="8"/>
  <c r="T40" i="8"/>
  <c r="U40" i="8"/>
  <c r="V40" i="8"/>
  <c r="W40" i="8"/>
  <c r="X40" i="8"/>
  <c r="Y40" i="8"/>
  <c r="Z40" i="8"/>
  <c r="AA40" i="8"/>
  <c r="AC40" i="8"/>
  <c r="AD40" i="8"/>
  <c r="T41" i="8"/>
  <c r="U41" i="8"/>
  <c r="V41" i="8"/>
  <c r="W41" i="8"/>
  <c r="X41" i="8"/>
  <c r="Y41" i="8"/>
  <c r="Z41" i="8"/>
  <c r="AA41" i="8"/>
  <c r="AC41" i="8"/>
  <c r="AD41" i="8"/>
  <c r="T42" i="8"/>
  <c r="U42" i="8"/>
  <c r="V42" i="8"/>
  <c r="W42" i="8"/>
  <c r="X42" i="8"/>
  <c r="Y42" i="8"/>
  <c r="Z42" i="8"/>
  <c r="AA42" i="8"/>
  <c r="AC42" i="8"/>
  <c r="AD42" i="8"/>
  <c r="T43" i="8"/>
  <c r="U43" i="8"/>
  <c r="V43" i="8"/>
  <c r="W43" i="8"/>
  <c r="X43" i="8"/>
  <c r="Y43" i="8"/>
  <c r="Z43" i="8"/>
  <c r="AA43" i="8"/>
  <c r="AC43" i="8"/>
  <c r="AD43" i="8"/>
  <c r="T44" i="8"/>
  <c r="U44" i="8"/>
  <c r="V44" i="8"/>
  <c r="W44" i="8"/>
  <c r="X44" i="8"/>
  <c r="Y44" i="8"/>
  <c r="Z44" i="8"/>
  <c r="AA44" i="8"/>
  <c r="AC44" i="8"/>
  <c r="AD44" i="8"/>
  <c r="T45" i="8"/>
  <c r="U45" i="8"/>
  <c r="V45" i="8"/>
  <c r="W45" i="8"/>
  <c r="X45" i="8"/>
  <c r="Y45" i="8"/>
  <c r="Z45" i="8"/>
  <c r="AA45" i="8"/>
  <c r="AC45" i="8"/>
  <c r="AD45" i="8"/>
  <c r="T46" i="8"/>
  <c r="U46" i="8"/>
  <c r="V46" i="8"/>
  <c r="W46" i="8"/>
  <c r="X46" i="8"/>
  <c r="Y46" i="8"/>
  <c r="Z46" i="8"/>
  <c r="AA46" i="8"/>
  <c r="AC46" i="8"/>
  <c r="AD46" i="8"/>
  <c r="T47" i="8"/>
  <c r="U47" i="8"/>
  <c r="V47" i="8"/>
  <c r="W47" i="8"/>
  <c r="X47" i="8"/>
  <c r="Y47" i="8"/>
  <c r="Z47" i="8"/>
  <c r="AA47" i="8"/>
  <c r="AC47" i="8"/>
  <c r="AD47" i="8"/>
  <c r="T48" i="8"/>
  <c r="U48" i="8"/>
  <c r="V48" i="8"/>
  <c r="W48" i="8"/>
  <c r="X48" i="8"/>
  <c r="Y48" i="8"/>
  <c r="Z48" i="8"/>
  <c r="AA48" i="8"/>
  <c r="AC48" i="8"/>
  <c r="AD48" i="8"/>
  <c r="T49" i="8"/>
  <c r="U49" i="8"/>
  <c r="V49" i="8"/>
  <c r="W49" i="8"/>
  <c r="X49" i="8"/>
  <c r="Y49" i="8"/>
  <c r="Z49" i="8"/>
  <c r="AA49" i="8"/>
  <c r="AC49" i="8"/>
  <c r="AD49" i="8"/>
  <c r="T50" i="8"/>
  <c r="U50" i="8"/>
  <c r="V50" i="8"/>
  <c r="W50" i="8"/>
  <c r="X50" i="8"/>
  <c r="Y50" i="8"/>
  <c r="Z50" i="8"/>
  <c r="AA50" i="8"/>
  <c r="AC50" i="8"/>
  <c r="AD50" i="8"/>
  <c r="T51" i="8"/>
  <c r="U51" i="8"/>
  <c r="V51" i="8"/>
  <c r="W51" i="8"/>
  <c r="X51" i="8"/>
  <c r="Y51" i="8"/>
  <c r="Z51" i="8"/>
  <c r="AA51" i="8"/>
  <c r="AC51" i="8"/>
  <c r="AD51" i="8"/>
  <c r="T52" i="8"/>
  <c r="U52" i="8"/>
  <c r="V52" i="8"/>
  <c r="W52" i="8"/>
  <c r="X52" i="8"/>
  <c r="Y52" i="8"/>
  <c r="Z52" i="8"/>
  <c r="AA52" i="8"/>
  <c r="AC52" i="8"/>
  <c r="AD52" i="8"/>
  <c r="T53" i="8"/>
  <c r="U53" i="8"/>
  <c r="V53" i="8"/>
  <c r="W53" i="8"/>
  <c r="X53" i="8"/>
  <c r="Y53" i="8"/>
  <c r="Z53" i="8"/>
  <c r="AA53" i="8"/>
  <c r="AC53" i="8"/>
  <c r="AD53" i="8"/>
  <c r="T54" i="8"/>
  <c r="U54" i="8"/>
  <c r="V54" i="8"/>
  <c r="W54" i="8"/>
  <c r="X54" i="8"/>
  <c r="Y54" i="8"/>
  <c r="Z54" i="8"/>
  <c r="AA54" i="8"/>
  <c r="AC54" i="8"/>
  <c r="AD54" i="8"/>
  <c r="T55" i="8"/>
  <c r="U55" i="8"/>
  <c r="V55" i="8"/>
  <c r="W55" i="8"/>
  <c r="X55" i="8"/>
  <c r="Y55" i="8"/>
  <c r="Z55" i="8"/>
  <c r="AA55" i="8"/>
  <c r="AC55" i="8"/>
  <c r="AD55" i="8"/>
  <c r="T56" i="8"/>
  <c r="U56" i="8"/>
  <c r="V56" i="8"/>
  <c r="W56" i="8"/>
  <c r="X56" i="8"/>
  <c r="Y56" i="8"/>
  <c r="Z56" i="8"/>
  <c r="AA56" i="8"/>
  <c r="AC56" i="8"/>
  <c r="AD56" i="8"/>
  <c r="T57" i="8"/>
  <c r="U57" i="8"/>
  <c r="V57" i="8"/>
  <c r="W57" i="8"/>
  <c r="X57" i="8"/>
  <c r="Y57" i="8"/>
  <c r="Z57" i="8"/>
  <c r="AA57" i="8"/>
  <c r="AC57" i="8"/>
  <c r="AD57" i="8"/>
  <c r="T58" i="8"/>
  <c r="U58" i="8"/>
  <c r="V58" i="8"/>
  <c r="W58" i="8"/>
  <c r="X58" i="8"/>
  <c r="Y58" i="8"/>
  <c r="Z58" i="8"/>
  <c r="AA58" i="8"/>
  <c r="AC58" i="8"/>
  <c r="AD58" i="8"/>
  <c r="T59" i="8"/>
  <c r="U59" i="8"/>
  <c r="V59" i="8"/>
  <c r="W59" i="8"/>
  <c r="X59" i="8"/>
  <c r="Y59" i="8"/>
  <c r="Z59" i="8"/>
  <c r="AA59" i="8"/>
  <c r="AC59" i="8"/>
  <c r="AD59" i="8"/>
  <c r="T60" i="8"/>
  <c r="U60" i="8"/>
  <c r="V60" i="8"/>
  <c r="W60" i="8"/>
  <c r="X60" i="8"/>
  <c r="Y60" i="8"/>
  <c r="Z60" i="8"/>
  <c r="AA60" i="8"/>
  <c r="AC60" i="8"/>
  <c r="AD60" i="8"/>
  <c r="T61" i="8"/>
  <c r="U61" i="8"/>
  <c r="V61" i="8"/>
  <c r="W61" i="8"/>
  <c r="X61" i="8"/>
  <c r="Y61" i="8"/>
  <c r="Z61" i="8"/>
  <c r="AA61" i="8"/>
  <c r="AC61" i="8"/>
  <c r="AD61" i="8"/>
  <c r="T62" i="8"/>
  <c r="U62" i="8"/>
  <c r="V62" i="8"/>
  <c r="W62" i="8"/>
  <c r="X62" i="8"/>
  <c r="Y62" i="8"/>
  <c r="Z62" i="8"/>
  <c r="AA62" i="8"/>
  <c r="AC62" i="8"/>
  <c r="AD62" i="8"/>
  <c r="T63" i="8"/>
  <c r="U63" i="8"/>
  <c r="V63" i="8"/>
  <c r="W63" i="8"/>
  <c r="X63" i="8"/>
  <c r="Y63" i="8"/>
  <c r="Z63" i="8"/>
  <c r="AA63" i="8"/>
  <c r="AC63" i="8"/>
  <c r="AD63" i="8"/>
  <c r="T64" i="8"/>
  <c r="U64" i="8"/>
  <c r="V64" i="8"/>
  <c r="W64" i="8"/>
  <c r="X64" i="8"/>
  <c r="Y64" i="8"/>
  <c r="Z64" i="8"/>
  <c r="AA64" i="8"/>
  <c r="AC64" i="8"/>
  <c r="AD64" i="8"/>
  <c r="T65" i="8"/>
  <c r="U65" i="8"/>
  <c r="V65" i="8"/>
  <c r="W65" i="8"/>
  <c r="X65" i="8"/>
  <c r="Y65" i="8"/>
  <c r="Z65" i="8"/>
  <c r="AA65" i="8"/>
  <c r="AC65" i="8"/>
  <c r="AD65" i="8"/>
  <c r="T66" i="8"/>
  <c r="U66" i="8"/>
  <c r="V66" i="8"/>
  <c r="W66" i="8"/>
  <c r="X66" i="8"/>
  <c r="Y66" i="8"/>
  <c r="Z66" i="8"/>
  <c r="AA66" i="8"/>
  <c r="AC66" i="8"/>
  <c r="AD66" i="8"/>
  <c r="T67" i="8"/>
  <c r="U67" i="8"/>
  <c r="V67" i="8"/>
  <c r="W67" i="8"/>
  <c r="X67" i="8"/>
  <c r="Y67" i="8"/>
  <c r="Z67" i="8"/>
  <c r="AA67" i="8"/>
  <c r="AC67" i="8"/>
  <c r="AD67" i="8"/>
  <c r="T68" i="8"/>
  <c r="U68" i="8"/>
  <c r="V68" i="8"/>
  <c r="W68" i="8"/>
  <c r="X68" i="8"/>
  <c r="Y68" i="8"/>
  <c r="Z68" i="8"/>
  <c r="AA68" i="8"/>
  <c r="AC68" i="8"/>
  <c r="AD68" i="8"/>
  <c r="T69" i="8"/>
  <c r="U69" i="8"/>
  <c r="V69" i="8"/>
  <c r="W69" i="8"/>
  <c r="X69" i="8"/>
  <c r="Y69" i="8"/>
  <c r="Z69" i="8"/>
  <c r="AA69" i="8"/>
  <c r="AC69" i="8"/>
  <c r="AD69" i="8"/>
  <c r="T70" i="8"/>
  <c r="U70" i="8"/>
  <c r="V70" i="8"/>
  <c r="W70" i="8"/>
  <c r="X70" i="8"/>
  <c r="Y70" i="8"/>
  <c r="Z70" i="8"/>
  <c r="AA70" i="8"/>
  <c r="AC70" i="8"/>
  <c r="AD70" i="8"/>
  <c r="T71" i="8"/>
  <c r="U71" i="8"/>
  <c r="V71" i="8"/>
  <c r="W71" i="8"/>
  <c r="X71" i="8"/>
  <c r="Y71" i="8"/>
  <c r="Z71" i="8"/>
  <c r="AA71" i="8"/>
  <c r="AC71" i="8"/>
  <c r="AD71" i="8"/>
  <c r="T72" i="8"/>
  <c r="U72" i="8"/>
  <c r="V72" i="8"/>
  <c r="W72" i="8"/>
  <c r="X72" i="8"/>
  <c r="Y72" i="8"/>
  <c r="Z72" i="8"/>
  <c r="AA72" i="8"/>
  <c r="AC72" i="8"/>
  <c r="AD72" i="8"/>
  <c r="T73" i="8"/>
  <c r="U73" i="8"/>
  <c r="V73" i="8"/>
  <c r="W73" i="8"/>
  <c r="X73" i="8"/>
  <c r="Y73" i="8"/>
  <c r="Z73" i="8"/>
  <c r="AA73" i="8"/>
  <c r="AC73" i="8"/>
  <c r="AD73" i="8"/>
  <c r="T74" i="8"/>
  <c r="U74" i="8"/>
  <c r="V74" i="8"/>
  <c r="W74" i="8"/>
  <c r="X74" i="8"/>
  <c r="Y74" i="8"/>
  <c r="Z74" i="8"/>
  <c r="AA74" i="8"/>
  <c r="AC74" i="8"/>
  <c r="AD74" i="8"/>
  <c r="T75" i="8"/>
  <c r="U75" i="8"/>
  <c r="V75" i="8"/>
  <c r="W75" i="8"/>
  <c r="X75" i="8"/>
  <c r="Y75" i="8"/>
  <c r="Z75" i="8"/>
  <c r="AA75" i="8"/>
  <c r="AC75" i="8"/>
  <c r="AD75" i="8"/>
  <c r="T76" i="8"/>
  <c r="U76" i="8"/>
  <c r="V76" i="8"/>
  <c r="W76" i="8"/>
  <c r="X76" i="8"/>
  <c r="Y76" i="8"/>
  <c r="Z76" i="8"/>
  <c r="AA76" i="8"/>
  <c r="AC76" i="8"/>
  <c r="AD76" i="8"/>
  <c r="T77" i="8"/>
  <c r="U77" i="8"/>
  <c r="V77" i="8"/>
  <c r="W77" i="8"/>
  <c r="X77" i="8"/>
  <c r="Y77" i="8"/>
  <c r="Z77" i="8"/>
  <c r="AA77" i="8"/>
  <c r="AC77" i="8"/>
  <c r="AD77" i="8"/>
  <c r="T78" i="8"/>
  <c r="U78" i="8"/>
  <c r="V78" i="8"/>
  <c r="W78" i="8"/>
  <c r="X78" i="8"/>
  <c r="Y78" i="8"/>
  <c r="Z78" i="8"/>
  <c r="AA78" i="8"/>
  <c r="AC78" i="8"/>
  <c r="AD78" i="8"/>
  <c r="T79" i="8"/>
  <c r="U79" i="8"/>
  <c r="V79" i="8"/>
  <c r="W79" i="8"/>
  <c r="X79" i="8"/>
  <c r="Y79" i="8"/>
  <c r="Z79" i="8"/>
  <c r="AA79" i="8"/>
  <c r="AC79" i="8"/>
  <c r="AD79" i="8"/>
  <c r="T80" i="8"/>
  <c r="U80" i="8"/>
  <c r="V80" i="8"/>
  <c r="W80" i="8"/>
  <c r="X80" i="8"/>
  <c r="Y80" i="8"/>
  <c r="Z80" i="8"/>
  <c r="AA80" i="8"/>
  <c r="AC80" i="8"/>
  <c r="AD80" i="8"/>
  <c r="T81" i="8"/>
  <c r="U81" i="8"/>
  <c r="V81" i="8"/>
  <c r="W81" i="8"/>
  <c r="X81" i="8"/>
  <c r="Y81" i="8"/>
  <c r="Z81" i="8"/>
  <c r="AA81" i="8"/>
  <c r="AC81" i="8"/>
  <c r="AD81" i="8"/>
  <c r="T82" i="8"/>
  <c r="U82" i="8"/>
  <c r="V82" i="8"/>
  <c r="W82" i="8"/>
  <c r="X82" i="8"/>
  <c r="Y82" i="8"/>
  <c r="Z82" i="8"/>
  <c r="AA82" i="8"/>
  <c r="AC82" i="8"/>
  <c r="AD82" i="8"/>
  <c r="T83" i="8"/>
  <c r="U83" i="8"/>
  <c r="V83" i="8"/>
  <c r="W83" i="8"/>
  <c r="X83" i="8"/>
  <c r="Y83" i="8"/>
  <c r="Z83" i="8"/>
  <c r="AA83" i="8"/>
  <c r="AC83" i="8"/>
  <c r="AD83" i="8"/>
  <c r="T84" i="8"/>
  <c r="U84" i="8"/>
  <c r="V84" i="8"/>
  <c r="W84" i="8"/>
  <c r="X84" i="8"/>
  <c r="Y84" i="8"/>
  <c r="Z84" i="8"/>
  <c r="AA84" i="8"/>
  <c r="AC84" i="8"/>
  <c r="AD84" i="8"/>
  <c r="T85" i="8"/>
  <c r="U85" i="8"/>
  <c r="V85" i="8"/>
  <c r="W85" i="8"/>
  <c r="X85" i="8"/>
  <c r="Y85" i="8"/>
  <c r="Z85" i="8"/>
  <c r="AA85" i="8"/>
  <c r="AC85" i="8"/>
  <c r="AD85" i="8"/>
  <c r="T86" i="8"/>
  <c r="U86" i="8"/>
  <c r="V86" i="8"/>
  <c r="W86" i="8"/>
  <c r="X86" i="8"/>
  <c r="Y86" i="8"/>
  <c r="Z86" i="8"/>
  <c r="AA86" i="8"/>
  <c r="AC86" i="8"/>
  <c r="AD86" i="8"/>
  <c r="T87" i="8"/>
  <c r="U87" i="8"/>
  <c r="V87" i="8"/>
  <c r="W87" i="8"/>
  <c r="X87" i="8"/>
  <c r="Y87" i="8"/>
  <c r="Z87" i="8"/>
  <c r="AA87" i="8"/>
  <c r="AC87" i="8"/>
  <c r="AD87" i="8"/>
  <c r="T88" i="8"/>
  <c r="U88" i="8"/>
  <c r="V88" i="8"/>
  <c r="W88" i="8"/>
  <c r="X88" i="8"/>
  <c r="Y88" i="8"/>
  <c r="Z88" i="8"/>
  <c r="AA88" i="8"/>
  <c r="AC88" i="8"/>
  <c r="AD88" i="8"/>
  <c r="T89" i="8"/>
  <c r="U89" i="8"/>
  <c r="V89" i="8"/>
  <c r="W89" i="8"/>
  <c r="X89" i="8"/>
  <c r="Y89" i="8"/>
  <c r="Z89" i="8"/>
  <c r="AA89" i="8"/>
  <c r="AC89" i="8"/>
  <c r="AD89" i="8"/>
  <c r="T90" i="8"/>
  <c r="U90" i="8"/>
  <c r="V90" i="8"/>
  <c r="W90" i="8"/>
  <c r="X90" i="8"/>
  <c r="Y90" i="8"/>
  <c r="Z90" i="8"/>
  <c r="AA90" i="8"/>
  <c r="AC90" i="8"/>
  <c r="AD90" i="8"/>
  <c r="T91" i="8"/>
  <c r="U91" i="8"/>
  <c r="V91" i="8"/>
  <c r="W91" i="8"/>
  <c r="X91" i="8"/>
  <c r="Y91" i="8"/>
  <c r="Z91" i="8"/>
  <c r="AA91" i="8"/>
  <c r="AC91" i="8"/>
  <c r="AD91" i="8"/>
  <c r="T92" i="8"/>
  <c r="U92" i="8"/>
  <c r="V92" i="8"/>
  <c r="W92" i="8"/>
  <c r="X92" i="8"/>
  <c r="Y92" i="8"/>
  <c r="Z92" i="8"/>
  <c r="AA92" i="8"/>
  <c r="AC92" i="8"/>
  <c r="AD92" i="8"/>
  <c r="T93" i="8"/>
  <c r="U93" i="8"/>
  <c r="V93" i="8"/>
  <c r="W93" i="8"/>
  <c r="X93" i="8"/>
  <c r="Y93" i="8"/>
  <c r="Z93" i="8"/>
  <c r="AA93" i="8"/>
  <c r="AC93" i="8"/>
  <c r="AD93" i="8"/>
  <c r="T94" i="8"/>
  <c r="U94" i="8"/>
  <c r="V94" i="8"/>
  <c r="W94" i="8"/>
  <c r="X94" i="8"/>
  <c r="Y94" i="8"/>
  <c r="Z94" i="8"/>
  <c r="AA94" i="8"/>
  <c r="AC94" i="8"/>
  <c r="AD94" i="8"/>
  <c r="T95" i="8"/>
  <c r="U95" i="8"/>
  <c r="V95" i="8"/>
  <c r="W95" i="8"/>
  <c r="X95" i="8"/>
  <c r="Y95" i="8"/>
  <c r="Z95" i="8"/>
  <c r="AA95" i="8"/>
  <c r="AC95" i="8"/>
  <c r="AD95" i="8"/>
  <c r="T96" i="8"/>
  <c r="U96" i="8"/>
  <c r="V96" i="8"/>
  <c r="W96" i="8"/>
  <c r="X96" i="8"/>
  <c r="Y96" i="8"/>
  <c r="Z96" i="8"/>
  <c r="AA96" i="8"/>
  <c r="AC96" i="8"/>
  <c r="AD96" i="8"/>
  <c r="T97" i="8"/>
  <c r="U97" i="8"/>
  <c r="V97" i="8"/>
  <c r="W97" i="8"/>
  <c r="X97" i="8"/>
  <c r="Y97" i="8"/>
  <c r="Z97" i="8"/>
  <c r="AA97" i="8"/>
  <c r="AC97" i="8"/>
  <c r="AD97" i="8"/>
  <c r="T98" i="8"/>
  <c r="U98" i="8"/>
  <c r="V98" i="8"/>
  <c r="W98" i="8"/>
  <c r="X98" i="8"/>
  <c r="Y98" i="8"/>
  <c r="Z98" i="8"/>
  <c r="AA98" i="8"/>
  <c r="AC98" i="8"/>
  <c r="AD98" i="8"/>
  <c r="T99" i="8"/>
  <c r="U99" i="8"/>
  <c r="V99" i="8"/>
  <c r="W99" i="8"/>
  <c r="X99" i="8"/>
  <c r="Y99" i="8"/>
  <c r="Z99" i="8"/>
  <c r="AA99" i="8"/>
  <c r="AC99" i="8"/>
  <c r="AD99" i="8"/>
  <c r="T100" i="8"/>
  <c r="U100" i="8"/>
  <c r="V100" i="8"/>
  <c r="W100" i="8"/>
  <c r="X100" i="8"/>
  <c r="Y100" i="8"/>
  <c r="Z100" i="8"/>
  <c r="AA100" i="8"/>
  <c r="AC100" i="8"/>
  <c r="AD100" i="8"/>
  <c r="T101" i="8"/>
  <c r="U101" i="8"/>
  <c r="V101" i="8"/>
  <c r="W101" i="8"/>
  <c r="X101" i="8"/>
  <c r="Y101" i="8"/>
  <c r="Z101" i="8"/>
  <c r="AA101" i="8"/>
  <c r="AC101" i="8"/>
  <c r="AD101" i="8"/>
  <c r="T102" i="8"/>
  <c r="U102" i="8"/>
  <c r="V102" i="8"/>
  <c r="W102" i="8"/>
  <c r="X102" i="8"/>
  <c r="Y102" i="8"/>
  <c r="Z102" i="8"/>
  <c r="AA102" i="8"/>
  <c r="AC102" i="8"/>
  <c r="AD102" i="8"/>
  <c r="T103" i="8"/>
  <c r="U103" i="8"/>
  <c r="V103" i="8"/>
  <c r="W103" i="8"/>
  <c r="X103" i="8"/>
  <c r="Y103" i="8"/>
  <c r="Z103" i="8"/>
  <c r="AA103" i="8"/>
  <c r="AC103" i="8"/>
  <c r="AD103" i="8"/>
  <c r="T104" i="8"/>
  <c r="U104" i="8"/>
  <c r="V104" i="8"/>
  <c r="W104" i="8"/>
  <c r="X104" i="8"/>
  <c r="Y104" i="8"/>
  <c r="Z104" i="8"/>
  <c r="AA104" i="8"/>
  <c r="AC104" i="8"/>
  <c r="AD104" i="8"/>
  <c r="T105" i="8"/>
  <c r="U105" i="8"/>
  <c r="V105" i="8"/>
  <c r="W105" i="8"/>
  <c r="X105" i="8"/>
  <c r="Y105" i="8"/>
  <c r="Z105" i="8"/>
  <c r="AA105" i="8"/>
  <c r="AC105" i="8"/>
  <c r="AD105" i="8"/>
  <c r="T106" i="8"/>
  <c r="U106" i="8"/>
  <c r="V106" i="8"/>
  <c r="W106" i="8"/>
  <c r="X106" i="8"/>
  <c r="Y106" i="8"/>
  <c r="Z106" i="8"/>
  <c r="AA106" i="8"/>
  <c r="AC106" i="8"/>
  <c r="AD106" i="8"/>
  <c r="T107" i="8"/>
  <c r="U107" i="8"/>
  <c r="V107" i="8"/>
  <c r="W107" i="8"/>
  <c r="X107" i="8"/>
  <c r="Y107" i="8"/>
  <c r="Z107" i="8"/>
  <c r="AA107" i="8"/>
  <c r="AC107" i="8"/>
  <c r="AD107" i="8"/>
  <c r="T108" i="8"/>
  <c r="U108" i="8"/>
  <c r="V108" i="8"/>
  <c r="W108" i="8"/>
  <c r="X108" i="8"/>
  <c r="Y108" i="8"/>
  <c r="Z108" i="8"/>
  <c r="AA108" i="8"/>
  <c r="AC108" i="8"/>
  <c r="AD108" i="8"/>
  <c r="T109" i="8"/>
  <c r="U109" i="8"/>
  <c r="V109" i="8"/>
  <c r="W109" i="8"/>
  <c r="X109" i="8"/>
  <c r="Y109" i="8"/>
  <c r="Z109" i="8"/>
  <c r="AA109" i="8"/>
  <c r="AC109" i="8"/>
  <c r="AD109" i="8"/>
  <c r="T110" i="8"/>
  <c r="U110" i="8"/>
  <c r="V110" i="8"/>
  <c r="W110" i="8"/>
  <c r="X110" i="8"/>
  <c r="Y110" i="8"/>
  <c r="Z110" i="8"/>
  <c r="AA110" i="8"/>
  <c r="AC110" i="8"/>
  <c r="AD110" i="8"/>
  <c r="T111" i="8"/>
  <c r="U111" i="8"/>
  <c r="V111" i="8"/>
  <c r="W111" i="8"/>
  <c r="X111" i="8"/>
  <c r="Y111" i="8"/>
  <c r="Z111" i="8"/>
  <c r="AA111" i="8"/>
  <c r="AC111" i="8"/>
  <c r="AD111" i="8"/>
  <c r="T112" i="8"/>
  <c r="U112" i="8"/>
  <c r="V112" i="8"/>
  <c r="W112" i="8"/>
  <c r="X112" i="8"/>
  <c r="Y112" i="8"/>
  <c r="Z112" i="8"/>
  <c r="AA112" i="8"/>
  <c r="AC112" i="8"/>
  <c r="AD112" i="8"/>
  <c r="T113" i="8"/>
  <c r="U113" i="8"/>
  <c r="V113" i="8"/>
  <c r="W113" i="8"/>
  <c r="X113" i="8"/>
  <c r="Y113" i="8"/>
  <c r="Z113" i="8"/>
  <c r="AA113" i="8"/>
  <c r="AC113" i="8"/>
  <c r="AD113" i="8"/>
  <c r="T114" i="8"/>
  <c r="U114" i="8"/>
  <c r="V114" i="8"/>
  <c r="W114" i="8"/>
  <c r="X114" i="8"/>
  <c r="Y114" i="8"/>
  <c r="Z114" i="8"/>
  <c r="AA114" i="8"/>
  <c r="AC114" i="8"/>
  <c r="AD114" i="8"/>
  <c r="T115" i="8"/>
  <c r="U115" i="8"/>
  <c r="V115" i="8"/>
  <c r="W115" i="8"/>
  <c r="X115" i="8"/>
  <c r="Y115" i="8"/>
  <c r="Z115" i="8"/>
  <c r="AA115" i="8"/>
  <c r="AC115" i="8"/>
  <c r="AD115" i="8"/>
  <c r="T116" i="8"/>
  <c r="U116" i="8"/>
  <c r="V116" i="8"/>
  <c r="W116" i="8"/>
  <c r="X116" i="8"/>
  <c r="Y116" i="8"/>
  <c r="Z116" i="8"/>
  <c r="AA116" i="8"/>
  <c r="AC116" i="8"/>
  <c r="AD116" i="8"/>
  <c r="T117" i="8"/>
  <c r="U117" i="8"/>
  <c r="V117" i="8"/>
  <c r="W117" i="8"/>
  <c r="X117" i="8"/>
  <c r="Y117" i="8"/>
  <c r="Z117" i="8"/>
  <c r="AA117" i="8"/>
  <c r="AC117" i="8"/>
  <c r="AD117" i="8"/>
  <c r="T118" i="8"/>
  <c r="U118" i="8"/>
  <c r="V118" i="8"/>
  <c r="W118" i="8"/>
  <c r="X118" i="8"/>
  <c r="Y118" i="8"/>
  <c r="Z118" i="8"/>
  <c r="AA118" i="8"/>
  <c r="AC118" i="8"/>
  <c r="AD118" i="8"/>
  <c r="T119" i="8"/>
  <c r="U119" i="8"/>
  <c r="V119" i="8"/>
  <c r="W119" i="8"/>
  <c r="X119" i="8"/>
  <c r="Y119" i="8"/>
  <c r="Z119" i="8"/>
  <c r="AA119" i="8"/>
  <c r="AC119" i="8"/>
  <c r="AD119" i="8"/>
  <c r="T120" i="8"/>
  <c r="U120" i="8"/>
  <c r="V120" i="8"/>
  <c r="W120" i="8"/>
  <c r="X120" i="8"/>
  <c r="Y120" i="8"/>
  <c r="Z120" i="8"/>
  <c r="AA120" i="8"/>
  <c r="AC120" i="8"/>
  <c r="AD120" i="8"/>
  <c r="T121" i="8"/>
  <c r="U121" i="8"/>
  <c r="V121" i="8"/>
  <c r="W121" i="8"/>
  <c r="X121" i="8"/>
  <c r="Y121" i="8"/>
  <c r="Z121" i="8"/>
  <c r="AA121" i="8"/>
  <c r="AC121" i="8"/>
  <c r="AD121" i="8"/>
  <c r="T122" i="8"/>
  <c r="U122" i="8"/>
  <c r="V122" i="8"/>
  <c r="W122" i="8"/>
  <c r="X122" i="8"/>
  <c r="Y122" i="8"/>
  <c r="Z122" i="8"/>
  <c r="AA122" i="8"/>
  <c r="AC122" i="8"/>
  <c r="AD122" i="8"/>
  <c r="T123" i="8"/>
  <c r="U123" i="8"/>
  <c r="V123" i="8"/>
  <c r="W123" i="8"/>
  <c r="X123" i="8"/>
  <c r="Y123" i="8"/>
  <c r="Z123" i="8"/>
  <c r="AA123" i="8"/>
  <c r="AC123" i="8"/>
  <c r="AD123" i="8"/>
  <c r="T124" i="8"/>
  <c r="U124" i="8"/>
  <c r="V124" i="8"/>
  <c r="W124" i="8"/>
  <c r="X124" i="8"/>
  <c r="Y124" i="8"/>
  <c r="Z124" i="8"/>
  <c r="AA124" i="8"/>
  <c r="AC124" i="8"/>
  <c r="AD124" i="8"/>
  <c r="T125" i="8"/>
  <c r="U125" i="8"/>
  <c r="V125" i="8"/>
  <c r="W125" i="8"/>
  <c r="X125" i="8"/>
  <c r="Y125" i="8"/>
  <c r="Z125" i="8"/>
  <c r="AA125" i="8"/>
  <c r="AC125" i="8"/>
  <c r="AD125" i="8"/>
  <c r="T126" i="8"/>
  <c r="U126" i="8"/>
  <c r="V126" i="8"/>
  <c r="W126" i="8"/>
  <c r="X126" i="8"/>
  <c r="Y126" i="8"/>
  <c r="Z126" i="8"/>
  <c r="AA126" i="8"/>
  <c r="AC126" i="8"/>
  <c r="AD126" i="8"/>
  <c r="T127" i="8"/>
  <c r="U127" i="8"/>
  <c r="V127" i="8"/>
  <c r="W127" i="8"/>
  <c r="X127" i="8"/>
  <c r="Y127" i="8"/>
  <c r="Z127" i="8"/>
  <c r="AA127" i="8"/>
  <c r="AC127" i="8"/>
  <c r="AD127" i="8"/>
  <c r="T128" i="8"/>
  <c r="U128" i="8"/>
  <c r="V128" i="8"/>
  <c r="W128" i="8"/>
  <c r="X128" i="8"/>
  <c r="Y128" i="8"/>
  <c r="Z128" i="8"/>
  <c r="AA128" i="8"/>
  <c r="AC128" i="8"/>
  <c r="AD128" i="8"/>
  <c r="T129" i="8"/>
  <c r="U129" i="8"/>
  <c r="V129" i="8"/>
  <c r="W129" i="8"/>
  <c r="X129" i="8"/>
  <c r="Y129" i="8"/>
  <c r="Z129" i="8"/>
  <c r="AA129" i="8"/>
  <c r="AC129" i="8"/>
  <c r="AD129" i="8"/>
  <c r="T130" i="8"/>
  <c r="U130" i="8"/>
  <c r="V130" i="8"/>
  <c r="W130" i="8"/>
  <c r="X130" i="8"/>
  <c r="Y130" i="8"/>
  <c r="Z130" i="8"/>
  <c r="AA130" i="8"/>
  <c r="AC130" i="8"/>
  <c r="AD130" i="8"/>
  <c r="T131" i="8"/>
  <c r="U131" i="8"/>
  <c r="V131" i="8"/>
  <c r="W131" i="8"/>
  <c r="X131" i="8"/>
  <c r="Y131" i="8"/>
  <c r="Z131" i="8"/>
  <c r="AA131" i="8"/>
  <c r="AC131" i="8"/>
  <c r="AD131" i="8"/>
  <c r="T132" i="8"/>
  <c r="U132" i="8"/>
  <c r="V132" i="8"/>
  <c r="W132" i="8"/>
  <c r="X132" i="8"/>
  <c r="Y132" i="8"/>
  <c r="Z132" i="8"/>
  <c r="AA132" i="8"/>
  <c r="AC132" i="8"/>
  <c r="AD132" i="8"/>
  <c r="T133" i="8"/>
  <c r="U133" i="8"/>
  <c r="V133" i="8"/>
  <c r="W133" i="8"/>
  <c r="X133" i="8"/>
  <c r="Y133" i="8"/>
  <c r="Z133" i="8"/>
  <c r="AA133" i="8"/>
  <c r="AC133" i="8"/>
  <c r="AD133" i="8"/>
  <c r="T134" i="8"/>
  <c r="U134" i="8"/>
  <c r="V134" i="8"/>
  <c r="W134" i="8"/>
  <c r="X134" i="8"/>
  <c r="Y134" i="8"/>
  <c r="Z134" i="8"/>
  <c r="AA134" i="8"/>
  <c r="AC134" i="8"/>
  <c r="AD134" i="8"/>
  <c r="T135" i="8"/>
  <c r="U135" i="8"/>
  <c r="V135" i="8"/>
  <c r="W135" i="8"/>
  <c r="X135" i="8"/>
  <c r="Y135" i="8"/>
  <c r="Z135" i="8"/>
  <c r="AA135" i="8"/>
  <c r="AC135" i="8"/>
  <c r="AD135" i="8"/>
  <c r="T136" i="8"/>
  <c r="U136" i="8"/>
  <c r="V136" i="8"/>
  <c r="W136" i="8"/>
  <c r="X136" i="8"/>
  <c r="Y136" i="8"/>
  <c r="Z136" i="8"/>
  <c r="AA136" i="8"/>
  <c r="AC136" i="8"/>
  <c r="AD136" i="8"/>
  <c r="T137" i="8"/>
  <c r="U137" i="8"/>
  <c r="V137" i="8"/>
  <c r="W137" i="8"/>
  <c r="X137" i="8"/>
  <c r="Y137" i="8"/>
  <c r="Z137" i="8"/>
  <c r="AA137" i="8"/>
  <c r="AC137" i="8"/>
  <c r="AD137" i="8"/>
  <c r="T138" i="8"/>
  <c r="U138" i="8"/>
  <c r="V138" i="8"/>
  <c r="W138" i="8"/>
  <c r="X138" i="8"/>
  <c r="Y138" i="8"/>
  <c r="Z138" i="8"/>
  <c r="AA138" i="8"/>
  <c r="AC138" i="8"/>
  <c r="AD138" i="8"/>
  <c r="T139" i="8"/>
  <c r="U139" i="8"/>
  <c r="V139" i="8"/>
  <c r="W139" i="8"/>
  <c r="X139" i="8"/>
  <c r="Y139" i="8"/>
  <c r="Z139" i="8"/>
  <c r="AA139" i="8"/>
  <c r="AC139" i="8"/>
  <c r="AD139" i="8"/>
  <c r="T140" i="8"/>
  <c r="U140" i="8"/>
  <c r="V140" i="8"/>
  <c r="W140" i="8"/>
  <c r="X140" i="8"/>
  <c r="Y140" i="8"/>
  <c r="Z140" i="8"/>
  <c r="AA140" i="8"/>
  <c r="AC140" i="8"/>
  <c r="AD140" i="8"/>
  <c r="T141" i="8"/>
  <c r="U141" i="8"/>
  <c r="V141" i="8"/>
  <c r="W141" i="8"/>
  <c r="X141" i="8"/>
  <c r="Y141" i="8"/>
  <c r="Z141" i="8"/>
  <c r="AA141" i="8"/>
  <c r="AC141" i="8"/>
  <c r="AD141" i="8"/>
  <c r="T142" i="8"/>
  <c r="U142" i="8"/>
  <c r="V142" i="8"/>
  <c r="W142" i="8"/>
  <c r="X142" i="8"/>
  <c r="Y142" i="8"/>
  <c r="Z142" i="8"/>
  <c r="AA142" i="8"/>
  <c r="AC142" i="8"/>
  <c r="AD142" i="8"/>
  <c r="T143" i="8"/>
  <c r="U143" i="8"/>
  <c r="V143" i="8"/>
  <c r="W143" i="8"/>
  <c r="X143" i="8"/>
  <c r="Y143" i="8"/>
  <c r="Z143" i="8"/>
  <c r="AA143" i="8"/>
  <c r="AC143" i="8"/>
  <c r="AD143" i="8"/>
  <c r="T144" i="8"/>
  <c r="U144" i="8"/>
  <c r="V144" i="8"/>
  <c r="W144" i="8"/>
  <c r="X144" i="8"/>
  <c r="Y144" i="8"/>
  <c r="Z144" i="8"/>
  <c r="AA144" i="8"/>
  <c r="AC144" i="8"/>
  <c r="AD144" i="8"/>
  <c r="T145" i="8"/>
  <c r="U145" i="8"/>
  <c r="V145" i="8"/>
  <c r="W145" i="8"/>
  <c r="X145" i="8"/>
  <c r="Y145" i="8"/>
  <c r="Z145" i="8"/>
  <c r="AA145" i="8"/>
  <c r="AC145" i="8"/>
  <c r="AD145" i="8"/>
  <c r="T146" i="8"/>
  <c r="U146" i="8"/>
  <c r="V146" i="8"/>
  <c r="W146" i="8"/>
  <c r="X146" i="8"/>
  <c r="Y146" i="8"/>
  <c r="Z146" i="8"/>
  <c r="AA146" i="8"/>
  <c r="AC146" i="8"/>
  <c r="AD146" i="8"/>
  <c r="T147" i="8"/>
  <c r="U147" i="8"/>
  <c r="V147" i="8"/>
  <c r="W147" i="8"/>
  <c r="X147" i="8"/>
  <c r="Y147" i="8"/>
  <c r="Z147" i="8"/>
  <c r="AA147" i="8"/>
  <c r="AC147" i="8"/>
  <c r="AD147" i="8"/>
  <c r="T148" i="8"/>
  <c r="U148" i="8"/>
  <c r="V148" i="8"/>
  <c r="W148" i="8"/>
  <c r="X148" i="8"/>
  <c r="Y148" i="8"/>
  <c r="Z148" i="8"/>
  <c r="AA148" i="8"/>
  <c r="AC148" i="8"/>
  <c r="AD148" i="8"/>
  <c r="T149" i="8"/>
  <c r="U149" i="8"/>
  <c r="V149" i="8"/>
  <c r="W149" i="8"/>
  <c r="X149" i="8"/>
  <c r="Y149" i="8"/>
  <c r="Z149" i="8"/>
  <c r="AA149" i="8"/>
  <c r="AC149" i="8"/>
  <c r="AD149" i="8"/>
  <c r="T150" i="8"/>
  <c r="U150" i="8"/>
  <c r="V150" i="8"/>
  <c r="W150" i="8"/>
  <c r="X150" i="8"/>
  <c r="Y150" i="8"/>
  <c r="Z150" i="8"/>
  <c r="AA150" i="8"/>
  <c r="AC150" i="8"/>
  <c r="AD150" i="8"/>
  <c r="T151" i="8"/>
  <c r="U151" i="8"/>
  <c r="V151" i="8"/>
  <c r="W151" i="8"/>
  <c r="X151" i="8"/>
  <c r="Y151" i="8"/>
  <c r="Z151" i="8"/>
  <c r="AA151" i="8"/>
  <c r="AC151" i="8"/>
  <c r="AD151" i="8"/>
  <c r="T152" i="8"/>
  <c r="U152" i="8"/>
  <c r="V152" i="8"/>
  <c r="W152" i="8"/>
  <c r="X152" i="8"/>
  <c r="Y152" i="8"/>
  <c r="Z152" i="8"/>
  <c r="AA152" i="8"/>
  <c r="AC152" i="8"/>
  <c r="AD152" i="8"/>
  <c r="T153" i="8"/>
  <c r="U153" i="8"/>
  <c r="V153" i="8"/>
  <c r="W153" i="8"/>
  <c r="X153" i="8"/>
  <c r="Y153" i="8"/>
  <c r="Z153" i="8"/>
  <c r="AA153" i="8"/>
  <c r="AC153" i="8"/>
  <c r="AD153" i="8"/>
  <c r="T154" i="8"/>
  <c r="U154" i="8"/>
  <c r="V154" i="8"/>
  <c r="W154" i="8"/>
  <c r="X154" i="8"/>
  <c r="Y154" i="8"/>
  <c r="Z154" i="8"/>
  <c r="AA154" i="8"/>
  <c r="AC154" i="8"/>
  <c r="AD154" i="8"/>
  <c r="T155" i="8"/>
  <c r="U155" i="8"/>
  <c r="V155" i="8"/>
  <c r="W155" i="8"/>
  <c r="X155" i="8"/>
  <c r="Y155" i="8"/>
  <c r="Z155" i="8"/>
  <c r="AA155" i="8"/>
  <c r="AC155" i="8"/>
  <c r="AD155" i="8"/>
  <c r="T156" i="8"/>
  <c r="U156" i="8"/>
  <c r="V156" i="8"/>
  <c r="W156" i="8"/>
  <c r="X156" i="8"/>
  <c r="Y156" i="8"/>
  <c r="Z156" i="8"/>
  <c r="AA156" i="8"/>
  <c r="AC156" i="8"/>
  <c r="AD156" i="8"/>
  <c r="T157" i="8"/>
  <c r="U157" i="8"/>
  <c r="V157" i="8"/>
  <c r="W157" i="8"/>
  <c r="X157" i="8"/>
  <c r="Y157" i="8"/>
  <c r="Z157" i="8"/>
  <c r="AA157" i="8"/>
  <c r="AC157" i="8"/>
  <c r="AD157" i="8"/>
  <c r="T158" i="8"/>
  <c r="U158" i="8"/>
  <c r="V158" i="8"/>
  <c r="W158" i="8"/>
  <c r="X158" i="8"/>
  <c r="Y158" i="8"/>
  <c r="Z158" i="8"/>
  <c r="AA158" i="8"/>
  <c r="AC158" i="8"/>
  <c r="AD158" i="8"/>
  <c r="T159" i="8"/>
  <c r="U159" i="8"/>
  <c r="V159" i="8"/>
  <c r="W159" i="8"/>
  <c r="X159" i="8"/>
  <c r="Y159" i="8"/>
  <c r="Z159" i="8"/>
  <c r="AA159" i="8"/>
  <c r="AC159" i="8"/>
  <c r="AD159" i="8"/>
  <c r="T160" i="8"/>
  <c r="U160" i="8"/>
  <c r="V160" i="8"/>
  <c r="W160" i="8"/>
  <c r="X160" i="8"/>
  <c r="Y160" i="8"/>
  <c r="Z160" i="8"/>
  <c r="AA160" i="8"/>
  <c r="AC160" i="8"/>
  <c r="AD160" i="8"/>
  <c r="T161" i="8"/>
  <c r="U161" i="8"/>
  <c r="V161" i="8"/>
  <c r="W161" i="8"/>
  <c r="X161" i="8"/>
  <c r="Y161" i="8"/>
  <c r="Z161" i="8"/>
  <c r="AA161" i="8"/>
  <c r="AC161" i="8"/>
  <c r="AD161" i="8"/>
  <c r="T162" i="8"/>
  <c r="U162" i="8"/>
  <c r="V162" i="8"/>
  <c r="W162" i="8"/>
  <c r="X162" i="8"/>
  <c r="Y162" i="8"/>
  <c r="Z162" i="8"/>
  <c r="AA162" i="8"/>
  <c r="AC162" i="8"/>
  <c r="AD162" i="8"/>
  <c r="T163" i="8"/>
  <c r="U163" i="8"/>
  <c r="V163" i="8"/>
  <c r="W163" i="8"/>
  <c r="X163" i="8"/>
  <c r="Y163" i="8"/>
  <c r="Z163" i="8"/>
  <c r="AA163" i="8"/>
  <c r="AC163" i="8"/>
  <c r="AD163" i="8"/>
  <c r="T164" i="8"/>
  <c r="U164" i="8"/>
  <c r="V164" i="8"/>
  <c r="W164" i="8"/>
  <c r="X164" i="8"/>
  <c r="Y164" i="8"/>
  <c r="Z164" i="8"/>
  <c r="AA164" i="8"/>
  <c r="AC164" i="8"/>
  <c r="AD164" i="8"/>
  <c r="T165" i="8"/>
  <c r="U165" i="8"/>
  <c r="V165" i="8"/>
  <c r="W165" i="8"/>
  <c r="X165" i="8"/>
  <c r="Y165" i="8"/>
  <c r="Z165" i="8"/>
  <c r="AA165" i="8"/>
  <c r="AC165" i="8"/>
  <c r="AD165" i="8"/>
  <c r="T166" i="8"/>
  <c r="U166" i="8"/>
  <c r="V166" i="8"/>
  <c r="W166" i="8"/>
  <c r="X166" i="8"/>
  <c r="Y166" i="8"/>
  <c r="Z166" i="8"/>
  <c r="AA166" i="8"/>
  <c r="AC166" i="8"/>
  <c r="AD166" i="8"/>
  <c r="T167" i="8"/>
  <c r="U167" i="8"/>
  <c r="V167" i="8"/>
  <c r="W167" i="8"/>
  <c r="X167" i="8"/>
  <c r="Y167" i="8"/>
  <c r="Z167" i="8"/>
  <c r="AA167" i="8"/>
  <c r="AC167" i="8"/>
  <c r="AD167" i="8"/>
  <c r="T168" i="8"/>
  <c r="U168" i="8"/>
  <c r="V168" i="8"/>
  <c r="W168" i="8"/>
  <c r="X168" i="8"/>
  <c r="Y168" i="8"/>
  <c r="Z168" i="8"/>
  <c r="AA168" i="8"/>
  <c r="AC168" i="8"/>
  <c r="AD168" i="8"/>
  <c r="T169" i="8"/>
  <c r="U169" i="8"/>
  <c r="V169" i="8"/>
  <c r="W169" i="8"/>
  <c r="X169" i="8"/>
  <c r="Y169" i="8"/>
  <c r="Z169" i="8"/>
  <c r="AA169" i="8"/>
  <c r="AC169" i="8"/>
  <c r="AD169" i="8"/>
  <c r="T170" i="8"/>
  <c r="U170" i="8"/>
  <c r="V170" i="8"/>
  <c r="W170" i="8"/>
  <c r="X170" i="8"/>
  <c r="Y170" i="8"/>
  <c r="Z170" i="8"/>
  <c r="AA170" i="8"/>
  <c r="AC170" i="8"/>
  <c r="AD170" i="8"/>
  <c r="T171" i="8"/>
  <c r="U171" i="8"/>
  <c r="V171" i="8"/>
  <c r="W171" i="8"/>
  <c r="X171" i="8"/>
  <c r="Y171" i="8"/>
  <c r="Z171" i="8"/>
  <c r="AA171" i="8"/>
  <c r="AC171" i="8"/>
  <c r="AD171" i="8"/>
  <c r="T172" i="8"/>
  <c r="U172" i="8"/>
  <c r="V172" i="8"/>
  <c r="W172" i="8"/>
  <c r="X172" i="8"/>
  <c r="Y172" i="8"/>
  <c r="Z172" i="8"/>
  <c r="AA172" i="8"/>
  <c r="AC172" i="8"/>
  <c r="AD172" i="8"/>
  <c r="T173" i="8"/>
  <c r="U173" i="8"/>
  <c r="V173" i="8"/>
  <c r="W173" i="8"/>
  <c r="X173" i="8"/>
  <c r="Y173" i="8"/>
  <c r="Z173" i="8"/>
  <c r="AA173" i="8"/>
  <c r="AC173" i="8"/>
  <c r="AD173" i="8"/>
  <c r="T174" i="8"/>
  <c r="U174" i="8"/>
  <c r="V174" i="8"/>
  <c r="W174" i="8"/>
  <c r="X174" i="8"/>
  <c r="Y174" i="8"/>
  <c r="Z174" i="8"/>
  <c r="AA174" i="8"/>
  <c r="AC174" i="8"/>
  <c r="AD174" i="8"/>
  <c r="T175" i="8"/>
  <c r="U175" i="8"/>
  <c r="V175" i="8"/>
  <c r="W175" i="8"/>
  <c r="X175" i="8"/>
  <c r="Y175" i="8"/>
  <c r="Z175" i="8"/>
  <c r="AA175" i="8"/>
  <c r="AC175" i="8"/>
  <c r="AD175" i="8"/>
  <c r="T176" i="8"/>
  <c r="U176" i="8"/>
  <c r="V176" i="8"/>
  <c r="W176" i="8"/>
  <c r="X176" i="8"/>
  <c r="Y176" i="8"/>
  <c r="Z176" i="8"/>
  <c r="AA176" i="8"/>
  <c r="AC176" i="8"/>
  <c r="AD176" i="8"/>
  <c r="T177" i="8"/>
  <c r="U177" i="8"/>
  <c r="V177" i="8"/>
  <c r="W177" i="8"/>
  <c r="X177" i="8"/>
  <c r="Y177" i="8"/>
  <c r="Z177" i="8"/>
  <c r="AA177" i="8"/>
  <c r="AC177" i="8"/>
  <c r="AD177" i="8"/>
  <c r="T178" i="8"/>
  <c r="U178" i="8"/>
  <c r="V178" i="8"/>
  <c r="W178" i="8"/>
  <c r="X178" i="8"/>
  <c r="Y178" i="8"/>
  <c r="Z178" i="8"/>
  <c r="AA178" i="8"/>
  <c r="AC178" i="8"/>
  <c r="AD178" i="8"/>
  <c r="T179" i="8"/>
  <c r="U179" i="8"/>
  <c r="V179" i="8"/>
  <c r="W179" i="8"/>
  <c r="X179" i="8"/>
  <c r="Y179" i="8"/>
  <c r="Z179" i="8"/>
  <c r="AA179" i="8"/>
  <c r="AC179" i="8"/>
  <c r="AD179" i="8"/>
  <c r="T3" i="16"/>
  <c r="U3" i="16"/>
  <c r="V3" i="16"/>
  <c r="W3" i="16"/>
  <c r="X3" i="16"/>
  <c r="Y3" i="16"/>
  <c r="Z3" i="16"/>
  <c r="AA3" i="16"/>
  <c r="AC3" i="16"/>
  <c r="AD3" i="16"/>
  <c r="T4" i="16"/>
  <c r="U4" i="16"/>
  <c r="V4" i="16"/>
  <c r="W4" i="16"/>
  <c r="X4" i="16"/>
  <c r="Y4" i="16"/>
  <c r="Z4" i="16"/>
  <c r="AA4" i="16"/>
  <c r="AC4" i="16"/>
  <c r="AD4" i="16"/>
  <c r="T5" i="16"/>
  <c r="U5" i="16"/>
  <c r="V5" i="16"/>
  <c r="W5" i="16"/>
  <c r="X5" i="16"/>
  <c r="Y5" i="16"/>
  <c r="Z5" i="16"/>
  <c r="AA5" i="16"/>
  <c r="AC5" i="16"/>
  <c r="AD5" i="16"/>
  <c r="T6" i="16"/>
  <c r="U6" i="16"/>
  <c r="V6" i="16"/>
  <c r="W6" i="16"/>
  <c r="X6" i="16"/>
  <c r="Y6" i="16"/>
  <c r="Z6" i="16"/>
  <c r="AA6" i="16"/>
  <c r="AC6" i="16"/>
  <c r="AD6" i="16"/>
  <c r="T7" i="16"/>
  <c r="U7" i="16"/>
  <c r="V7" i="16"/>
  <c r="W7" i="16"/>
  <c r="X7" i="16"/>
  <c r="Y7" i="16"/>
  <c r="Z7" i="16"/>
  <c r="AA7" i="16"/>
  <c r="AC7" i="16"/>
  <c r="AD7" i="16"/>
  <c r="T8" i="16"/>
  <c r="U8" i="16"/>
  <c r="V8" i="16"/>
  <c r="W8" i="16"/>
  <c r="X8" i="16"/>
  <c r="Y8" i="16"/>
  <c r="Z8" i="16"/>
  <c r="AA8" i="16"/>
  <c r="AC8" i="16"/>
  <c r="AD8" i="16"/>
  <c r="T9" i="16"/>
  <c r="U9" i="16"/>
  <c r="V9" i="16"/>
  <c r="W9" i="16"/>
  <c r="X9" i="16"/>
  <c r="Y9" i="16"/>
  <c r="Z9" i="16"/>
  <c r="AA9" i="16"/>
  <c r="AC9" i="16"/>
  <c r="AD9" i="16"/>
  <c r="T10" i="16"/>
  <c r="U10" i="16"/>
  <c r="V10" i="16"/>
  <c r="W10" i="16"/>
  <c r="X10" i="16"/>
  <c r="Y10" i="16"/>
  <c r="Z10" i="16"/>
  <c r="AA10" i="16"/>
  <c r="AC10" i="16"/>
  <c r="AD10" i="16"/>
  <c r="T11" i="16"/>
  <c r="U11" i="16"/>
  <c r="V11" i="16"/>
  <c r="W11" i="16"/>
  <c r="X11" i="16"/>
  <c r="Y11" i="16"/>
  <c r="Z11" i="16"/>
  <c r="AA11" i="16"/>
  <c r="AC11" i="16"/>
  <c r="AD11" i="16"/>
  <c r="T12" i="16"/>
  <c r="U12" i="16"/>
  <c r="V12" i="16"/>
  <c r="W12" i="16"/>
  <c r="X12" i="16"/>
  <c r="Y12" i="16"/>
  <c r="Z12" i="16"/>
  <c r="AA12" i="16"/>
  <c r="AC12" i="16"/>
  <c r="AD12" i="16"/>
  <c r="T13" i="16"/>
  <c r="U13" i="16"/>
  <c r="V13" i="16"/>
  <c r="W13" i="16"/>
  <c r="X13" i="16"/>
  <c r="Y13" i="16"/>
  <c r="Z13" i="16"/>
  <c r="AA13" i="16"/>
  <c r="AC13" i="16"/>
  <c r="AD13" i="16"/>
  <c r="T14" i="16"/>
  <c r="U14" i="16"/>
  <c r="V14" i="16"/>
  <c r="W14" i="16"/>
  <c r="X14" i="16"/>
  <c r="Y14" i="16"/>
  <c r="Z14" i="16"/>
  <c r="AA14" i="16"/>
  <c r="AC14" i="16"/>
  <c r="AD14" i="16"/>
  <c r="T15" i="16"/>
  <c r="U15" i="16"/>
  <c r="V15" i="16"/>
  <c r="W15" i="16"/>
  <c r="X15" i="16"/>
  <c r="Y15" i="16"/>
  <c r="Z15" i="16"/>
  <c r="AA15" i="16"/>
  <c r="AC15" i="16"/>
  <c r="AD15" i="16"/>
  <c r="T16" i="16"/>
  <c r="U16" i="16"/>
  <c r="V16" i="16"/>
  <c r="W16" i="16"/>
  <c r="X16" i="16"/>
  <c r="Y16" i="16"/>
  <c r="Z16" i="16"/>
  <c r="AA16" i="16"/>
  <c r="AC16" i="16"/>
  <c r="AD16" i="16"/>
  <c r="T17" i="16"/>
  <c r="U17" i="16"/>
  <c r="V17" i="16"/>
  <c r="W17" i="16"/>
  <c r="X17" i="16"/>
  <c r="Y17" i="16"/>
  <c r="Z17" i="16"/>
  <c r="AA17" i="16"/>
  <c r="AC17" i="16"/>
  <c r="AD17" i="16"/>
  <c r="T18" i="16"/>
  <c r="U18" i="16"/>
  <c r="V18" i="16"/>
  <c r="W18" i="16"/>
  <c r="X18" i="16"/>
  <c r="Y18" i="16"/>
  <c r="Z18" i="16"/>
  <c r="AA18" i="16"/>
  <c r="AC18" i="16"/>
  <c r="AD18" i="16"/>
  <c r="T19" i="16"/>
  <c r="U19" i="16"/>
  <c r="V19" i="16"/>
  <c r="W19" i="16"/>
  <c r="X19" i="16"/>
  <c r="Y19" i="16"/>
  <c r="Z19" i="16"/>
  <c r="AA19" i="16"/>
  <c r="AC19" i="16"/>
  <c r="AD19" i="16"/>
  <c r="T20" i="16"/>
  <c r="U20" i="16"/>
  <c r="V20" i="16"/>
  <c r="W20" i="16"/>
  <c r="X20" i="16"/>
  <c r="Y20" i="16"/>
  <c r="Z20" i="16"/>
  <c r="AA20" i="16"/>
  <c r="AC20" i="16"/>
  <c r="AD20" i="16"/>
  <c r="T21" i="16"/>
  <c r="U21" i="16"/>
  <c r="V21" i="16"/>
  <c r="W21" i="16"/>
  <c r="X21" i="16"/>
  <c r="Y21" i="16"/>
  <c r="Z21" i="16"/>
  <c r="AA21" i="16"/>
  <c r="AC21" i="16"/>
  <c r="AD21" i="16"/>
  <c r="T22" i="16"/>
  <c r="U22" i="16"/>
  <c r="V22" i="16"/>
  <c r="W22" i="16"/>
  <c r="X22" i="16"/>
  <c r="Y22" i="16"/>
  <c r="Z22" i="16"/>
  <c r="AA22" i="16"/>
  <c r="AC22" i="16"/>
  <c r="AD22" i="16"/>
  <c r="T23" i="16"/>
  <c r="U23" i="16"/>
  <c r="V23" i="16"/>
  <c r="W23" i="16"/>
  <c r="X23" i="16"/>
  <c r="Y23" i="16"/>
  <c r="Z23" i="16"/>
  <c r="AA23" i="16"/>
  <c r="AC23" i="16"/>
  <c r="AD23" i="16"/>
  <c r="T24" i="16"/>
  <c r="U24" i="16"/>
  <c r="V24" i="16"/>
  <c r="W24" i="16"/>
  <c r="X24" i="16"/>
  <c r="Y24" i="16"/>
  <c r="Z24" i="16"/>
  <c r="AA24" i="16"/>
  <c r="AC24" i="16"/>
  <c r="AD24" i="16"/>
  <c r="T25" i="16"/>
  <c r="U25" i="16"/>
  <c r="V25" i="16"/>
  <c r="W25" i="16"/>
  <c r="X25" i="16"/>
  <c r="Y25" i="16"/>
  <c r="Z25" i="16"/>
  <c r="AA25" i="16"/>
  <c r="AC25" i="16"/>
  <c r="AD25" i="16"/>
  <c r="T26" i="16"/>
  <c r="U26" i="16"/>
  <c r="V26" i="16"/>
  <c r="W26" i="16"/>
  <c r="X26" i="16"/>
  <c r="Y26" i="16"/>
  <c r="Z26" i="16"/>
  <c r="AA26" i="16"/>
  <c r="AC26" i="16"/>
  <c r="AD26" i="16"/>
  <c r="T27" i="16"/>
  <c r="U27" i="16"/>
  <c r="V27" i="16"/>
  <c r="W27" i="16"/>
  <c r="X27" i="16"/>
  <c r="Y27" i="16"/>
  <c r="Z27" i="16"/>
  <c r="AA27" i="16"/>
  <c r="AC27" i="16"/>
  <c r="AD27" i="16"/>
  <c r="T28" i="16"/>
  <c r="U28" i="16"/>
  <c r="V28" i="16"/>
  <c r="W28" i="16"/>
  <c r="X28" i="16"/>
  <c r="Y28" i="16"/>
  <c r="Z28" i="16"/>
  <c r="AA28" i="16"/>
  <c r="AC28" i="16"/>
  <c r="AD28" i="16"/>
  <c r="T29" i="16"/>
  <c r="U29" i="16"/>
  <c r="V29" i="16"/>
  <c r="W29" i="16"/>
  <c r="X29" i="16"/>
  <c r="Y29" i="16"/>
  <c r="Z29" i="16"/>
  <c r="AA29" i="16"/>
  <c r="AC29" i="16"/>
  <c r="AD29" i="16"/>
  <c r="T30" i="16"/>
  <c r="U30" i="16"/>
  <c r="V30" i="16"/>
  <c r="W30" i="16"/>
  <c r="X30" i="16"/>
  <c r="Y30" i="16"/>
  <c r="Z30" i="16"/>
  <c r="AA30" i="16"/>
  <c r="AC30" i="16"/>
  <c r="AD30" i="16"/>
  <c r="T31" i="16"/>
  <c r="U31" i="16"/>
  <c r="V31" i="16"/>
  <c r="W31" i="16"/>
  <c r="X31" i="16"/>
  <c r="Y31" i="16"/>
  <c r="Z31" i="16"/>
  <c r="AA31" i="16"/>
  <c r="AC31" i="16"/>
  <c r="AD31" i="16"/>
  <c r="T32" i="16"/>
  <c r="U32" i="16"/>
  <c r="V32" i="16"/>
  <c r="W32" i="16"/>
  <c r="X32" i="16"/>
  <c r="Y32" i="16"/>
  <c r="Z32" i="16"/>
  <c r="AA32" i="16"/>
  <c r="AC32" i="16"/>
  <c r="AD32" i="16"/>
  <c r="T33" i="16"/>
  <c r="U33" i="16"/>
  <c r="V33" i="16"/>
  <c r="W33" i="16"/>
  <c r="X33" i="16"/>
  <c r="Y33" i="16"/>
  <c r="Z33" i="16"/>
  <c r="AA33" i="16"/>
  <c r="AC33" i="16"/>
  <c r="AD33" i="16"/>
  <c r="T34" i="16"/>
  <c r="U34" i="16"/>
  <c r="V34" i="16"/>
  <c r="W34" i="16"/>
  <c r="X34" i="16"/>
  <c r="Y34" i="16"/>
  <c r="Z34" i="16"/>
  <c r="AA34" i="16"/>
  <c r="AC34" i="16"/>
  <c r="AD34" i="16"/>
  <c r="T35" i="16"/>
  <c r="U35" i="16"/>
  <c r="V35" i="16"/>
  <c r="W35" i="16"/>
  <c r="X35" i="16"/>
  <c r="Y35" i="16"/>
  <c r="Z35" i="16"/>
  <c r="AA35" i="16"/>
  <c r="AC35" i="16"/>
  <c r="AD35" i="16"/>
  <c r="T36" i="16"/>
  <c r="U36" i="16"/>
  <c r="V36" i="16"/>
  <c r="W36" i="16"/>
  <c r="X36" i="16"/>
  <c r="Y36" i="16"/>
  <c r="Z36" i="16"/>
  <c r="AA36" i="16"/>
  <c r="AC36" i="16"/>
  <c r="AD36" i="16"/>
  <c r="T37" i="16"/>
  <c r="U37" i="16"/>
  <c r="V37" i="16"/>
  <c r="W37" i="16"/>
  <c r="X37" i="16"/>
  <c r="Y37" i="16"/>
  <c r="Z37" i="16"/>
  <c r="AA37" i="16"/>
  <c r="AC37" i="16"/>
  <c r="AD37" i="16"/>
  <c r="T38" i="16"/>
  <c r="U38" i="16"/>
  <c r="V38" i="16"/>
  <c r="W38" i="16"/>
  <c r="X38" i="16"/>
  <c r="Y38" i="16"/>
  <c r="Z38" i="16"/>
  <c r="AA38" i="16"/>
  <c r="AC38" i="16"/>
  <c r="AD38" i="16"/>
  <c r="T39" i="16"/>
  <c r="U39" i="16"/>
  <c r="V39" i="16"/>
  <c r="W39" i="16"/>
  <c r="X39" i="16"/>
  <c r="Y39" i="16"/>
  <c r="Z39" i="16"/>
  <c r="AA39" i="16"/>
  <c r="AC39" i="16"/>
  <c r="AD39" i="16"/>
  <c r="T40" i="16"/>
  <c r="U40" i="16"/>
  <c r="V40" i="16"/>
  <c r="W40" i="16"/>
  <c r="X40" i="16"/>
  <c r="Y40" i="16"/>
  <c r="Z40" i="16"/>
  <c r="AA40" i="16"/>
  <c r="AC40" i="16"/>
  <c r="AD40" i="16"/>
  <c r="T41" i="16"/>
  <c r="U41" i="16"/>
  <c r="V41" i="16"/>
  <c r="W41" i="16"/>
  <c r="X41" i="16"/>
  <c r="Y41" i="16"/>
  <c r="Z41" i="16"/>
  <c r="AA41" i="16"/>
  <c r="AC41" i="16"/>
  <c r="AD41" i="16"/>
  <c r="T42" i="16"/>
  <c r="U42" i="16"/>
  <c r="V42" i="16"/>
  <c r="W42" i="16"/>
  <c r="X42" i="16"/>
  <c r="Y42" i="16"/>
  <c r="Z42" i="16"/>
  <c r="AA42" i="16"/>
  <c r="AC42" i="16"/>
  <c r="AD42" i="16"/>
  <c r="T43" i="16"/>
  <c r="U43" i="16"/>
  <c r="V43" i="16"/>
  <c r="W43" i="16"/>
  <c r="X43" i="16"/>
  <c r="Y43" i="16"/>
  <c r="Z43" i="16"/>
  <c r="AA43" i="16"/>
  <c r="AC43" i="16"/>
  <c r="AD43" i="16"/>
  <c r="T44" i="16"/>
  <c r="U44" i="16"/>
  <c r="V44" i="16"/>
  <c r="W44" i="16"/>
  <c r="X44" i="16"/>
  <c r="Y44" i="16"/>
  <c r="Z44" i="16"/>
  <c r="AA44" i="16"/>
  <c r="AC44" i="16"/>
  <c r="AD44" i="16"/>
  <c r="T45" i="16"/>
  <c r="U45" i="16"/>
  <c r="V45" i="16"/>
  <c r="W45" i="16"/>
  <c r="X45" i="16"/>
  <c r="Y45" i="16"/>
  <c r="Z45" i="16"/>
  <c r="AA45" i="16"/>
  <c r="AC45" i="16"/>
  <c r="AD45" i="16"/>
  <c r="T46" i="16"/>
  <c r="U46" i="16"/>
  <c r="V46" i="16"/>
  <c r="W46" i="16"/>
  <c r="X46" i="16"/>
  <c r="Y46" i="16"/>
  <c r="Z46" i="16"/>
  <c r="AA46" i="16"/>
  <c r="AC46" i="16"/>
  <c r="AD46" i="16"/>
  <c r="T47" i="16"/>
  <c r="U47" i="16"/>
  <c r="V47" i="16"/>
  <c r="W47" i="16"/>
  <c r="X47" i="16"/>
  <c r="Y47" i="16"/>
  <c r="Z47" i="16"/>
  <c r="AA47" i="16"/>
  <c r="AC47" i="16"/>
  <c r="AD47" i="16"/>
  <c r="T48" i="16"/>
  <c r="U48" i="16"/>
  <c r="V48" i="16"/>
  <c r="W48" i="16"/>
  <c r="X48" i="16"/>
  <c r="Y48" i="16"/>
  <c r="Z48" i="16"/>
  <c r="AA48" i="16"/>
  <c r="AC48" i="16"/>
  <c r="AD48" i="16"/>
  <c r="T49" i="16"/>
  <c r="U49" i="16"/>
  <c r="V49" i="16"/>
  <c r="W49" i="16"/>
  <c r="X49" i="16"/>
  <c r="Y49" i="16"/>
  <c r="Z49" i="16"/>
  <c r="AA49" i="16"/>
  <c r="AC49" i="16"/>
  <c r="AD49" i="16"/>
  <c r="T50" i="16"/>
  <c r="U50" i="16"/>
  <c r="V50" i="16"/>
  <c r="W50" i="16"/>
  <c r="X50" i="16"/>
  <c r="Y50" i="16"/>
  <c r="Z50" i="16"/>
  <c r="AA50" i="16"/>
  <c r="AC50" i="16"/>
  <c r="AD50" i="16"/>
  <c r="T51" i="16"/>
  <c r="U51" i="16"/>
  <c r="V51" i="16"/>
  <c r="W51" i="16"/>
  <c r="X51" i="16"/>
  <c r="Y51" i="16"/>
  <c r="Z51" i="16"/>
  <c r="AA51" i="16"/>
  <c r="AC51" i="16"/>
  <c r="AD51" i="16"/>
  <c r="T52" i="16"/>
  <c r="U52" i="16"/>
  <c r="V52" i="16"/>
  <c r="W52" i="16"/>
  <c r="X52" i="16"/>
  <c r="Y52" i="16"/>
  <c r="Z52" i="16"/>
  <c r="AA52" i="16"/>
  <c r="AC52" i="16"/>
  <c r="AD52" i="16"/>
  <c r="T53" i="16"/>
  <c r="U53" i="16"/>
  <c r="V53" i="16"/>
  <c r="W53" i="16"/>
  <c r="X53" i="16"/>
  <c r="Y53" i="16"/>
  <c r="Z53" i="16"/>
  <c r="AA53" i="16"/>
  <c r="AC53" i="16"/>
  <c r="AD53" i="16"/>
  <c r="T54" i="16"/>
  <c r="U54" i="16"/>
  <c r="V54" i="16"/>
  <c r="W54" i="16"/>
  <c r="X54" i="16"/>
  <c r="Y54" i="16"/>
  <c r="Z54" i="16"/>
  <c r="AA54" i="16"/>
  <c r="AC54" i="16"/>
  <c r="AD54" i="16"/>
  <c r="T55" i="16"/>
  <c r="U55" i="16"/>
  <c r="V55" i="16"/>
  <c r="W55" i="16"/>
  <c r="X55" i="16"/>
  <c r="Y55" i="16"/>
  <c r="Z55" i="16"/>
  <c r="AA55" i="16"/>
  <c r="AC55" i="16"/>
  <c r="AD55" i="16"/>
  <c r="T56" i="16"/>
  <c r="U56" i="16"/>
  <c r="V56" i="16"/>
  <c r="W56" i="16"/>
  <c r="X56" i="16"/>
  <c r="Y56" i="16"/>
  <c r="Z56" i="16"/>
  <c r="AA56" i="16"/>
  <c r="AC56" i="16"/>
  <c r="AD56" i="16"/>
  <c r="T57" i="16"/>
  <c r="U57" i="16"/>
  <c r="V57" i="16"/>
  <c r="W57" i="16"/>
  <c r="X57" i="16"/>
  <c r="Y57" i="16"/>
  <c r="Z57" i="16"/>
  <c r="AA57" i="16"/>
  <c r="AC57" i="16"/>
  <c r="AD57" i="16"/>
  <c r="T58" i="16"/>
  <c r="U58" i="16"/>
  <c r="V58" i="16"/>
  <c r="W58" i="16"/>
  <c r="X58" i="16"/>
  <c r="Y58" i="16"/>
  <c r="Z58" i="16"/>
  <c r="AA58" i="16"/>
  <c r="AC58" i="16"/>
  <c r="AD58" i="16"/>
  <c r="T59" i="16"/>
  <c r="U59" i="16"/>
  <c r="V59" i="16"/>
  <c r="W59" i="16"/>
  <c r="X59" i="16"/>
  <c r="Y59" i="16"/>
  <c r="Z59" i="16"/>
  <c r="AA59" i="16"/>
  <c r="AC59" i="16"/>
  <c r="AD59" i="16"/>
  <c r="T60" i="16"/>
  <c r="U60" i="16"/>
  <c r="V60" i="16"/>
  <c r="W60" i="16"/>
  <c r="X60" i="16"/>
  <c r="Y60" i="16"/>
  <c r="Z60" i="16"/>
  <c r="AA60" i="16"/>
  <c r="AC60" i="16"/>
  <c r="AD60" i="16"/>
  <c r="T61" i="16"/>
  <c r="U61" i="16"/>
  <c r="V61" i="16"/>
  <c r="W61" i="16"/>
  <c r="X61" i="16"/>
  <c r="Y61" i="16"/>
  <c r="Z61" i="16"/>
  <c r="AA61" i="16"/>
  <c r="AC61" i="16"/>
  <c r="AD61" i="16"/>
  <c r="T62" i="16"/>
  <c r="U62" i="16"/>
  <c r="V62" i="16"/>
  <c r="W62" i="16"/>
  <c r="X62" i="16"/>
  <c r="Y62" i="16"/>
  <c r="Z62" i="16"/>
  <c r="AA62" i="16"/>
  <c r="AC62" i="16"/>
  <c r="AD62" i="16"/>
  <c r="T63" i="16"/>
  <c r="U63" i="16"/>
  <c r="V63" i="16"/>
  <c r="W63" i="16"/>
  <c r="X63" i="16"/>
  <c r="Y63" i="16"/>
  <c r="Z63" i="16"/>
  <c r="AA63" i="16"/>
  <c r="AC63" i="16"/>
  <c r="AD63" i="16"/>
  <c r="T64" i="16"/>
  <c r="U64" i="16"/>
  <c r="V64" i="16"/>
  <c r="W64" i="16"/>
  <c r="X64" i="16"/>
  <c r="Y64" i="16"/>
  <c r="Z64" i="16"/>
  <c r="AA64" i="16"/>
  <c r="AC64" i="16"/>
  <c r="AD64" i="16"/>
  <c r="T65" i="16"/>
  <c r="U65" i="16"/>
  <c r="V65" i="16"/>
  <c r="W65" i="16"/>
  <c r="X65" i="16"/>
  <c r="Y65" i="16"/>
  <c r="Z65" i="16"/>
  <c r="AA65" i="16"/>
  <c r="AC65" i="16"/>
  <c r="AD65" i="16"/>
  <c r="T66" i="16"/>
  <c r="U66" i="16"/>
  <c r="V66" i="16"/>
  <c r="W66" i="16"/>
  <c r="X66" i="16"/>
  <c r="Y66" i="16"/>
  <c r="Z66" i="16"/>
  <c r="AA66" i="16"/>
  <c r="AC66" i="16"/>
  <c r="AD66" i="16"/>
  <c r="T67" i="16"/>
  <c r="U67" i="16"/>
  <c r="V67" i="16"/>
  <c r="W67" i="16"/>
  <c r="X67" i="16"/>
  <c r="Y67" i="16"/>
  <c r="Z67" i="16"/>
  <c r="AA67" i="16"/>
  <c r="AC67" i="16"/>
  <c r="AD67" i="16"/>
  <c r="T68" i="16"/>
  <c r="U68" i="16"/>
  <c r="V68" i="16"/>
  <c r="W68" i="16"/>
  <c r="X68" i="16"/>
  <c r="Y68" i="16"/>
  <c r="Z68" i="16"/>
  <c r="AA68" i="16"/>
  <c r="AC68" i="16"/>
  <c r="AD68" i="16"/>
  <c r="T69" i="16"/>
  <c r="U69" i="16"/>
  <c r="V69" i="16"/>
  <c r="W69" i="16"/>
  <c r="X69" i="16"/>
  <c r="Y69" i="16"/>
  <c r="Z69" i="16"/>
  <c r="AA69" i="16"/>
  <c r="AC69" i="16"/>
  <c r="AD69" i="16"/>
  <c r="T70" i="16"/>
  <c r="U70" i="16"/>
  <c r="V70" i="16"/>
  <c r="W70" i="16"/>
  <c r="X70" i="16"/>
  <c r="Y70" i="16"/>
  <c r="Z70" i="16"/>
  <c r="AA70" i="16"/>
  <c r="AC70" i="16"/>
  <c r="AD70" i="16"/>
  <c r="T71" i="16"/>
  <c r="U71" i="16"/>
  <c r="V71" i="16"/>
  <c r="W71" i="16"/>
  <c r="X71" i="16"/>
  <c r="Y71" i="16"/>
  <c r="Z71" i="16"/>
  <c r="AA71" i="16"/>
  <c r="AC71" i="16"/>
  <c r="AD71" i="16"/>
  <c r="T72" i="16"/>
  <c r="U72" i="16"/>
  <c r="V72" i="16"/>
  <c r="W72" i="16"/>
  <c r="X72" i="16"/>
  <c r="Y72" i="16"/>
  <c r="Z72" i="16"/>
  <c r="AA72" i="16"/>
  <c r="AC72" i="16"/>
  <c r="AD72" i="16"/>
  <c r="T73" i="16"/>
  <c r="U73" i="16"/>
  <c r="V73" i="16"/>
  <c r="W73" i="16"/>
  <c r="X73" i="16"/>
  <c r="Y73" i="16"/>
  <c r="Z73" i="16"/>
  <c r="AA73" i="16"/>
  <c r="AC73" i="16"/>
  <c r="AD73" i="16"/>
  <c r="T74" i="16"/>
  <c r="U74" i="16"/>
  <c r="V74" i="16"/>
  <c r="W74" i="16"/>
  <c r="X74" i="16"/>
  <c r="Y74" i="16"/>
  <c r="Z74" i="16"/>
  <c r="AA74" i="16"/>
  <c r="AC74" i="16"/>
  <c r="AD74" i="16"/>
  <c r="T75" i="16"/>
  <c r="U75" i="16"/>
  <c r="V75" i="16"/>
  <c r="W75" i="16"/>
  <c r="X75" i="16"/>
  <c r="Y75" i="16"/>
  <c r="Z75" i="16"/>
  <c r="AA75" i="16"/>
  <c r="AC75" i="16"/>
  <c r="AD75" i="16"/>
  <c r="T76" i="16"/>
  <c r="U76" i="16"/>
  <c r="V76" i="16"/>
  <c r="W76" i="16"/>
  <c r="X76" i="16"/>
  <c r="Y76" i="16"/>
  <c r="Z76" i="16"/>
  <c r="AA76" i="16"/>
  <c r="AC76" i="16"/>
  <c r="AD76" i="16"/>
  <c r="T77" i="16"/>
  <c r="U77" i="16"/>
  <c r="V77" i="16"/>
  <c r="W77" i="16"/>
  <c r="X77" i="16"/>
  <c r="Y77" i="16"/>
  <c r="Z77" i="16"/>
  <c r="AA77" i="16"/>
  <c r="AC77" i="16"/>
  <c r="AD77" i="16"/>
  <c r="T78" i="16"/>
  <c r="U78" i="16"/>
  <c r="V78" i="16"/>
  <c r="W78" i="16"/>
  <c r="X78" i="16"/>
  <c r="Y78" i="16"/>
  <c r="Z78" i="16"/>
  <c r="AA78" i="16"/>
  <c r="AC78" i="16"/>
  <c r="AD78" i="16"/>
  <c r="T79" i="16"/>
  <c r="U79" i="16"/>
  <c r="V79" i="16"/>
  <c r="W79" i="16"/>
  <c r="X79" i="16"/>
  <c r="Y79" i="16"/>
  <c r="Z79" i="16"/>
  <c r="AA79" i="16"/>
  <c r="AC79" i="16"/>
  <c r="AD79" i="16"/>
  <c r="T80" i="16"/>
  <c r="U80" i="16"/>
  <c r="V80" i="16"/>
  <c r="W80" i="16"/>
  <c r="X80" i="16"/>
  <c r="Y80" i="16"/>
  <c r="Z80" i="16"/>
  <c r="AA80" i="16"/>
  <c r="AC80" i="16"/>
  <c r="AD80" i="16"/>
  <c r="T81" i="16"/>
  <c r="U81" i="16"/>
  <c r="V81" i="16"/>
  <c r="W81" i="16"/>
  <c r="X81" i="16"/>
  <c r="Y81" i="16"/>
  <c r="Z81" i="16"/>
  <c r="AA81" i="16"/>
  <c r="AC81" i="16"/>
  <c r="AD81" i="16"/>
  <c r="T82" i="16"/>
  <c r="U82" i="16"/>
  <c r="V82" i="16"/>
  <c r="W82" i="16"/>
  <c r="X82" i="16"/>
  <c r="Y82" i="16"/>
  <c r="Z82" i="16"/>
  <c r="AA82" i="16"/>
  <c r="AC82" i="16"/>
  <c r="AD82" i="16"/>
  <c r="T83" i="16"/>
  <c r="U83" i="16"/>
  <c r="V83" i="16"/>
  <c r="W83" i="16"/>
  <c r="X83" i="16"/>
  <c r="Y83" i="16"/>
  <c r="Z83" i="16"/>
  <c r="AA83" i="16"/>
  <c r="AC83" i="16"/>
  <c r="AD83" i="16"/>
  <c r="T84" i="16"/>
  <c r="U84" i="16"/>
  <c r="V84" i="16"/>
  <c r="W84" i="16"/>
  <c r="X84" i="16"/>
  <c r="Y84" i="16"/>
  <c r="Z84" i="16"/>
  <c r="AA84" i="16"/>
  <c r="AC84" i="16"/>
  <c r="AD84" i="16"/>
  <c r="T85" i="16"/>
  <c r="U85" i="16"/>
  <c r="V85" i="16"/>
  <c r="W85" i="16"/>
  <c r="X85" i="16"/>
  <c r="Y85" i="16"/>
  <c r="Z85" i="16"/>
  <c r="AA85" i="16"/>
  <c r="AC85" i="16"/>
  <c r="AD85" i="16"/>
  <c r="T86" i="16"/>
  <c r="U86" i="16"/>
  <c r="V86" i="16"/>
  <c r="W86" i="16"/>
  <c r="X86" i="16"/>
  <c r="Y86" i="16"/>
  <c r="Z86" i="16"/>
  <c r="AA86" i="16"/>
  <c r="AC86" i="16"/>
  <c r="AD86" i="16"/>
  <c r="T87" i="16"/>
  <c r="U87" i="16"/>
  <c r="V87" i="16"/>
  <c r="W87" i="16"/>
  <c r="X87" i="16"/>
  <c r="Y87" i="16"/>
  <c r="Z87" i="16"/>
  <c r="AA87" i="16"/>
  <c r="AC87" i="16"/>
  <c r="AD87" i="16"/>
  <c r="T88" i="16"/>
  <c r="U88" i="16"/>
  <c r="V88" i="16"/>
  <c r="W88" i="16"/>
  <c r="X88" i="16"/>
  <c r="Y88" i="16"/>
  <c r="Z88" i="16"/>
  <c r="AA88" i="16"/>
  <c r="AC88" i="16"/>
  <c r="AD88" i="16"/>
  <c r="T89" i="16"/>
  <c r="U89" i="16"/>
  <c r="V89" i="16"/>
  <c r="W89" i="16"/>
  <c r="X89" i="16"/>
  <c r="Y89" i="16"/>
  <c r="Z89" i="16"/>
  <c r="AA89" i="16"/>
  <c r="AC89" i="16"/>
  <c r="AD89" i="16"/>
  <c r="T90" i="16"/>
  <c r="U90" i="16"/>
  <c r="V90" i="16"/>
  <c r="W90" i="16"/>
  <c r="X90" i="16"/>
  <c r="Y90" i="16"/>
  <c r="Z90" i="16"/>
  <c r="AA90" i="16"/>
  <c r="AC90" i="16"/>
  <c r="AD90" i="16"/>
  <c r="T91" i="16"/>
  <c r="U91" i="16"/>
  <c r="V91" i="16"/>
  <c r="W91" i="16"/>
  <c r="X91" i="16"/>
  <c r="Y91" i="16"/>
  <c r="Z91" i="16"/>
  <c r="AA91" i="16"/>
  <c r="AC91" i="16"/>
  <c r="AD91" i="16"/>
  <c r="T92" i="16"/>
  <c r="U92" i="16"/>
  <c r="V92" i="16"/>
  <c r="W92" i="16"/>
  <c r="X92" i="16"/>
  <c r="Y92" i="16"/>
  <c r="Z92" i="16"/>
  <c r="AA92" i="16"/>
  <c r="AC92" i="16"/>
  <c r="AD92" i="16"/>
  <c r="T93" i="16"/>
  <c r="U93" i="16"/>
  <c r="V93" i="16"/>
  <c r="W93" i="16"/>
  <c r="X93" i="16"/>
  <c r="Y93" i="16"/>
  <c r="Z93" i="16"/>
  <c r="AA93" i="16"/>
  <c r="AC93" i="16"/>
  <c r="AD93" i="16"/>
  <c r="T94" i="16"/>
  <c r="U94" i="16"/>
  <c r="V94" i="16"/>
  <c r="W94" i="16"/>
  <c r="X94" i="16"/>
  <c r="Y94" i="16"/>
  <c r="Z94" i="16"/>
  <c r="AA94" i="16"/>
  <c r="AC94" i="16"/>
  <c r="AD94" i="16"/>
  <c r="T95" i="16"/>
  <c r="U95" i="16"/>
  <c r="V95" i="16"/>
  <c r="W95" i="16"/>
  <c r="X95" i="16"/>
  <c r="Y95" i="16"/>
  <c r="Z95" i="16"/>
  <c r="AA95" i="16"/>
  <c r="AC95" i="16"/>
  <c r="AD95" i="16"/>
  <c r="T96" i="16"/>
  <c r="U96" i="16"/>
  <c r="V96" i="16"/>
  <c r="W96" i="16"/>
  <c r="X96" i="16"/>
  <c r="Y96" i="16"/>
  <c r="Z96" i="16"/>
  <c r="AA96" i="16"/>
  <c r="AC96" i="16"/>
  <c r="AD96" i="16"/>
  <c r="T97" i="16"/>
  <c r="U97" i="16"/>
  <c r="V97" i="16"/>
  <c r="W97" i="16"/>
  <c r="X97" i="16"/>
  <c r="Y97" i="16"/>
  <c r="Z97" i="16"/>
  <c r="AA97" i="16"/>
  <c r="AC97" i="16"/>
  <c r="AD97" i="16"/>
  <c r="T98" i="16"/>
  <c r="U98" i="16"/>
  <c r="V98" i="16"/>
  <c r="W98" i="16"/>
  <c r="X98" i="16"/>
  <c r="Y98" i="16"/>
  <c r="Z98" i="16"/>
  <c r="AA98" i="16"/>
  <c r="AC98" i="16"/>
  <c r="AD98" i="16"/>
  <c r="T99" i="16"/>
  <c r="U99" i="16"/>
  <c r="V99" i="16"/>
  <c r="W99" i="16"/>
  <c r="X99" i="16"/>
  <c r="Y99" i="16"/>
  <c r="Z99" i="16"/>
  <c r="AA99" i="16"/>
  <c r="AC99" i="16"/>
  <c r="AD99" i="16"/>
  <c r="T100" i="16"/>
  <c r="U100" i="16"/>
  <c r="V100" i="16"/>
  <c r="W100" i="16"/>
  <c r="X100" i="16"/>
  <c r="Y100" i="16"/>
  <c r="Z100" i="16"/>
  <c r="AA100" i="16"/>
  <c r="AC100" i="16"/>
  <c r="AD100" i="16"/>
  <c r="T101" i="16"/>
  <c r="U101" i="16"/>
  <c r="V101" i="16"/>
  <c r="W101" i="16"/>
  <c r="X101" i="16"/>
  <c r="Y101" i="16"/>
  <c r="Z101" i="16"/>
  <c r="AA101" i="16"/>
  <c r="AC101" i="16"/>
  <c r="AD101" i="16"/>
  <c r="T102" i="16"/>
  <c r="U102" i="16"/>
  <c r="V102" i="16"/>
  <c r="W102" i="16"/>
  <c r="X102" i="16"/>
  <c r="Y102" i="16"/>
  <c r="Z102" i="16"/>
  <c r="AA102" i="16"/>
  <c r="AC102" i="16"/>
  <c r="AD102" i="16"/>
  <c r="T103" i="16"/>
  <c r="U103" i="16"/>
  <c r="V103" i="16"/>
  <c r="W103" i="16"/>
  <c r="X103" i="16"/>
  <c r="Y103" i="16"/>
  <c r="Z103" i="16"/>
  <c r="AA103" i="16"/>
  <c r="AC103" i="16"/>
  <c r="AD103" i="16"/>
  <c r="T104" i="16"/>
  <c r="U104" i="16"/>
  <c r="V104" i="16"/>
  <c r="W104" i="16"/>
  <c r="X104" i="16"/>
  <c r="Y104" i="16"/>
  <c r="Z104" i="16"/>
  <c r="AA104" i="16"/>
  <c r="AC104" i="16"/>
  <c r="AD104" i="16"/>
  <c r="T105" i="16"/>
  <c r="U105" i="16"/>
  <c r="V105" i="16"/>
  <c r="W105" i="16"/>
  <c r="X105" i="16"/>
  <c r="Y105" i="16"/>
  <c r="Z105" i="16"/>
  <c r="AA105" i="16"/>
  <c r="AC105" i="16"/>
  <c r="AD105" i="16"/>
  <c r="T106" i="16"/>
  <c r="U106" i="16"/>
  <c r="V106" i="16"/>
  <c r="W106" i="16"/>
  <c r="X106" i="16"/>
  <c r="Y106" i="16"/>
  <c r="Z106" i="16"/>
  <c r="AA106" i="16"/>
  <c r="AC106" i="16"/>
  <c r="AD106" i="16"/>
  <c r="T107" i="16"/>
  <c r="U107" i="16"/>
  <c r="V107" i="16"/>
  <c r="W107" i="16"/>
  <c r="X107" i="16"/>
  <c r="Y107" i="16"/>
  <c r="Z107" i="16"/>
  <c r="AA107" i="16"/>
  <c r="AC107" i="16"/>
  <c r="AD107" i="16"/>
  <c r="T108" i="16"/>
  <c r="U108" i="16"/>
  <c r="V108" i="16"/>
  <c r="W108" i="16"/>
  <c r="X108" i="16"/>
  <c r="Y108" i="16"/>
  <c r="Z108" i="16"/>
  <c r="AA108" i="16"/>
  <c r="AC108" i="16"/>
  <c r="AD108" i="16"/>
  <c r="T109" i="16"/>
  <c r="U109" i="16"/>
  <c r="V109" i="16"/>
  <c r="W109" i="16"/>
  <c r="X109" i="16"/>
  <c r="Y109" i="16"/>
  <c r="Z109" i="16"/>
  <c r="AA109" i="16"/>
  <c r="AC109" i="16"/>
  <c r="AD109" i="16"/>
  <c r="T110" i="16"/>
  <c r="U110" i="16"/>
  <c r="V110" i="16"/>
  <c r="W110" i="16"/>
  <c r="X110" i="16"/>
  <c r="Y110" i="16"/>
  <c r="Z110" i="16"/>
  <c r="AA110" i="16"/>
  <c r="AC110" i="16"/>
  <c r="AD110" i="16"/>
  <c r="T111" i="16"/>
  <c r="U111" i="16"/>
  <c r="V111" i="16"/>
  <c r="W111" i="16"/>
  <c r="X111" i="16"/>
  <c r="Y111" i="16"/>
  <c r="Z111" i="16"/>
  <c r="AA111" i="16"/>
  <c r="AC111" i="16"/>
  <c r="AD111" i="16"/>
  <c r="T112" i="16"/>
  <c r="U112" i="16"/>
  <c r="V112" i="16"/>
  <c r="W112" i="16"/>
  <c r="X112" i="16"/>
  <c r="Y112" i="16"/>
  <c r="Z112" i="16"/>
  <c r="AA112" i="16"/>
  <c r="AC112" i="16"/>
  <c r="AD112" i="16"/>
  <c r="T113" i="16"/>
  <c r="U113" i="16"/>
  <c r="V113" i="16"/>
  <c r="W113" i="16"/>
  <c r="X113" i="16"/>
  <c r="Y113" i="16"/>
  <c r="Z113" i="16"/>
  <c r="AA113" i="16"/>
  <c r="AC113" i="16"/>
  <c r="AD113" i="16"/>
  <c r="T114" i="16"/>
  <c r="U114" i="16"/>
  <c r="V114" i="16"/>
  <c r="W114" i="16"/>
  <c r="X114" i="16"/>
  <c r="Y114" i="16"/>
  <c r="Z114" i="16"/>
  <c r="AA114" i="16"/>
  <c r="AC114" i="16"/>
  <c r="AD114" i="16"/>
  <c r="T115" i="16"/>
  <c r="U115" i="16"/>
  <c r="V115" i="16"/>
  <c r="W115" i="16"/>
  <c r="X115" i="16"/>
  <c r="Y115" i="16"/>
  <c r="Z115" i="16"/>
  <c r="AA115" i="16"/>
  <c r="AC115" i="16"/>
  <c r="AD115" i="16"/>
  <c r="T116" i="16"/>
  <c r="U116" i="16"/>
  <c r="V116" i="16"/>
  <c r="W116" i="16"/>
  <c r="X116" i="16"/>
  <c r="Y116" i="16"/>
  <c r="Z116" i="16"/>
  <c r="AA116" i="16"/>
  <c r="AC116" i="16"/>
  <c r="AD116" i="16"/>
  <c r="T117" i="16"/>
  <c r="U117" i="16"/>
  <c r="V117" i="16"/>
  <c r="W117" i="16"/>
  <c r="X117" i="16"/>
  <c r="Y117" i="16"/>
  <c r="Z117" i="16"/>
  <c r="AA117" i="16"/>
  <c r="AC117" i="16"/>
  <c r="AD117" i="16"/>
  <c r="T118" i="16"/>
  <c r="U118" i="16"/>
  <c r="V118" i="16"/>
  <c r="W118" i="16"/>
  <c r="X118" i="16"/>
  <c r="Y118" i="16"/>
  <c r="Z118" i="16"/>
  <c r="AA118" i="16"/>
  <c r="AC118" i="16"/>
  <c r="AD118" i="16"/>
  <c r="T119" i="16"/>
  <c r="U119" i="16"/>
  <c r="V119" i="16"/>
  <c r="W119" i="16"/>
  <c r="X119" i="16"/>
  <c r="Y119" i="16"/>
  <c r="Z119" i="16"/>
  <c r="AA119" i="16"/>
  <c r="AC119" i="16"/>
  <c r="AD119" i="16"/>
  <c r="T120" i="16"/>
  <c r="U120" i="16"/>
  <c r="V120" i="16"/>
  <c r="W120" i="16"/>
  <c r="X120" i="16"/>
  <c r="Y120" i="16"/>
  <c r="Z120" i="16"/>
  <c r="AA120" i="16"/>
  <c r="AC120" i="16"/>
  <c r="AD120" i="16"/>
  <c r="T121" i="16"/>
  <c r="U121" i="16"/>
  <c r="V121" i="16"/>
  <c r="W121" i="16"/>
  <c r="X121" i="16"/>
  <c r="Y121" i="16"/>
  <c r="Z121" i="16"/>
  <c r="AA121" i="16"/>
  <c r="AC121" i="16"/>
  <c r="AD121" i="16"/>
  <c r="T122" i="16"/>
  <c r="U122" i="16"/>
  <c r="V122" i="16"/>
  <c r="W122" i="16"/>
  <c r="X122" i="16"/>
  <c r="Y122" i="16"/>
  <c r="Z122" i="16"/>
  <c r="AA122" i="16"/>
  <c r="AC122" i="16"/>
  <c r="AD122" i="16"/>
  <c r="T123" i="16"/>
  <c r="U123" i="16"/>
  <c r="V123" i="16"/>
  <c r="W123" i="16"/>
  <c r="X123" i="16"/>
  <c r="Y123" i="16"/>
  <c r="Z123" i="16"/>
  <c r="AA123" i="16"/>
  <c r="AC123" i="16"/>
  <c r="AD123" i="16"/>
  <c r="T124" i="16"/>
  <c r="U124" i="16"/>
  <c r="V124" i="16"/>
  <c r="W124" i="16"/>
  <c r="X124" i="16"/>
  <c r="Y124" i="16"/>
  <c r="Z124" i="16"/>
  <c r="AA124" i="16"/>
  <c r="AC124" i="16"/>
  <c r="AD124" i="16"/>
  <c r="T125" i="16"/>
  <c r="U125" i="16"/>
  <c r="V125" i="16"/>
  <c r="W125" i="16"/>
  <c r="X125" i="16"/>
  <c r="Y125" i="16"/>
  <c r="Z125" i="16"/>
  <c r="AA125" i="16"/>
  <c r="AC125" i="16"/>
  <c r="AD125" i="16"/>
  <c r="T126" i="16"/>
  <c r="U126" i="16"/>
  <c r="V126" i="16"/>
  <c r="W126" i="16"/>
  <c r="X126" i="16"/>
  <c r="Y126" i="16"/>
  <c r="Z126" i="16"/>
  <c r="AA126" i="16"/>
  <c r="AC126" i="16"/>
  <c r="AD126" i="16"/>
  <c r="T127" i="16"/>
  <c r="U127" i="16"/>
  <c r="V127" i="16"/>
  <c r="W127" i="16"/>
  <c r="X127" i="16"/>
  <c r="Y127" i="16"/>
  <c r="Z127" i="16"/>
  <c r="AA127" i="16"/>
  <c r="AC127" i="16"/>
  <c r="AD127" i="16"/>
  <c r="T128" i="16"/>
  <c r="U128" i="16"/>
  <c r="V128" i="16"/>
  <c r="W128" i="16"/>
  <c r="X128" i="16"/>
  <c r="Y128" i="16"/>
  <c r="Z128" i="16"/>
  <c r="AA128" i="16"/>
  <c r="AC128" i="16"/>
  <c r="AD128" i="16"/>
  <c r="T129" i="16"/>
  <c r="U129" i="16"/>
  <c r="V129" i="16"/>
  <c r="W129" i="16"/>
  <c r="X129" i="16"/>
  <c r="Y129" i="16"/>
  <c r="Z129" i="16"/>
  <c r="AA129" i="16"/>
  <c r="AC129" i="16"/>
  <c r="AD129" i="16"/>
  <c r="T130" i="16"/>
  <c r="U130" i="16"/>
  <c r="V130" i="16"/>
  <c r="W130" i="16"/>
  <c r="X130" i="16"/>
  <c r="Y130" i="16"/>
  <c r="Z130" i="16"/>
  <c r="AA130" i="16"/>
  <c r="AC130" i="16"/>
  <c r="AD130" i="16"/>
  <c r="T131" i="16"/>
  <c r="U131" i="16"/>
  <c r="V131" i="16"/>
  <c r="W131" i="16"/>
  <c r="X131" i="16"/>
  <c r="Y131" i="16"/>
  <c r="Z131" i="16"/>
  <c r="AA131" i="16"/>
  <c r="AC131" i="16"/>
  <c r="AD131" i="16"/>
  <c r="T132" i="16"/>
  <c r="U132" i="16"/>
  <c r="V132" i="16"/>
  <c r="W132" i="16"/>
  <c r="X132" i="16"/>
  <c r="Y132" i="16"/>
  <c r="Z132" i="16"/>
  <c r="AA132" i="16"/>
  <c r="AC132" i="16"/>
  <c r="AD132" i="16"/>
  <c r="T133" i="16"/>
  <c r="U133" i="16"/>
  <c r="V133" i="16"/>
  <c r="W133" i="16"/>
  <c r="X133" i="16"/>
  <c r="Y133" i="16"/>
  <c r="Z133" i="16"/>
  <c r="AA133" i="16"/>
  <c r="AC133" i="16"/>
  <c r="AD133" i="16"/>
  <c r="T134" i="16"/>
  <c r="U134" i="16"/>
  <c r="V134" i="16"/>
  <c r="W134" i="16"/>
  <c r="X134" i="16"/>
  <c r="Y134" i="16"/>
  <c r="Z134" i="16"/>
  <c r="AA134" i="16"/>
  <c r="AC134" i="16"/>
  <c r="AD134" i="16"/>
  <c r="T135" i="16"/>
  <c r="U135" i="16"/>
  <c r="V135" i="16"/>
  <c r="W135" i="16"/>
  <c r="X135" i="16"/>
  <c r="Y135" i="16"/>
  <c r="Z135" i="16"/>
  <c r="AA135" i="16"/>
  <c r="AC135" i="16"/>
  <c r="AD135" i="16"/>
  <c r="T136" i="16"/>
  <c r="U136" i="16"/>
  <c r="V136" i="16"/>
  <c r="W136" i="16"/>
  <c r="X136" i="16"/>
  <c r="Y136" i="16"/>
  <c r="Z136" i="16"/>
  <c r="AA136" i="16"/>
  <c r="AC136" i="16"/>
  <c r="AD136" i="16"/>
  <c r="T137" i="16"/>
  <c r="U137" i="16"/>
  <c r="V137" i="16"/>
  <c r="W137" i="16"/>
  <c r="X137" i="16"/>
  <c r="Y137" i="16"/>
  <c r="Z137" i="16"/>
  <c r="AA137" i="16"/>
  <c r="AC137" i="16"/>
  <c r="AD137" i="16"/>
  <c r="T138" i="16"/>
  <c r="U138" i="16"/>
  <c r="V138" i="16"/>
  <c r="W138" i="16"/>
  <c r="X138" i="16"/>
  <c r="Y138" i="16"/>
  <c r="Z138" i="16"/>
  <c r="AA138" i="16"/>
  <c r="AC138" i="16"/>
  <c r="AD138" i="16"/>
  <c r="T139" i="16"/>
  <c r="U139" i="16"/>
  <c r="V139" i="16"/>
  <c r="W139" i="16"/>
  <c r="X139" i="16"/>
  <c r="Y139" i="16"/>
  <c r="Z139" i="16"/>
  <c r="AA139" i="16"/>
  <c r="AC139" i="16"/>
  <c r="AD139" i="16"/>
  <c r="T140" i="16"/>
  <c r="U140" i="16"/>
  <c r="V140" i="16"/>
  <c r="W140" i="16"/>
  <c r="X140" i="16"/>
  <c r="Y140" i="16"/>
  <c r="Z140" i="16"/>
  <c r="AA140" i="16"/>
  <c r="AC140" i="16"/>
  <c r="AD140" i="16"/>
  <c r="T141" i="16"/>
  <c r="U141" i="16"/>
  <c r="V141" i="16"/>
  <c r="W141" i="16"/>
  <c r="X141" i="16"/>
  <c r="Y141" i="16"/>
  <c r="Z141" i="16"/>
  <c r="AA141" i="16"/>
  <c r="AC141" i="16"/>
  <c r="AD141" i="16"/>
  <c r="T142" i="16"/>
  <c r="U142" i="16"/>
  <c r="V142" i="16"/>
  <c r="W142" i="16"/>
  <c r="X142" i="16"/>
  <c r="Y142" i="16"/>
  <c r="Z142" i="16"/>
  <c r="AA142" i="16"/>
  <c r="AC142" i="16"/>
  <c r="AD142" i="16"/>
  <c r="T143" i="16"/>
  <c r="U143" i="16"/>
  <c r="V143" i="16"/>
  <c r="W143" i="16"/>
  <c r="X143" i="16"/>
  <c r="Y143" i="16"/>
  <c r="Z143" i="16"/>
  <c r="AA143" i="16"/>
  <c r="AC143" i="16"/>
  <c r="AD143" i="16"/>
  <c r="T144" i="16"/>
  <c r="U144" i="16"/>
  <c r="V144" i="16"/>
  <c r="W144" i="16"/>
  <c r="X144" i="16"/>
  <c r="Y144" i="16"/>
  <c r="Z144" i="16"/>
  <c r="AA144" i="16"/>
  <c r="AC144" i="16"/>
  <c r="AD144" i="16"/>
  <c r="T145" i="16"/>
  <c r="U145" i="16"/>
  <c r="V145" i="16"/>
  <c r="W145" i="16"/>
  <c r="X145" i="16"/>
  <c r="Y145" i="16"/>
  <c r="Z145" i="16"/>
  <c r="AA145" i="16"/>
  <c r="AC145" i="16"/>
  <c r="AD145" i="16"/>
  <c r="T146" i="16"/>
  <c r="U146" i="16"/>
  <c r="V146" i="16"/>
  <c r="W146" i="16"/>
  <c r="X146" i="16"/>
  <c r="Y146" i="16"/>
  <c r="Z146" i="16"/>
  <c r="AA146" i="16"/>
  <c r="AC146" i="16"/>
  <c r="AD146" i="16"/>
  <c r="T147" i="16"/>
  <c r="U147" i="16"/>
  <c r="V147" i="16"/>
  <c r="W147" i="16"/>
  <c r="X147" i="16"/>
  <c r="Y147" i="16"/>
  <c r="Z147" i="16"/>
  <c r="AA147" i="16"/>
  <c r="AC147" i="16"/>
  <c r="AD147" i="16"/>
  <c r="T148" i="16"/>
  <c r="U148" i="16"/>
  <c r="V148" i="16"/>
  <c r="W148" i="16"/>
  <c r="X148" i="16"/>
  <c r="Y148" i="16"/>
  <c r="Z148" i="16"/>
  <c r="AA148" i="16"/>
  <c r="AC148" i="16"/>
  <c r="AD148" i="16"/>
  <c r="T149" i="16"/>
  <c r="U149" i="16"/>
  <c r="V149" i="16"/>
  <c r="W149" i="16"/>
  <c r="X149" i="16"/>
  <c r="Y149" i="16"/>
  <c r="Z149" i="16"/>
  <c r="AA149" i="16"/>
  <c r="AC149" i="16"/>
  <c r="AD149" i="16"/>
  <c r="T150" i="16"/>
  <c r="U150" i="16"/>
  <c r="V150" i="16"/>
  <c r="W150" i="16"/>
  <c r="X150" i="16"/>
  <c r="Y150" i="16"/>
  <c r="Z150" i="16"/>
  <c r="AA150" i="16"/>
  <c r="AC150" i="16"/>
  <c r="AD150" i="16"/>
  <c r="T151" i="16"/>
  <c r="U151" i="16"/>
  <c r="V151" i="16"/>
  <c r="W151" i="16"/>
  <c r="X151" i="16"/>
  <c r="Y151" i="16"/>
  <c r="Z151" i="16"/>
  <c r="AA151" i="16"/>
  <c r="AC151" i="16"/>
  <c r="AD151" i="16"/>
  <c r="T152" i="16"/>
  <c r="U152" i="16"/>
  <c r="V152" i="16"/>
  <c r="W152" i="16"/>
  <c r="X152" i="16"/>
  <c r="Y152" i="16"/>
  <c r="Z152" i="16"/>
  <c r="AA152" i="16"/>
  <c r="AC152" i="16"/>
  <c r="AD152" i="16"/>
  <c r="T153" i="16"/>
  <c r="U153" i="16"/>
  <c r="V153" i="16"/>
  <c r="W153" i="16"/>
  <c r="X153" i="16"/>
  <c r="Y153" i="16"/>
  <c r="Z153" i="16"/>
  <c r="AA153" i="16"/>
  <c r="AC153" i="16"/>
  <c r="AD153" i="16"/>
  <c r="T154" i="16"/>
  <c r="U154" i="16"/>
  <c r="V154" i="16"/>
  <c r="W154" i="16"/>
  <c r="X154" i="16"/>
  <c r="Y154" i="16"/>
  <c r="Z154" i="16"/>
  <c r="AA154" i="16"/>
  <c r="AC154" i="16"/>
  <c r="AD154" i="16"/>
  <c r="T155" i="16"/>
  <c r="U155" i="16"/>
  <c r="V155" i="16"/>
  <c r="W155" i="16"/>
  <c r="X155" i="16"/>
  <c r="Y155" i="16"/>
  <c r="Z155" i="16"/>
  <c r="AA155" i="16"/>
  <c r="AC155" i="16"/>
  <c r="AD155" i="16"/>
  <c r="T156" i="16"/>
  <c r="U156" i="16"/>
  <c r="V156" i="16"/>
  <c r="W156" i="16"/>
  <c r="X156" i="16"/>
  <c r="Y156" i="16"/>
  <c r="Z156" i="16"/>
  <c r="AA156" i="16"/>
  <c r="AC156" i="16"/>
  <c r="AD156" i="16"/>
  <c r="T157" i="16"/>
  <c r="U157" i="16"/>
  <c r="V157" i="16"/>
  <c r="W157" i="16"/>
  <c r="X157" i="16"/>
  <c r="Y157" i="16"/>
  <c r="Z157" i="16"/>
  <c r="AA157" i="16"/>
  <c r="AC157" i="16"/>
  <c r="AD157" i="16"/>
  <c r="T158" i="16"/>
  <c r="U158" i="16"/>
  <c r="V158" i="16"/>
  <c r="W158" i="16"/>
  <c r="X158" i="16"/>
  <c r="Y158" i="16"/>
  <c r="Z158" i="16"/>
  <c r="AA158" i="16"/>
  <c r="AC158" i="16"/>
  <c r="AD158" i="16"/>
  <c r="T159" i="16"/>
  <c r="U159" i="16"/>
  <c r="V159" i="16"/>
  <c r="W159" i="16"/>
  <c r="X159" i="16"/>
  <c r="Y159" i="16"/>
  <c r="Z159" i="16"/>
  <c r="AA159" i="16"/>
  <c r="AC159" i="16"/>
  <c r="AD159" i="16"/>
  <c r="T160" i="16"/>
  <c r="U160" i="16"/>
  <c r="V160" i="16"/>
  <c r="W160" i="16"/>
  <c r="X160" i="16"/>
  <c r="Y160" i="16"/>
  <c r="Z160" i="16"/>
  <c r="AA160" i="16"/>
  <c r="AC160" i="16"/>
  <c r="AD160" i="16"/>
  <c r="T161" i="16"/>
  <c r="U161" i="16"/>
  <c r="V161" i="16"/>
  <c r="W161" i="16"/>
  <c r="X161" i="16"/>
  <c r="Y161" i="16"/>
  <c r="Z161" i="16"/>
  <c r="AA161" i="16"/>
  <c r="AC161" i="16"/>
  <c r="AD161" i="16"/>
  <c r="T162" i="16"/>
  <c r="U162" i="16"/>
  <c r="V162" i="16"/>
  <c r="W162" i="16"/>
  <c r="X162" i="16"/>
  <c r="Y162" i="16"/>
  <c r="Z162" i="16"/>
  <c r="AA162" i="16"/>
  <c r="AC162" i="16"/>
  <c r="AD162" i="16"/>
  <c r="T163" i="16"/>
  <c r="U163" i="16"/>
  <c r="V163" i="16"/>
  <c r="W163" i="16"/>
  <c r="X163" i="16"/>
  <c r="Y163" i="16"/>
  <c r="Z163" i="16"/>
  <c r="AA163" i="16"/>
  <c r="AC163" i="16"/>
  <c r="AD163" i="16"/>
  <c r="T164" i="16"/>
  <c r="U164" i="16"/>
  <c r="V164" i="16"/>
  <c r="W164" i="16"/>
  <c r="X164" i="16"/>
  <c r="Y164" i="16"/>
  <c r="Z164" i="16"/>
  <c r="AA164" i="16"/>
  <c r="AC164" i="16"/>
  <c r="AD164" i="16"/>
  <c r="T165" i="16"/>
  <c r="U165" i="16"/>
  <c r="V165" i="16"/>
  <c r="W165" i="16"/>
  <c r="X165" i="16"/>
  <c r="Y165" i="16"/>
  <c r="Z165" i="16"/>
  <c r="AA165" i="16"/>
  <c r="AC165" i="16"/>
  <c r="AD165" i="16"/>
  <c r="T166" i="16"/>
  <c r="U166" i="16"/>
  <c r="V166" i="16"/>
  <c r="W166" i="16"/>
  <c r="X166" i="16"/>
  <c r="Y166" i="16"/>
  <c r="Z166" i="16"/>
  <c r="AA166" i="16"/>
  <c r="AC166" i="16"/>
  <c r="AD166" i="16"/>
  <c r="T167" i="16"/>
  <c r="U167" i="16"/>
  <c r="V167" i="16"/>
  <c r="W167" i="16"/>
  <c r="X167" i="16"/>
  <c r="Y167" i="16"/>
  <c r="Z167" i="16"/>
  <c r="AA167" i="16"/>
  <c r="AC167" i="16"/>
  <c r="AD167" i="16"/>
  <c r="T168" i="16"/>
  <c r="U168" i="16"/>
  <c r="V168" i="16"/>
  <c r="W168" i="16"/>
  <c r="X168" i="16"/>
  <c r="Y168" i="16"/>
  <c r="Z168" i="16"/>
  <c r="AA168" i="16"/>
  <c r="AC168" i="16"/>
  <c r="AD168" i="16"/>
  <c r="T169" i="16"/>
  <c r="U169" i="16"/>
  <c r="V169" i="16"/>
  <c r="W169" i="16"/>
  <c r="X169" i="16"/>
  <c r="Y169" i="16"/>
  <c r="Z169" i="16"/>
  <c r="AA169" i="16"/>
  <c r="AC169" i="16"/>
  <c r="AD169" i="16"/>
  <c r="T170" i="16"/>
  <c r="U170" i="16"/>
  <c r="V170" i="16"/>
  <c r="W170" i="16"/>
  <c r="X170" i="16"/>
  <c r="Y170" i="16"/>
  <c r="Z170" i="16"/>
  <c r="AA170" i="16"/>
  <c r="AC170" i="16"/>
  <c r="AD170" i="16"/>
  <c r="T171" i="16"/>
  <c r="U171" i="16"/>
  <c r="V171" i="16"/>
  <c r="W171" i="16"/>
  <c r="X171" i="16"/>
  <c r="Y171" i="16"/>
  <c r="Z171" i="16"/>
  <c r="AA171" i="16"/>
  <c r="AC171" i="16"/>
  <c r="AD171" i="16"/>
  <c r="T172" i="16"/>
  <c r="U172" i="16"/>
  <c r="V172" i="16"/>
  <c r="W172" i="16"/>
  <c r="X172" i="16"/>
  <c r="Y172" i="16"/>
  <c r="Z172" i="16"/>
  <c r="AA172" i="16"/>
  <c r="AC172" i="16"/>
  <c r="AD172" i="16"/>
  <c r="T173" i="16"/>
  <c r="U173" i="16"/>
  <c r="V173" i="16"/>
  <c r="W173" i="16"/>
  <c r="X173" i="16"/>
  <c r="Y173" i="16"/>
  <c r="Z173" i="16"/>
  <c r="AA173" i="16"/>
  <c r="AC173" i="16"/>
  <c r="AD173" i="16"/>
  <c r="T174" i="16"/>
  <c r="U174" i="16"/>
  <c r="V174" i="16"/>
  <c r="W174" i="16"/>
  <c r="X174" i="16"/>
  <c r="Y174" i="16"/>
  <c r="Z174" i="16"/>
  <c r="AA174" i="16"/>
  <c r="AC174" i="16"/>
  <c r="AD174" i="16"/>
  <c r="T175" i="16"/>
  <c r="U175" i="16"/>
  <c r="V175" i="16"/>
  <c r="W175" i="16"/>
  <c r="X175" i="16"/>
  <c r="Y175" i="16"/>
  <c r="Z175" i="16"/>
  <c r="AA175" i="16"/>
  <c r="AC175" i="16"/>
  <c r="AD175" i="16"/>
  <c r="T176" i="16"/>
  <c r="U176" i="16"/>
  <c r="V176" i="16"/>
  <c r="W176" i="16"/>
  <c r="X176" i="16"/>
  <c r="Y176" i="16"/>
  <c r="Z176" i="16"/>
  <c r="AA176" i="16"/>
  <c r="AC176" i="16"/>
  <c r="AD176" i="16"/>
  <c r="T177" i="16"/>
  <c r="U177" i="16"/>
  <c r="V177" i="16"/>
  <c r="W177" i="16"/>
  <c r="X177" i="16"/>
  <c r="Y177" i="16"/>
  <c r="Z177" i="16"/>
  <c r="AA177" i="16"/>
  <c r="AC177" i="16"/>
  <c r="AD177" i="16"/>
  <c r="T178" i="16"/>
  <c r="U178" i="16"/>
  <c r="V178" i="16"/>
  <c r="W178" i="16"/>
  <c r="X178" i="16"/>
  <c r="Y178" i="16"/>
  <c r="Z178" i="16"/>
  <c r="AA178" i="16"/>
  <c r="AC178" i="16"/>
  <c r="AD178" i="16"/>
  <c r="T179" i="16"/>
  <c r="U179" i="16"/>
  <c r="V179" i="16"/>
  <c r="W179" i="16"/>
  <c r="X179" i="16"/>
  <c r="Y179" i="16"/>
  <c r="Z179" i="16"/>
  <c r="AA179" i="16"/>
  <c r="AC179" i="16"/>
  <c r="AD179" i="16"/>
  <c r="L725" i="19"/>
  <c r="J726" i="19"/>
  <c r="L726" i="19"/>
  <c r="N726" i="19"/>
  <c r="P726" i="19"/>
  <c r="R726" i="19"/>
  <c r="T726" i="19"/>
  <c r="V726" i="19"/>
  <c r="X726" i="19"/>
  <c r="Z726" i="19"/>
  <c r="AB726" i="19"/>
  <c r="AD726" i="19"/>
  <c r="AF726" i="19"/>
  <c r="AH726" i="19"/>
  <c r="AJ726" i="19"/>
  <c r="J727" i="19"/>
  <c r="L727" i="19"/>
  <c r="N727" i="19"/>
  <c r="P727" i="19"/>
  <c r="R727" i="19"/>
  <c r="T727" i="19"/>
  <c r="V727" i="19"/>
  <c r="X727" i="19"/>
  <c r="Z727" i="19"/>
  <c r="AB727" i="19"/>
  <c r="AD727" i="19"/>
  <c r="AF727" i="19"/>
  <c r="AH727" i="19"/>
  <c r="AJ727" i="19"/>
  <c r="J728" i="19"/>
  <c r="L728" i="19"/>
  <c r="N728" i="19"/>
  <c r="P728" i="19"/>
  <c r="R728" i="19"/>
  <c r="T728" i="19"/>
  <c r="V728" i="19"/>
  <c r="X728" i="19"/>
  <c r="Z728" i="19"/>
  <c r="AB728" i="19"/>
  <c r="AD728" i="19"/>
  <c r="AF728" i="19"/>
  <c r="AH728" i="19"/>
  <c r="AJ728" i="19"/>
  <c r="J729" i="19"/>
  <c r="L729" i="19"/>
  <c r="N729" i="19"/>
  <c r="P729" i="19"/>
  <c r="R729" i="19"/>
  <c r="T729" i="19"/>
  <c r="V729" i="19"/>
  <c r="X729" i="19"/>
  <c r="Z729" i="19"/>
  <c r="AB729" i="19"/>
  <c r="AD729" i="19"/>
  <c r="AF729" i="19"/>
  <c r="AH729" i="19"/>
  <c r="AJ729" i="19"/>
  <c r="J730" i="19"/>
  <c r="L730" i="19"/>
  <c r="N730" i="19"/>
  <c r="P730" i="19"/>
  <c r="R730" i="19"/>
  <c r="T730" i="19"/>
  <c r="V730" i="19"/>
  <c r="X730" i="19"/>
  <c r="Z730" i="19"/>
  <c r="AB730" i="19"/>
  <c r="AD730" i="19"/>
  <c r="AF730" i="19"/>
  <c r="AH730" i="19"/>
  <c r="AJ730" i="19"/>
  <c r="J731" i="19"/>
  <c r="L731" i="19"/>
  <c r="N731" i="19"/>
  <c r="P731" i="19"/>
  <c r="R731" i="19"/>
  <c r="T731" i="19"/>
  <c r="V731" i="19"/>
  <c r="X731" i="19"/>
  <c r="Z731" i="19"/>
  <c r="AB731" i="19"/>
  <c r="AD731" i="19"/>
  <c r="AF731" i="19"/>
  <c r="AH731" i="19"/>
  <c r="AJ731" i="19"/>
  <c r="J732" i="19"/>
  <c r="L732" i="19"/>
  <c r="N732" i="19"/>
  <c r="P732" i="19"/>
  <c r="R732" i="19"/>
  <c r="T732" i="19"/>
  <c r="V732" i="19"/>
  <c r="X732" i="19"/>
  <c r="Z732" i="19"/>
  <c r="AB732" i="19"/>
  <c r="AD732" i="19"/>
  <c r="AF732" i="19"/>
  <c r="AH732" i="19"/>
  <c r="AJ732" i="19"/>
  <c r="J733" i="19"/>
  <c r="L733" i="19"/>
  <c r="N733" i="19"/>
  <c r="P733" i="19"/>
  <c r="R733" i="19"/>
  <c r="T733" i="19"/>
  <c r="V733" i="19"/>
  <c r="X733" i="19"/>
  <c r="Z733" i="19"/>
  <c r="AB733" i="19"/>
  <c r="AD733" i="19"/>
  <c r="AF733" i="19"/>
  <c r="AH733" i="19"/>
  <c r="AJ733" i="19"/>
  <c r="J734" i="19"/>
  <c r="L734" i="19"/>
  <c r="N734" i="19"/>
  <c r="P734" i="19"/>
  <c r="R734" i="19"/>
  <c r="T734" i="19"/>
  <c r="V734" i="19"/>
  <c r="X734" i="19"/>
  <c r="Z734" i="19"/>
  <c r="AB734" i="19"/>
  <c r="AD734" i="19"/>
  <c r="AF734" i="19"/>
  <c r="AH734" i="19"/>
  <c r="AJ734" i="19"/>
  <c r="J735" i="19"/>
  <c r="L735" i="19"/>
  <c r="N735" i="19"/>
  <c r="P735" i="19"/>
  <c r="R735" i="19"/>
  <c r="T735" i="19"/>
  <c r="V735" i="19"/>
  <c r="X735" i="19"/>
  <c r="Z735" i="19"/>
  <c r="AB735" i="19"/>
  <c r="AD735" i="19"/>
  <c r="AF735" i="19"/>
  <c r="AH735" i="19"/>
  <c r="AJ735" i="19"/>
  <c r="J736" i="19"/>
  <c r="L736" i="19"/>
  <c r="N736" i="19"/>
  <c r="P736" i="19"/>
  <c r="R736" i="19"/>
  <c r="T736" i="19"/>
  <c r="V736" i="19"/>
  <c r="X736" i="19"/>
  <c r="Z736" i="19"/>
  <c r="AB736" i="19"/>
  <c r="AD736" i="19"/>
  <c r="AF736" i="19"/>
  <c r="AH736" i="19"/>
  <c r="AJ736" i="19"/>
  <c r="J737" i="19"/>
  <c r="L737" i="19"/>
  <c r="N737" i="19"/>
  <c r="P737" i="19"/>
  <c r="R737" i="19"/>
  <c r="T737" i="19"/>
  <c r="V737" i="19"/>
  <c r="X737" i="19"/>
  <c r="Z737" i="19"/>
  <c r="AB737" i="19"/>
  <c r="AD737" i="19"/>
  <c r="AF737" i="19"/>
  <c r="AH737" i="19"/>
  <c r="AJ737" i="19"/>
  <c r="J738" i="19"/>
  <c r="L738" i="19"/>
  <c r="N738" i="19"/>
  <c r="P738" i="19"/>
  <c r="R738" i="19"/>
  <c r="T738" i="19"/>
  <c r="V738" i="19"/>
  <c r="X738" i="19"/>
  <c r="Z738" i="19"/>
  <c r="AB738" i="19"/>
  <c r="AD738" i="19"/>
  <c r="AF738" i="19"/>
  <c r="AH738" i="19"/>
  <c r="AJ738" i="19"/>
  <c r="J739" i="19"/>
  <c r="L739" i="19"/>
  <c r="N739" i="19"/>
  <c r="P739" i="19"/>
  <c r="R739" i="19"/>
  <c r="T739" i="19"/>
  <c r="V739" i="19"/>
  <c r="X739" i="19"/>
  <c r="Z739" i="19"/>
  <c r="AB739" i="19"/>
  <c r="AD739" i="19"/>
  <c r="AF739" i="19"/>
  <c r="AH739" i="19"/>
  <c r="AJ739" i="19"/>
  <c r="J740" i="19"/>
  <c r="L740" i="19"/>
  <c r="N740" i="19"/>
  <c r="P740" i="19"/>
  <c r="R740" i="19"/>
  <c r="T740" i="19"/>
  <c r="V740" i="19"/>
  <c r="X740" i="19"/>
  <c r="Z740" i="19"/>
  <c r="AB740" i="19"/>
  <c r="AD740" i="19"/>
  <c r="AF740" i="19"/>
  <c r="AH740" i="19"/>
  <c r="AJ740" i="19"/>
  <c r="J741" i="19"/>
  <c r="L741" i="19"/>
  <c r="N741" i="19"/>
  <c r="P741" i="19"/>
  <c r="R741" i="19"/>
  <c r="T741" i="19"/>
  <c r="V741" i="19"/>
  <c r="X741" i="19"/>
  <c r="Z741" i="19"/>
  <c r="AB741" i="19"/>
  <c r="AD741" i="19"/>
  <c r="AF741" i="19"/>
  <c r="AH741" i="19"/>
  <c r="AJ741" i="19"/>
  <c r="J742" i="19"/>
  <c r="L742" i="19"/>
  <c r="N742" i="19"/>
  <c r="P742" i="19"/>
  <c r="R742" i="19"/>
  <c r="T742" i="19"/>
  <c r="V742" i="19"/>
  <c r="X742" i="19"/>
  <c r="Z742" i="19"/>
  <c r="AB742" i="19"/>
  <c r="AD742" i="19"/>
  <c r="AF742" i="19"/>
  <c r="AH742" i="19"/>
  <c r="AJ742" i="19"/>
  <c r="J743" i="19"/>
  <c r="L743" i="19"/>
  <c r="N743" i="19"/>
  <c r="P743" i="19"/>
  <c r="R743" i="19"/>
  <c r="T743" i="19"/>
  <c r="V743" i="19"/>
  <c r="X743" i="19"/>
  <c r="Z743" i="19"/>
  <c r="AB743" i="19"/>
  <c r="AD743" i="19"/>
  <c r="AF743" i="19"/>
  <c r="AH743" i="19"/>
  <c r="AJ743" i="19"/>
  <c r="J744" i="19"/>
  <c r="L744" i="19"/>
  <c r="N744" i="19"/>
  <c r="P744" i="19"/>
  <c r="R744" i="19"/>
  <c r="T744" i="19"/>
  <c r="V744" i="19"/>
  <c r="X744" i="19"/>
  <c r="Z744" i="19"/>
  <c r="AB744" i="19"/>
  <c r="AD744" i="19"/>
  <c r="AF744" i="19"/>
  <c r="AH744" i="19"/>
  <c r="AJ744" i="19"/>
  <c r="J745" i="19"/>
  <c r="L745" i="19"/>
  <c r="N745" i="19"/>
  <c r="P745" i="19"/>
  <c r="R745" i="19"/>
  <c r="T745" i="19"/>
  <c r="V745" i="19"/>
  <c r="X745" i="19"/>
  <c r="Z745" i="19"/>
  <c r="AB745" i="19"/>
  <c r="AD745" i="19"/>
  <c r="AF745" i="19"/>
  <c r="AH745" i="19"/>
  <c r="AJ745" i="19"/>
  <c r="J746" i="19"/>
  <c r="L746" i="19"/>
  <c r="N746" i="19"/>
  <c r="P746" i="19"/>
  <c r="R746" i="19"/>
  <c r="T746" i="19"/>
  <c r="V746" i="19"/>
  <c r="X746" i="19"/>
  <c r="Z746" i="19"/>
  <c r="AB746" i="19"/>
  <c r="AD746" i="19"/>
  <c r="AF746" i="19"/>
  <c r="AH746" i="19"/>
  <c r="AJ746" i="19"/>
  <c r="J747" i="19"/>
  <c r="L747" i="19"/>
  <c r="N747" i="19"/>
  <c r="P747" i="19"/>
  <c r="R747" i="19"/>
  <c r="T747" i="19"/>
  <c r="V747" i="19"/>
  <c r="X747" i="19"/>
  <c r="Z747" i="19"/>
  <c r="AB747" i="19"/>
  <c r="AD747" i="19"/>
  <c r="AF747" i="19"/>
  <c r="AH747" i="19"/>
  <c r="AJ747" i="19"/>
  <c r="J748" i="19"/>
  <c r="L748" i="19"/>
  <c r="N748" i="19"/>
  <c r="P748" i="19"/>
  <c r="R748" i="19"/>
  <c r="T748" i="19"/>
  <c r="V748" i="19"/>
  <c r="X748" i="19"/>
  <c r="Z748" i="19"/>
  <c r="AB748" i="19"/>
  <c r="AD748" i="19"/>
  <c r="AF748" i="19"/>
  <c r="AH748" i="19"/>
  <c r="AJ748" i="19"/>
  <c r="J749" i="19"/>
  <c r="L749" i="19"/>
  <c r="N749" i="19"/>
  <c r="P749" i="19"/>
  <c r="R749" i="19"/>
  <c r="T749" i="19"/>
  <c r="V749" i="19"/>
  <c r="X749" i="19"/>
  <c r="Z749" i="19"/>
  <c r="AB749" i="19"/>
  <c r="AD749" i="19"/>
  <c r="AF749" i="19"/>
  <c r="AH749" i="19"/>
  <c r="AJ749" i="19"/>
  <c r="J750" i="19"/>
  <c r="L750" i="19"/>
  <c r="N750" i="19"/>
  <c r="P750" i="19"/>
  <c r="R750" i="19"/>
  <c r="T750" i="19"/>
  <c r="V750" i="19"/>
  <c r="X750" i="19"/>
  <c r="Z750" i="19"/>
  <c r="AB750" i="19"/>
  <c r="AD750" i="19"/>
  <c r="AF750" i="19"/>
  <c r="AH750" i="19"/>
  <c r="AJ750" i="19"/>
  <c r="J751" i="19"/>
  <c r="L751" i="19"/>
  <c r="N751" i="19"/>
  <c r="P751" i="19"/>
  <c r="R751" i="19"/>
  <c r="T751" i="19"/>
  <c r="V751" i="19"/>
  <c r="X751" i="19"/>
  <c r="Z751" i="19"/>
  <c r="AB751" i="19"/>
  <c r="AD751" i="19"/>
  <c r="AF751" i="19"/>
  <c r="AH751" i="19"/>
  <c r="AJ751" i="19"/>
  <c r="J752" i="19"/>
  <c r="L752" i="19"/>
  <c r="N752" i="19"/>
  <c r="P752" i="19"/>
  <c r="R752" i="19"/>
  <c r="T752" i="19"/>
  <c r="V752" i="19"/>
  <c r="X752" i="19"/>
  <c r="Z752" i="19"/>
  <c r="AB752" i="19"/>
  <c r="AD752" i="19"/>
  <c r="AF752" i="19"/>
  <c r="AH752" i="19"/>
  <c r="AJ752" i="19"/>
  <c r="J753" i="19"/>
  <c r="L753" i="19"/>
  <c r="N753" i="19"/>
  <c r="P753" i="19"/>
  <c r="R753" i="19"/>
  <c r="T753" i="19"/>
  <c r="V753" i="19"/>
  <c r="X753" i="19"/>
  <c r="Z753" i="19"/>
  <c r="AB753" i="19"/>
  <c r="AD753" i="19"/>
  <c r="AF753" i="19"/>
  <c r="AH753" i="19"/>
  <c r="AJ753" i="19"/>
  <c r="J754" i="19"/>
  <c r="L754" i="19"/>
  <c r="N754" i="19"/>
  <c r="P754" i="19"/>
  <c r="R754" i="19"/>
  <c r="T754" i="19"/>
  <c r="V754" i="19"/>
  <c r="X754" i="19"/>
  <c r="Z754" i="19"/>
  <c r="AB754" i="19"/>
  <c r="AD754" i="19"/>
  <c r="AF754" i="19"/>
  <c r="AH754" i="19"/>
  <c r="AJ754" i="19"/>
  <c r="J755" i="19"/>
  <c r="L755" i="19"/>
  <c r="N755" i="19"/>
  <c r="P755" i="19"/>
  <c r="R755" i="19"/>
  <c r="T755" i="19"/>
  <c r="V755" i="19"/>
  <c r="X755" i="19"/>
  <c r="Z755" i="19"/>
  <c r="AB755" i="19"/>
  <c r="AD755" i="19"/>
  <c r="AF755" i="19"/>
  <c r="AH755" i="19"/>
  <c r="AJ755" i="19"/>
  <c r="J756" i="19"/>
  <c r="L756" i="19"/>
  <c r="N756" i="19"/>
  <c r="P756" i="19"/>
  <c r="R756" i="19"/>
  <c r="T756" i="19"/>
  <c r="V756" i="19"/>
  <c r="X756" i="19"/>
  <c r="Z756" i="19"/>
  <c r="AB756" i="19"/>
  <c r="AD756" i="19"/>
  <c r="AF756" i="19"/>
  <c r="AH756" i="19"/>
  <c r="AJ756" i="19"/>
  <c r="J757" i="19"/>
  <c r="L757" i="19"/>
  <c r="N757" i="19"/>
  <c r="P757" i="19"/>
  <c r="R757" i="19"/>
  <c r="T757" i="19"/>
  <c r="V757" i="19"/>
  <c r="X757" i="19"/>
  <c r="Z757" i="19"/>
  <c r="AB757" i="19"/>
  <c r="AD757" i="19"/>
  <c r="AF757" i="19"/>
  <c r="AH757" i="19"/>
  <c r="AJ757" i="19"/>
  <c r="J758" i="19"/>
  <c r="L758" i="19"/>
  <c r="N758" i="19"/>
  <c r="P758" i="19"/>
  <c r="R758" i="19"/>
  <c r="T758" i="19"/>
  <c r="V758" i="19"/>
  <c r="X758" i="19"/>
  <c r="Z758" i="19"/>
  <c r="AB758" i="19"/>
  <c r="AD758" i="19"/>
  <c r="AF758" i="19"/>
  <c r="AH758" i="19"/>
  <c r="AJ758" i="19"/>
  <c r="J759" i="19"/>
  <c r="L759" i="19"/>
  <c r="N759" i="19"/>
  <c r="P759" i="19"/>
  <c r="R759" i="19"/>
  <c r="T759" i="19"/>
  <c r="V759" i="19"/>
  <c r="X759" i="19"/>
  <c r="Z759" i="19"/>
  <c r="AB759" i="19"/>
  <c r="AD759" i="19"/>
  <c r="AF759" i="19"/>
  <c r="AH759" i="19"/>
  <c r="AJ759" i="19"/>
  <c r="J760" i="19"/>
  <c r="L760" i="19"/>
  <c r="N760" i="19"/>
  <c r="P760" i="19"/>
  <c r="R760" i="19"/>
  <c r="T760" i="19"/>
  <c r="V760" i="19"/>
  <c r="X760" i="19"/>
  <c r="Z760" i="19"/>
  <c r="AB760" i="19"/>
  <c r="AD760" i="19"/>
  <c r="AF760" i="19"/>
  <c r="AH760" i="19"/>
  <c r="AJ760" i="19"/>
  <c r="J761" i="19"/>
  <c r="L761" i="19"/>
  <c r="N761" i="19"/>
  <c r="P761" i="19"/>
  <c r="R761" i="19"/>
  <c r="T761" i="19"/>
  <c r="V761" i="19"/>
  <c r="X761" i="19"/>
  <c r="Z761" i="19"/>
  <c r="AB761" i="19"/>
  <c r="AD761" i="19"/>
  <c r="AF761" i="19"/>
  <c r="AH761" i="19"/>
  <c r="AJ761" i="19"/>
  <c r="J762" i="19"/>
  <c r="L762" i="19"/>
  <c r="N762" i="19"/>
  <c r="P762" i="19"/>
  <c r="R762" i="19"/>
  <c r="T762" i="19"/>
  <c r="V762" i="19"/>
  <c r="X762" i="19"/>
  <c r="Z762" i="19"/>
  <c r="AB762" i="19"/>
  <c r="AD762" i="19"/>
  <c r="AF762" i="19"/>
  <c r="AH762" i="19"/>
  <c r="AJ762" i="19"/>
  <c r="J763" i="19"/>
  <c r="L763" i="19"/>
  <c r="N763" i="19"/>
  <c r="P763" i="19"/>
  <c r="R763" i="19"/>
  <c r="T763" i="19"/>
  <c r="V763" i="19"/>
  <c r="X763" i="19"/>
  <c r="Z763" i="19"/>
  <c r="AB763" i="19"/>
  <c r="AD763" i="19"/>
  <c r="AF763" i="19"/>
  <c r="AH763" i="19"/>
  <c r="AJ763" i="19"/>
  <c r="J764" i="19"/>
  <c r="L764" i="19"/>
  <c r="N764" i="19"/>
  <c r="P764" i="19"/>
  <c r="R764" i="19"/>
  <c r="T764" i="19"/>
  <c r="V764" i="19"/>
  <c r="X764" i="19"/>
  <c r="Z764" i="19"/>
  <c r="AB764" i="19"/>
  <c r="AD764" i="19"/>
  <c r="AF764" i="19"/>
  <c r="AH764" i="19"/>
  <c r="AJ764" i="19"/>
  <c r="J765" i="19"/>
  <c r="L765" i="19"/>
  <c r="N765" i="19"/>
  <c r="P765" i="19"/>
  <c r="R765" i="19"/>
  <c r="T765" i="19"/>
  <c r="V765" i="19"/>
  <c r="X765" i="19"/>
  <c r="Z765" i="19"/>
  <c r="AB765" i="19"/>
  <c r="AD765" i="19"/>
  <c r="AF765" i="19"/>
  <c r="AH765" i="19"/>
  <c r="AJ765" i="19"/>
  <c r="J766" i="19"/>
  <c r="L766" i="19"/>
  <c r="N766" i="19"/>
  <c r="P766" i="19"/>
  <c r="R766" i="19"/>
  <c r="T766" i="19"/>
  <c r="V766" i="19"/>
  <c r="X766" i="19"/>
  <c r="Z766" i="19"/>
  <c r="AB766" i="19"/>
  <c r="AD766" i="19"/>
  <c r="AF766" i="19"/>
  <c r="AH766" i="19"/>
  <c r="AJ766" i="19"/>
  <c r="J767" i="19"/>
  <c r="L767" i="19"/>
  <c r="N767" i="19"/>
  <c r="P767" i="19"/>
  <c r="R767" i="19"/>
  <c r="T767" i="19"/>
  <c r="V767" i="19"/>
  <c r="X767" i="19"/>
  <c r="Z767" i="19"/>
  <c r="AB767" i="19"/>
  <c r="AD767" i="19"/>
  <c r="AF767" i="19"/>
  <c r="AH767" i="19"/>
  <c r="AJ767" i="19"/>
  <c r="J768" i="19"/>
  <c r="L768" i="19"/>
  <c r="N768" i="19"/>
  <c r="P768" i="19"/>
  <c r="R768" i="19"/>
  <c r="T768" i="19"/>
  <c r="V768" i="19"/>
  <c r="X768" i="19"/>
  <c r="Z768" i="19"/>
  <c r="AB768" i="19"/>
  <c r="AD768" i="19"/>
  <c r="AF768" i="19"/>
  <c r="AH768" i="19"/>
  <c r="AJ768" i="19"/>
  <c r="J769" i="19"/>
  <c r="L769" i="19"/>
  <c r="N769" i="19"/>
  <c r="P769" i="19"/>
  <c r="R769" i="19"/>
  <c r="T769" i="19"/>
  <c r="V769" i="19"/>
  <c r="X769" i="19"/>
  <c r="Z769" i="19"/>
  <c r="AB769" i="19"/>
  <c r="AD769" i="19"/>
  <c r="AF769" i="19"/>
  <c r="AH769" i="19"/>
  <c r="AJ769" i="19"/>
  <c r="J770" i="19"/>
  <c r="L770" i="19"/>
  <c r="N770" i="19"/>
  <c r="P770" i="19"/>
  <c r="R770" i="19"/>
  <c r="T770" i="19"/>
  <c r="V770" i="19"/>
  <c r="X770" i="19"/>
  <c r="Z770" i="19"/>
  <c r="AB770" i="19"/>
  <c r="AD770" i="19"/>
  <c r="AF770" i="19"/>
  <c r="AH770" i="19"/>
  <c r="AJ770" i="19"/>
  <c r="J771" i="19"/>
  <c r="L771" i="19"/>
  <c r="N771" i="19"/>
  <c r="P771" i="19"/>
  <c r="R771" i="19"/>
  <c r="T771" i="19"/>
  <c r="V771" i="19"/>
  <c r="X771" i="19"/>
  <c r="Z771" i="19"/>
  <c r="AB771" i="19"/>
  <c r="AD771" i="19"/>
  <c r="AF771" i="19"/>
  <c r="AH771" i="19"/>
  <c r="AJ771" i="19"/>
  <c r="J772" i="19"/>
  <c r="L772" i="19"/>
  <c r="N772" i="19"/>
  <c r="P772" i="19"/>
  <c r="R772" i="19"/>
  <c r="T772" i="19"/>
  <c r="V772" i="19"/>
  <c r="X772" i="19"/>
  <c r="Z772" i="19"/>
  <c r="AB772" i="19"/>
  <c r="AD772" i="19"/>
  <c r="AF772" i="19"/>
  <c r="AH772" i="19"/>
  <c r="AJ772" i="19"/>
  <c r="J773" i="19"/>
  <c r="L773" i="19"/>
  <c r="N773" i="19"/>
  <c r="P773" i="19"/>
  <c r="R773" i="19"/>
  <c r="T773" i="19"/>
  <c r="V773" i="19"/>
  <c r="X773" i="19"/>
  <c r="Z773" i="19"/>
  <c r="AB773" i="19"/>
  <c r="AD773" i="19"/>
  <c r="AF773" i="19"/>
  <c r="AH773" i="19"/>
  <c r="AJ773" i="19"/>
  <c r="J774" i="19"/>
  <c r="L774" i="19"/>
  <c r="N774" i="19"/>
  <c r="P774" i="19"/>
  <c r="R774" i="19"/>
  <c r="T774" i="19"/>
  <c r="V774" i="19"/>
  <c r="X774" i="19"/>
  <c r="Z774" i="19"/>
  <c r="AB774" i="19"/>
  <c r="AD774" i="19"/>
  <c r="AF774" i="19"/>
  <c r="AH774" i="19"/>
  <c r="AJ774" i="19"/>
  <c r="J775" i="19"/>
  <c r="L775" i="19"/>
  <c r="N775" i="19"/>
  <c r="P775" i="19"/>
  <c r="R775" i="19"/>
  <c r="T775" i="19"/>
  <c r="V775" i="19"/>
  <c r="X775" i="19"/>
  <c r="Z775" i="19"/>
  <c r="AB775" i="19"/>
  <c r="AD775" i="19"/>
  <c r="AF775" i="19"/>
  <c r="AH775" i="19"/>
  <c r="AJ775" i="19"/>
  <c r="J776" i="19"/>
  <c r="L776" i="19"/>
  <c r="N776" i="19"/>
  <c r="P776" i="19"/>
  <c r="R776" i="19"/>
  <c r="T776" i="19"/>
  <c r="V776" i="19"/>
  <c r="X776" i="19"/>
  <c r="Z776" i="19"/>
  <c r="AB776" i="19"/>
  <c r="AD776" i="19"/>
  <c r="AF776" i="19"/>
  <c r="AH776" i="19"/>
  <c r="AJ776" i="19"/>
  <c r="J777" i="19"/>
  <c r="L777" i="19"/>
  <c r="N777" i="19"/>
  <c r="P777" i="19"/>
  <c r="R777" i="19"/>
  <c r="T777" i="19"/>
  <c r="V777" i="19"/>
  <c r="X777" i="19"/>
  <c r="Z777" i="19"/>
  <c r="AB777" i="19"/>
  <c r="AD777" i="19"/>
  <c r="AF777" i="19"/>
  <c r="AH777" i="19"/>
  <c r="AJ777" i="19"/>
  <c r="J778" i="19"/>
  <c r="L778" i="19"/>
  <c r="N778" i="19"/>
  <c r="P778" i="19"/>
  <c r="R778" i="19"/>
  <c r="T778" i="19"/>
  <c r="V778" i="19"/>
  <c r="X778" i="19"/>
  <c r="Z778" i="19"/>
  <c r="AB778" i="19"/>
  <c r="AD778" i="19"/>
  <c r="AF778" i="19"/>
  <c r="AH778" i="19"/>
  <c r="AJ778" i="19"/>
  <c r="J779" i="19"/>
  <c r="L779" i="19"/>
  <c r="N779" i="19"/>
  <c r="P779" i="19"/>
  <c r="R779" i="19"/>
  <c r="T779" i="19"/>
  <c r="V779" i="19"/>
  <c r="X779" i="19"/>
  <c r="Z779" i="19"/>
  <c r="AB779" i="19"/>
  <c r="AD779" i="19"/>
  <c r="AF779" i="19"/>
  <c r="AH779" i="19"/>
  <c r="AJ779" i="19"/>
  <c r="J780" i="19"/>
  <c r="L780" i="19"/>
  <c r="N780" i="19"/>
  <c r="P780" i="19"/>
  <c r="R780" i="19"/>
  <c r="T780" i="19"/>
  <c r="V780" i="19"/>
  <c r="X780" i="19"/>
  <c r="Z780" i="19"/>
  <c r="AB780" i="19"/>
  <c r="AD780" i="19"/>
  <c r="AF780" i="19"/>
  <c r="AH780" i="19"/>
  <c r="AJ780" i="19"/>
  <c r="J781" i="19"/>
  <c r="L781" i="19"/>
  <c r="N781" i="19"/>
  <c r="P781" i="19"/>
  <c r="R781" i="19"/>
  <c r="T781" i="19"/>
  <c r="V781" i="19"/>
  <c r="X781" i="19"/>
  <c r="Z781" i="19"/>
  <c r="AB781" i="19"/>
  <c r="AD781" i="19"/>
  <c r="AF781" i="19"/>
  <c r="AH781" i="19"/>
  <c r="AJ781" i="19"/>
  <c r="J782" i="19"/>
  <c r="L782" i="19"/>
  <c r="N782" i="19"/>
  <c r="P782" i="19"/>
  <c r="R782" i="19"/>
  <c r="T782" i="19"/>
  <c r="V782" i="19"/>
  <c r="X782" i="19"/>
  <c r="Z782" i="19"/>
  <c r="AB782" i="19"/>
  <c r="AD782" i="19"/>
  <c r="AF782" i="19"/>
  <c r="AH782" i="19"/>
  <c r="AJ782" i="19"/>
  <c r="J783" i="19"/>
  <c r="L783" i="19"/>
  <c r="N783" i="19"/>
  <c r="P783" i="19"/>
  <c r="R783" i="19"/>
  <c r="T783" i="19"/>
  <c r="V783" i="19"/>
  <c r="X783" i="19"/>
  <c r="Z783" i="19"/>
  <c r="AB783" i="19"/>
  <c r="AD783" i="19"/>
  <c r="AF783" i="19"/>
  <c r="AH783" i="19"/>
  <c r="AJ783" i="19"/>
  <c r="J784" i="19"/>
  <c r="L784" i="19"/>
  <c r="N784" i="19"/>
  <c r="P784" i="19"/>
  <c r="R784" i="19"/>
  <c r="T784" i="19"/>
  <c r="V784" i="19"/>
  <c r="X784" i="19"/>
  <c r="Z784" i="19"/>
  <c r="AB784" i="19"/>
  <c r="AD784" i="19"/>
  <c r="AF784" i="19"/>
  <c r="AH784" i="19"/>
  <c r="AJ784" i="19"/>
  <c r="J785" i="19"/>
  <c r="L785" i="19"/>
  <c r="N785" i="19"/>
  <c r="P785" i="19"/>
  <c r="R785" i="19"/>
  <c r="T785" i="19"/>
  <c r="V785" i="19"/>
  <c r="X785" i="19"/>
  <c r="Z785" i="19"/>
  <c r="AB785" i="19"/>
  <c r="AD785" i="19"/>
  <c r="AF785" i="19"/>
  <c r="AH785" i="19"/>
  <c r="AJ785" i="19"/>
  <c r="J786" i="19"/>
  <c r="L786" i="19"/>
  <c r="N786" i="19"/>
  <c r="P786" i="19"/>
  <c r="R786" i="19"/>
  <c r="T786" i="19"/>
  <c r="V786" i="19"/>
  <c r="X786" i="19"/>
  <c r="Z786" i="19"/>
  <c r="AB786" i="19"/>
  <c r="AD786" i="19"/>
  <c r="AF786" i="19"/>
  <c r="AH786" i="19"/>
  <c r="AJ786" i="19"/>
  <c r="J787" i="19"/>
  <c r="L787" i="19"/>
  <c r="N787" i="19"/>
  <c r="P787" i="19"/>
  <c r="R787" i="19"/>
  <c r="T787" i="19"/>
  <c r="V787" i="19"/>
  <c r="X787" i="19"/>
  <c r="Z787" i="19"/>
  <c r="AB787" i="19"/>
  <c r="AD787" i="19"/>
  <c r="AF787" i="19"/>
  <c r="AH787" i="19"/>
  <c r="AJ787" i="19"/>
  <c r="J788" i="19"/>
  <c r="L788" i="19"/>
  <c r="N788" i="19"/>
  <c r="P788" i="19"/>
  <c r="R788" i="19"/>
  <c r="T788" i="19"/>
  <c r="V788" i="19"/>
  <c r="X788" i="19"/>
  <c r="Z788" i="19"/>
  <c r="AB788" i="19"/>
  <c r="AD788" i="19"/>
  <c r="AF788" i="19"/>
  <c r="AH788" i="19"/>
  <c r="AJ788" i="19"/>
  <c r="J789" i="19"/>
  <c r="L789" i="19"/>
  <c r="N789" i="19"/>
  <c r="P789" i="19"/>
  <c r="R789" i="19"/>
  <c r="T789" i="19"/>
  <c r="V789" i="19"/>
  <c r="X789" i="19"/>
  <c r="Z789" i="19"/>
  <c r="AB789" i="19"/>
  <c r="AD789" i="19"/>
  <c r="AF789" i="19"/>
  <c r="AH789" i="19"/>
  <c r="AJ789" i="19"/>
  <c r="J790" i="19"/>
  <c r="L790" i="19"/>
  <c r="N790" i="19"/>
  <c r="P790" i="19"/>
  <c r="R790" i="19"/>
  <c r="T790" i="19"/>
  <c r="V790" i="19"/>
  <c r="X790" i="19"/>
  <c r="Z790" i="19"/>
  <c r="AB790" i="19"/>
  <c r="AD790" i="19"/>
  <c r="AF790" i="19"/>
  <c r="AH790" i="19"/>
  <c r="AJ790" i="19"/>
  <c r="J791" i="19"/>
  <c r="L791" i="19"/>
  <c r="N791" i="19"/>
  <c r="P791" i="19"/>
  <c r="R791" i="19"/>
  <c r="T791" i="19"/>
  <c r="V791" i="19"/>
  <c r="X791" i="19"/>
  <c r="Z791" i="19"/>
  <c r="AB791" i="19"/>
  <c r="AD791" i="19"/>
  <c r="AF791" i="19"/>
  <c r="AH791" i="19"/>
  <c r="AJ791" i="19"/>
  <c r="J792" i="19"/>
  <c r="L792" i="19"/>
  <c r="N792" i="19"/>
  <c r="P792" i="19"/>
  <c r="R792" i="19"/>
  <c r="T792" i="19"/>
  <c r="V792" i="19"/>
  <c r="X792" i="19"/>
  <c r="Z792" i="19"/>
  <c r="AB792" i="19"/>
  <c r="AD792" i="19"/>
  <c r="AF792" i="19"/>
  <c r="AH792" i="19"/>
  <c r="AJ792" i="19"/>
  <c r="J793" i="19"/>
  <c r="L793" i="19"/>
  <c r="N793" i="19"/>
  <c r="P793" i="19"/>
  <c r="R793" i="19"/>
  <c r="T793" i="19"/>
  <c r="V793" i="19"/>
  <c r="X793" i="19"/>
  <c r="Z793" i="19"/>
  <c r="AB793" i="19"/>
  <c r="AD793" i="19"/>
  <c r="AF793" i="19"/>
  <c r="AH793" i="19"/>
  <c r="AJ793" i="19"/>
  <c r="J794" i="19"/>
  <c r="L794" i="19"/>
  <c r="N794" i="19"/>
  <c r="P794" i="19"/>
  <c r="R794" i="19"/>
  <c r="T794" i="19"/>
  <c r="V794" i="19"/>
  <c r="X794" i="19"/>
  <c r="Z794" i="19"/>
  <c r="AB794" i="19"/>
  <c r="AD794" i="19"/>
  <c r="AF794" i="19"/>
  <c r="AH794" i="19"/>
  <c r="AJ794" i="19"/>
  <c r="J795" i="19"/>
  <c r="L795" i="19"/>
  <c r="N795" i="19"/>
  <c r="P795" i="19"/>
  <c r="R795" i="19"/>
  <c r="T795" i="19"/>
  <c r="V795" i="19"/>
  <c r="X795" i="19"/>
  <c r="Z795" i="19"/>
  <c r="AB795" i="19"/>
  <c r="AD795" i="19"/>
  <c r="AF795" i="19"/>
  <c r="AH795" i="19"/>
  <c r="AJ795" i="19"/>
  <c r="J796" i="19"/>
  <c r="L796" i="19"/>
  <c r="N796" i="19"/>
  <c r="P796" i="19"/>
  <c r="R796" i="19"/>
  <c r="T796" i="19"/>
  <c r="V796" i="19"/>
  <c r="X796" i="19"/>
  <c r="Z796" i="19"/>
  <c r="AB796" i="19"/>
  <c r="AD796" i="19"/>
  <c r="AF796" i="19"/>
  <c r="AH796" i="19"/>
  <c r="AJ796" i="19"/>
  <c r="J797" i="19"/>
  <c r="L797" i="19"/>
  <c r="N797" i="19"/>
  <c r="P797" i="19"/>
  <c r="R797" i="19"/>
  <c r="T797" i="19"/>
  <c r="V797" i="19"/>
  <c r="X797" i="19"/>
  <c r="Z797" i="19"/>
  <c r="AB797" i="19"/>
  <c r="AD797" i="19"/>
  <c r="AF797" i="19"/>
  <c r="AH797" i="19"/>
  <c r="AJ797" i="19"/>
  <c r="J798" i="19"/>
  <c r="L798" i="19"/>
  <c r="N798" i="19"/>
  <c r="P798" i="19"/>
  <c r="R798" i="19"/>
  <c r="T798" i="19"/>
  <c r="V798" i="19"/>
  <c r="X798" i="19"/>
  <c r="Z798" i="19"/>
  <c r="AB798" i="19"/>
  <c r="AD798" i="19"/>
  <c r="AF798" i="19"/>
  <c r="AH798" i="19"/>
  <c r="AJ798" i="19"/>
  <c r="J799" i="19"/>
  <c r="L799" i="19"/>
  <c r="N799" i="19"/>
  <c r="P799" i="19"/>
  <c r="R799" i="19"/>
  <c r="T799" i="19"/>
  <c r="V799" i="19"/>
  <c r="X799" i="19"/>
  <c r="Z799" i="19"/>
  <c r="AB799" i="19"/>
  <c r="AD799" i="19"/>
  <c r="AF799" i="19"/>
  <c r="AH799" i="19"/>
  <c r="AJ799" i="19"/>
  <c r="J800" i="19"/>
  <c r="L800" i="19"/>
  <c r="N800" i="19"/>
  <c r="P800" i="19"/>
  <c r="R800" i="19"/>
  <c r="T800" i="19"/>
  <c r="V800" i="19"/>
  <c r="X800" i="19"/>
  <c r="Z800" i="19"/>
  <c r="AB800" i="19"/>
  <c r="AD800" i="19"/>
  <c r="AF800" i="19"/>
  <c r="AH800" i="19"/>
  <c r="AJ800" i="19"/>
  <c r="J801" i="19"/>
  <c r="L801" i="19"/>
  <c r="N801" i="19"/>
  <c r="P801" i="19"/>
  <c r="R801" i="19"/>
  <c r="T801" i="19"/>
  <c r="V801" i="19"/>
  <c r="X801" i="19"/>
  <c r="Z801" i="19"/>
  <c r="AB801" i="19"/>
  <c r="AD801" i="19"/>
  <c r="AF801" i="19"/>
  <c r="AH801" i="19"/>
  <c r="AJ801" i="19"/>
  <c r="J802" i="19"/>
  <c r="L802" i="19"/>
  <c r="N802" i="19"/>
  <c r="P802" i="19"/>
  <c r="R802" i="19"/>
  <c r="T802" i="19"/>
  <c r="V802" i="19"/>
  <c r="X802" i="19"/>
  <c r="Z802" i="19"/>
  <c r="AB802" i="19"/>
  <c r="AD802" i="19"/>
  <c r="AF802" i="19"/>
  <c r="AH802" i="19"/>
  <c r="AJ802" i="19"/>
  <c r="J803" i="19"/>
  <c r="L803" i="19"/>
  <c r="N803" i="19"/>
  <c r="P803" i="19"/>
  <c r="R803" i="19"/>
  <c r="T803" i="19"/>
  <c r="V803" i="19"/>
  <c r="X803" i="19"/>
  <c r="Z803" i="19"/>
  <c r="AB803" i="19"/>
  <c r="AD803" i="19"/>
  <c r="AF803" i="19"/>
  <c r="AH803" i="19"/>
  <c r="AJ803" i="19"/>
  <c r="J804" i="19"/>
  <c r="L804" i="19"/>
  <c r="N804" i="19"/>
  <c r="P804" i="19"/>
  <c r="R804" i="19"/>
  <c r="T804" i="19"/>
  <c r="V804" i="19"/>
  <c r="X804" i="19"/>
  <c r="Z804" i="19"/>
  <c r="AB804" i="19"/>
  <c r="AD804" i="19"/>
  <c r="AF804" i="19"/>
  <c r="AH804" i="19"/>
  <c r="AJ804" i="19"/>
  <c r="J805" i="19"/>
  <c r="L805" i="19"/>
  <c r="N805" i="19"/>
  <c r="P805" i="19"/>
  <c r="R805" i="19"/>
  <c r="T805" i="19"/>
  <c r="V805" i="19"/>
  <c r="X805" i="19"/>
  <c r="Z805" i="19"/>
  <c r="AB805" i="19"/>
  <c r="AD805" i="19"/>
  <c r="AF805" i="19"/>
  <c r="AH805" i="19"/>
  <c r="AJ805" i="19"/>
  <c r="J806" i="19"/>
  <c r="L806" i="19"/>
  <c r="N806" i="19"/>
  <c r="P806" i="19"/>
  <c r="R806" i="19"/>
  <c r="T806" i="19"/>
  <c r="V806" i="19"/>
  <c r="X806" i="19"/>
  <c r="Z806" i="19"/>
  <c r="AB806" i="19"/>
  <c r="AD806" i="19"/>
  <c r="AF806" i="19"/>
  <c r="AH806" i="19"/>
  <c r="AJ806" i="19"/>
  <c r="J807" i="19"/>
  <c r="L807" i="19"/>
  <c r="N807" i="19"/>
  <c r="P807" i="19"/>
  <c r="R807" i="19"/>
  <c r="T807" i="19"/>
  <c r="V807" i="19"/>
  <c r="X807" i="19"/>
  <c r="Z807" i="19"/>
  <c r="AB807" i="19"/>
  <c r="AD807" i="19"/>
  <c r="AF807" i="19"/>
  <c r="AH807" i="19"/>
  <c r="AJ807" i="19"/>
  <c r="J808" i="19"/>
  <c r="L808" i="19"/>
  <c r="N808" i="19"/>
  <c r="P808" i="19"/>
  <c r="R808" i="19"/>
  <c r="T808" i="19"/>
  <c r="V808" i="19"/>
  <c r="X808" i="19"/>
  <c r="Z808" i="19"/>
  <c r="AB808" i="19"/>
  <c r="AD808" i="19"/>
  <c r="AF808" i="19"/>
  <c r="AH808" i="19"/>
  <c r="AJ808" i="19"/>
  <c r="J809" i="19"/>
  <c r="L809" i="19"/>
  <c r="N809" i="19"/>
  <c r="P809" i="19"/>
  <c r="R809" i="19"/>
  <c r="T809" i="19"/>
  <c r="V809" i="19"/>
  <c r="X809" i="19"/>
  <c r="Z809" i="19"/>
  <c r="AB809" i="19"/>
  <c r="AD809" i="19"/>
  <c r="AF809" i="19"/>
  <c r="AH809" i="19"/>
  <c r="AJ809" i="19"/>
  <c r="J810" i="19"/>
  <c r="L810" i="19"/>
  <c r="N810" i="19"/>
  <c r="P810" i="19"/>
  <c r="R810" i="19"/>
  <c r="T810" i="19"/>
  <c r="V810" i="19"/>
  <c r="X810" i="19"/>
  <c r="Z810" i="19"/>
  <c r="AB810" i="19"/>
  <c r="AD810" i="19"/>
  <c r="AF810" i="19"/>
  <c r="AH810" i="19"/>
  <c r="AJ810" i="19"/>
  <c r="J811" i="19"/>
  <c r="L811" i="19"/>
  <c r="N811" i="19"/>
  <c r="P811" i="19"/>
  <c r="R811" i="19"/>
  <c r="T811" i="19"/>
  <c r="V811" i="19"/>
  <c r="X811" i="19"/>
  <c r="Z811" i="19"/>
  <c r="AB811" i="19"/>
  <c r="AD811" i="19"/>
  <c r="AF811" i="19"/>
  <c r="AH811" i="19"/>
  <c r="AJ811" i="19"/>
  <c r="J812" i="19"/>
  <c r="L812" i="19"/>
  <c r="N812" i="19"/>
  <c r="P812" i="19"/>
  <c r="R812" i="19"/>
  <c r="T812" i="19"/>
  <c r="V812" i="19"/>
  <c r="X812" i="19"/>
  <c r="Z812" i="19"/>
  <c r="AB812" i="19"/>
  <c r="AD812" i="19"/>
  <c r="AF812" i="19"/>
  <c r="AH812" i="19"/>
  <c r="AJ812" i="19"/>
  <c r="J813" i="19"/>
  <c r="L813" i="19"/>
  <c r="N813" i="19"/>
  <c r="P813" i="19"/>
  <c r="R813" i="19"/>
  <c r="T813" i="19"/>
  <c r="V813" i="19"/>
  <c r="X813" i="19"/>
  <c r="Z813" i="19"/>
  <c r="AB813" i="19"/>
  <c r="AD813" i="19"/>
  <c r="AF813" i="19"/>
  <c r="AH813" i="19"/>
  <c r="AJ813" i="19"/>
  <c r="J814" i="19"/>
  <c r="L814" i="19"/>
  <c r="N814" i="19"/>
  <c r="P814" i="19"/>
  <c r="R814" i="19"/>
  <c r="T814" i="19"/>
  <c r="V814" i="19"/>
  <c r="X814" i="19"/>
  <c r="Z814" i="19"/>
  <c r="AB814" i="19"/>
  <c r="AD814" i="19"/>
  <c r="AF814" i="19"/>
  <c r="AH814" i="19"/>
  <c r="AJ814" i="19"/>
  <c r="J815" i="19"/>
  <c r="L815" i="19"/>
  <c r="N815" i="19"/>
  <c r="P815" i="19"/>
  <c r="R815" i="19"/>
  <c r="T815" i="19"/>
  <c r="V815" i="19"/>
  <c r="X815" i="19"/>
  <c r="Z815" i="19"/>
  <c r="AB815" i="19"/>
  <c r="AD815" i="19"/>
  <c r="AF815" i="19"/>
  <c r="AH815" i="19"/>
  <c r="AJ815" i="19"/>
  <c r="J816" i="19"/>
  <c r="L816" i="19"/>
  <c r="N816" i="19"/>
  <c r="P816" i="19"/>
  <c r="R816" i="19"/>
  <c r="T816" i="19"/>
  <c r="V816" i="19"/>
  <c r="X816" i="19"/>
  <c r="Z816" i="19"/>
  <c r="AB816" i="19"/>
  <c r="AD816" i="19"/>
  <c r="AF816" i="19"/>
  <c r="AH816" i="19"/>
  <c r="AJ816" i="19"/>
  <c r="J817" i="19"/>
  <c r="L817" i="19"/>
  <c r="N817" i="19"/>
  <c r="P817" i="19"/>
  <c r="R817" i="19"/>
  <c r="T817" i="19"/>
  <c r="V817" i="19"/>
  <c r="X817" i="19"/>
  <c r="Z817" i="19"/>
  <c r="AB817" i="19"/>
  <c r="AD817" i="19"/>
  <c r="AF817" i="19"/>
  <c r="AH817" i="19"/>
  <c r="AJ817" i="19"/>
  <c r="J818" i="19"/>
  <c r="L818" i="19"/>
  <c r="N818" i="19"/>
  <c r="P818" i="19"/>
  <c r="R818" i="19"/>
  <c r="T818" i="19"/>
  <c r="V818" i="19"/>
  <c r="X818" i="19"/>
  <c r="Z818" i="19"/>
  <c r="AB818" i="19"/>
  <c r="AD818" i="19"/>
  <c r="AF818" i="19"/>
  <c r="AH818" i="19"/>
  <c r="AJ818" i="19"/>
  <c r="J819" i="19"/>
  <c r="L819" i="19"/>
  <c r="N819" i="19"/>
  <c r="P819" i="19"/>
  <c r="R819" i="19"/>
  <c r="T819" i="19"/>
  <c r="V819" i="19"/>
  <c r="X819" i="19"/>
  <c r="Z819" i="19"/>
  <c r="AB819" i="19"/>
  <c r="AD819" i="19"/>
  <c r="AF819" i="19"/>
  <c r="AH819" i="19"/>
  <c r="AJ819" i="19"/>
  <c r="J820" i="19"/>
  <c r="L820" i="19"/>
  <c r="N820" i="19"/>
  <c r="P820" i="19"/>
  <c r="R820" i="19"/>
  <c r="T820" i="19"/>
  <c r="V820" i="19"/>
  <c r="X820" i="19"/>
  <c r="Z820" i="19"/>
  <c r="AB820" i="19"/>
  <c r="AD820" i="19"/>
  <c r="AF820" i="19"/>
  <c r="AH820" i="19"/>
  <c r="AJ820" i="19"/>
  <c r="J821" i="19"/>
  <c r="L821" i="19"/>
  <c r="N821" i="19"/>
  <c r="P821" i="19"/>
  <c r="R821" i="19"/>
  <c r="T821" i="19"/>
  <c r="V821" i="19"/>
  <c r="X821" i="19"/>
  <c r="Z821" i="19"/>
  <c r="AB821" i="19"/>
  <c r="AD821" i="19"/>
  <c r="AF821" i="19"/>
  <c r="AH821" i="19"/>
  <c r="AJ821" i="19"/>
  <c r="J822" i="19"/>
  <c r="L822" i="19"/>
  <c r="N822" i="19"/>
  <c r="P822" i="19"/>
  <c r="R822" i="19"/>
  <c r="T822" i="19"/>
  <c r="V822" i="19"/>
  <c r="X822" i="19"/>
  <c r="Z822" i="19"/>
  <c r="AB822" i="19"/>
  <c r="AD822" i="19"/>
  <c r="AF822" i="19"/>
  <c r="AH822" i="19"/>
  <c r="AJ822" i="19"/>
  <c r="J823" i="19"/>
  <c r="L823" i="19"/>
  <c r="N823" i="19"/>
  <c r="P823" i="19"/>
  <c r="R823" i="19"/>
  <c r="T823" i="19"/>
  <c r="V823" i="19"/>
  <c r="X823" i="19"/>
  <c r="Z823" i="19"/>
  <c r="AB823" i="19"/>
  <c r="AD823" i="19"/>
  <c r="AF823" i="19"/>
  <c r="AH823" i="19"/>
  <c r="AJ823" i="19"/>
  <c r="J824" i="19"/>
  <c r="L824" i="19"/>
  <c r="N824" i="19"/>
  <c r="P824" i="19"/>
  <c r="R824" i="19"/>
  <c r="T824" i="19"/>
  <c r="V824" i="19"/>
  <c r="X824" i="19"/>
  <c r="Z824" i="19"/>
  <c r="AB824" i="19"/>
  <c r="AD824" i="19"/>
  <c r="AF824" i="19"/>
  <c r="AH824" i="19"/>
  <c r="AJ824" i="19"/>
  <c r="J825" i="19"/>
  <c r="L825" i="19"/>
  <c r="N825" i="19"/>
  <c r="P825" i="19"/>
  <c r="R825" i="19"/>
  <c r="T825" i="19"/>
  <c r="V825" i="19"/>
  <c r="X825" i="19"/>
  <c r="Z825" i="19"/>
  <c r="AB825" i="19"/>
  <c r="AD825" i="19"/>
  <c r="AF825" i="19"/>
  <c r="AH825" i="19"/>
  <c r="AJ825" i="19"/>
  <c r="J826" i="19"/>
  <c r="L826" i="19"/>
  <c r="N826" i="19"/>
  <c r="P826" i="19"/>
  <c r="R826" i="19"/>
  <c r="T826" i="19"/>
  <c r="V826" i="19"/>
  <c r="X826" i="19"/>
  <c r="Z826" i="19"/>
  <c r="AB826" i="19"/>
  <c r="AD826" i="19"/>
  <c r="AF826" i="19"/>
  <c r="AH826" i="19"/>
  <c r="AJ826" i="19"/>
  <c r="J827" i="19"/>
  <c r="L827" i="19"/>
  <c r="N827" i="19"/>
  <c r="P827" i="19"/>
  <c r="R827" i="19"/>
  <c r="T827" i="19"/>
  <c r="V827" i="19"/>
  <c r="X827" i="19"/>
  <c r="Z827" i="19"/>
  <c r="AB827" i="19"/>
  <c r="AD827" i="19"/>
  <c r="AF827" i="19"/>
  <c r="AH827" i="19"/>
  <c r="AJ827" i="19"/>
  <c r="J828" i="19"/>
  <c r="L828" i="19"/>
  <c r="N828" i="19"/>
  <c r="P828" i="19"/>
  <c r="R828" i="19"/>
  <c r="T828" i="19"/>
  <c r="V828" i="19"/>
  <c r="X828" i="19"/>
  <c r="Z828" i="19"/>
  <c r="AB828" i="19"/>
  <c r="AD828" i="19"/>
  <c r="AF828" i="19"/>
  <c r="AH828" i="19"/>
  <c r="AJ828" i="19"/>
  <c r="J829" i="19"/>
  <c r="L829" i="19"/>
  <c r="N829" i="19"/>
  <c r="P829" i="19"/>
  <c r="R829" i="19"/>
  <c r="T829" i="19"/>
  <c r="V829" i="19"/>
  <c r="X829" i="19"/>
  <c r="Z829" i="19"/>
  <c r="AB829" i="19"/>
  <c r="AD829" i="19"/>
  <c r="AF829" i="19"/>
  <c r="AH829" i="19"/>
  <c r="AJ829" i="19"/>
  <c r="J830" i="19"/>
  <c r="L830" i="19"/>
  <c r="N830" i="19"/>
  <c r="P830" i="19"/>
  <c r="R830" i="19"/>
  <c r="T830" i="19"/>
  <c r="V830" i="19"/>
  <c r="X830" i="19"/>
  <c r="Z830" i="19"/>
  <c r="AB830" i="19"/>
  <c r="AD830" i="19"/>
  <c r="AF830" i="19"/>
  <c r="AH830" i="19"/>
  <c r="AJ830" i="19"/>
  <c r="J831" i="19"/>
  <c r="L831" i="19"/>
  <c r="N831" i="19"/>
  <c r="P831" i="19"/>
  <c r="R831" i="19"/>
  <c r="T831" i="19"/>
  <c r="V831" i="19"/>
  <c r="X831" i="19"/>
  <c r="Z831" i="19"/>
  <c r="AB831" i="19"/>
  <c r="AD831" i="19"/>
  <c r="AF831" i="19"/>
  <c r="AH831" i="19"/>
  <c r="AJ831" i="19"/>
  <c r="J832" i="19"/>
  <c r="L832" i="19"/>
  <c r="N832" i="19"/>
  <c r="P832" i="19"/>
  <c r="R832" i="19"/>
  <c r="T832" i="19"/>
  <c r="V832" i="19"/>
  <c r="X832" i="19"/>
  <c r="Z832" i="19"/>
  <c r="AB832" i="19"/>
  <c r="AD832" i="19"/>
  <c r="AF832" i="19"/>
  <c r="AH832" i="19"/>
  <c r="AJ832" i="19"/>
  <c r="J833" i="19"/>
  <c r="L833" i="19"/>
  <c r="N833" i="19"/>
  <c r="P833" i="19"/>
  <c r="R833" i="19"/>
  <c r="T833" i="19"/>
  <c r="V833" i="19"/>
  <c r="X833" i="19"/>
  <c r="Z833" i="19"/>
  <c r="AB833" i="19"/>
  <c r="AD833" i="19"/>
  <c r="AF833" i="19"/>
  <c r="AH833" i="19"/>
  <c r="AJ833" i="19"/>
  <c r="J834" i="19"/>
  <c r="L834" i="19"/>
  <c r="N834" i="19"/>
  <c r="P834" i="19"/>
  <c r="R834" i="19"/>
  <c r="T834" i="19"/>
  <c r="V834" i="19"/>
  <c r="X834" i="19"/>
  <c r="Z834" i="19"/>
  <c r="AB834" i="19"/>
  <c r="AD834" i="19"/>
  <c r="AF834" i="19"/>
  <c r="AH834" i="19"/>
  <c r="AJ834" i="19"/>
  <c r="J835" i="19"/>
  <c r="L835" i="19"/>
  <c r="N835" i="19"/>
  <c r="P835" i="19"/>
  <c r="R835" i="19"/>
  <c r="T835" i="19"/>
  <c r="V835" i="19"/>
  <c r="X835" i="19"/>
  <c r="Z835" i="19"/>
  <c r="AB835" i="19"/>
  <c r="AD835" i="19"/>
  <c r="AF835" i="19"/>
  <c r="AH835" i="19"/>
  <c r="AJ835" i="19"/>
  <c r="J836" i="19"/>
  <c r="L836" i="19"/>
  <c r="N836" i="19"/>
  <c r="P836" i="19"/>
  <c r="R836" i="19"/>
  <c r="T836" i="19"/>
  <c r="V836" i="19"/>
  <c r="X836" i="19"/>
  <c r="Z836" i="19"/>
  <c r="AB836" i="19"/>
  <c r="AD836" i="19"/>
  <c r="AF836" i="19"/>
  <c r="AH836" i="19"/>
  <c r="AJ836" i="19"/>
  <c r="J837" i="19"/>
  <c r="L837" i="19"/>
  <c r="N837" i="19"/>
  <c r="P837" i="19"/>
  <c r="R837" i="19"/>
  <c r="T837" i="19"/>
  <c r="V837" i="19"/>
  <c r="X837" i="19"/>
  <c r="Z837" i="19"/>
  <c r="AB837" i="19"/>
  <c r="AD837" i="19"/>
  <c r="AF837" i="19"/>
  <c r="AH837" i="19"/>
  <c r="AJ837" i="19"/>
  <c r="J838" i="19"/>
  <c r="L838" i="19"/>
  <c r="N838" i="19"/>
  <c r="P838" i="19"/>
  <c r="R838" i="19"/>
  <c r="T838" i="19"/>
  <c r="V838" i="19"/>
  <c r="X838" i="19"/>
  <c r="Z838" i="19"/>
  <c r="AB838" i="19"/>
  <c r="AD838" i="19"/>
  <c r="AF838" i="19"/>
  <c r="AH838" i="19"/>
  <c r="AJ838" i="19"/>
  <c r="J839" i="19"/>
  <c r="L839" i="19"/>
  <c r="N839" i="19"/>
  <c r="P839" i="19"/>
  <c r="R839" i="19"/>
  <c r="T839" i="19"/>
  <c r="V839" i="19"/>
  <c r="X839" i="19"/>
  <c r="Z839" i="19"/>
  <c r="AB839" i="19"/>
  <c r="AD839" i="19"/>
  <c r="AF839" i="19"/>
  <c r="AH839" i="19"/>
  <c r="AJ839" i="19"/>
  <c r="J840" i="19"/>
  <c r="L840" i="19"/>
  <c r="N840" i="19"/>
  <c r="P840" i="19"/>
  <c r="R840" i="19"/>
  <c r="T840" i="19"/>
  <c r="V840" i="19"/>
  <c r="X840" i="19"/>
  <c r="Z840" i="19"/>
  <c r="AB840" i="19"/>
  <c r="AD840" i="19"/>
  <c r="AF840" i="19"/>
  <c r="AH840" i="19"/>
  <c r="AJ840" i="19"/>
  <c r="J841" i="19"/>
  <c r="L841" i="19"/>
  <c r="N841" i="19"/>
  <c r="P841" i="19"/>
  <c r="R841" i="19"/>
  <c r="T841" i="19"/>
  <c r="V841" i="19"/>
  <c r="X841" i="19"/>
  <c r="Z841" i="19"/>
  <c r="AB841" i="19"/>
  <c r="AD841" i="19"/>
  <c r="AF841" i="19"/>
  <c r="AH841" i="19"/>
  <c r="AJ841" i="19"/>
  <c r="J842" i="19"/>
  <c r="L842" i="19"/>
  <c r="N842" i="19"/>
  <c r="P842" i="19"/>
  <c r="R842" i="19"/>
  <c r="T842" i="19"/>
  <c r="V842" i="19"/>
  <c r="X842" i="19"/>
  <c r="Z842" i="19"/>
  <c r="AB842" i="19"/>
  <c r="AD842" i="19"/>
  <c r="AF842" i="19"/>
  <c r="AH842" i="19"/>
  <c r="AJ842" i="19"/>
  <c r="J843" i="19"/>
  <c r="L843" i="19"/>
  <c r="N843" i="19"/>
  <c r="P843" i="19"/>
  <c r="R843" i="19"/>
  <c r="T843" i="19"/>
  <c r="V843" i="19"/>
  <c r="X843" i="19"/>
  <c r="Z843" i="19"/>
  <c r="AB843" i="19"/>
  <c r="AD843" i="19"/>
  <c r="AF843" i="19"/>
  <c r="AH843" i="19"/>
  <c r="AJ843" i="19"/>
  <c r="J844" i="19"/>
  <c r="L844" i="19"/>
  <c r="N844" i="19"/>
  <c r="P844" i="19"/>
  <c r="R844" i="19"/>
  <c r="T844" i="19"/>
  <c r="V844" i="19"/>
  <c r="X844" i="19"/>
  <c r="Z844" i="19"/>
  <c r="AB844" i="19"/>
  <c r="AD844" i="19"/>
  <c r="AF844" i="19"/>
  <c r="AH844" i="19"/>
  <c r="AJ844" i="19"/>
  <c r="J845" i="19"/>
  <c r="L845" i="19"/>
  <c r="N845" i="19"/>
  <c r="P845" i="19"/>
  <c r="R845" i="19"/>
  <c r="T845" i="19"/>
  <c r="V845" i="19"/>
  <c r="X845" i="19"/>
  <c r="Z845" i="19"/>
  <c r="AB845" i="19"/>
  <c r="AD845" i="19"/>
  <c r="AF845" i="19"/>
  <c r="AH845" i="19"/>
  <c r="AJ845" i="19"/>
  <c r="J846" i="19"/>
  <c r="L846" i="19"/>
  <c r="N846" i="19"/>
  <c r="P846" i="19"/>
  <c r="R846" i="19"/>
  <c r="T846" i="19"/>
  <c r="V846" i="19"/>
  <c r="X846" i="19"/>
  <c r="Z846" i="19"/>
  <c r="AB846" i="19"/>
  <c r="AD846" i="19"/>
  <c r="AF846" i="19"/>
  <c r="AH846" i="19"/>
  <c r="AJ846" i="19"/>
  <c r="J847" i="19"/>
  <c r="L847" i="19"/>
  <c r="N847" i="19"/>
  <c r="P847" i="19"/>
  <c r="R847" i="19"/>
  <c r="T847" i="19"/>
  <c r="V847" i="19"/>
  <c r="X847" i="19"/>
  <c r="Z847" i="19"/>
  <c r="AB847" i="19"/>
  <c r="AD847" i="19"/>
  <c r="AF847" i="19"/>
  <c r="AH847" i="19"/>
  <c r="AJ847" i="19"/>
  <c r="J848" i="19"/>
  <c r="L848" i="19"/>
  <c r="N848" i="19"/>
  <c r="P848" i="19"/>
  <c r="R848" i="19"/>
  <c r="T848" i="19"/>
  <c r="V848" i="19"/>
  <c r="X848" i="19"/>
  <c r="Z848" i="19"/>
  <c r="AB848" i="19"/>
  <c r="AD848" i="19"/>
  <c r="AF848" i="19"/>
  <c r="AH848" i="19"/>
  <c r="AJ848" i="19"/>
  <c r="J849" i="19"/>
  <c r="L849" i="19"/>
  <c r="N849" i="19"/>
  <c r="P849" i="19"/>
  <c r="R849" i="19"/>
  <c r="T849" i="19"/>
  <c r="V849" i="19"/>
  <c r="X849" i="19"/>
  <c r="Z849" i="19"/>
  <c r="AB849" i="19"/>
  <c r="AD849" i="19"/>
  <c r="AF849" i="19"/>
  <c r="AH849" i="19"/>
  <c r="AJ849" i="19"/>
  <c r="J850" i="19"/>
  <c r="L850" i="19"/>
  <c r="N850" i="19"/>
  <c r="P850" i="19"/>
  <c r="R850" i="19"/>
  <c r="T850" i="19"/>
  <c r="V850" i="19"/>
  <c r="X850" i="19"/>
  <c r="Z850" i="19"/>
  <c r="AB850" i="19"/>
  <c r="AD850" i="19"/>
  <c r="AF850" i="19"/>
  <c r="AH850" i="19"/>
  <c r="AJ850" i="19"/>
  <c r="J851" i="19"/>
  <c r="L851" i="19"/>
  <c r="N851" i="19"/>
  <c r="P851" i="19"/>
  <c r="R851" i="19"/>
  <c r="T851" i="19"/>
  <c r="V851" i="19"/>
  <c r="X851" i="19"/>
  <c r="Z851" i="19"/>
  <c r="AB851" i="19"/>
  <c r="AD851" i="19"/>
  <c r="AF851" i="19"/>
  <c r="AH851" i="19"/>
  <c r="AJ851" i="19"/>
  <c r="J852" i="19"/>
  <c r="L852" i="19"/>
  <c r="N852" i="19"/>
  <c r="P852" i="19"/>
  <c r="R852" i="19"/>
  <c r="T852" i="19"/>
  <c r="V852" i="19"/>
  <c r="X852" i="19"/>
  <c r="Z852" i="19"/>
  <c r="AB852" i="19"/>
  <c r="AD852" i="19"/>
  <c r="AF852" i="19"/>
  <c r="AH852" i="19"/>
  <c r="AJ852" i="19"/>
  <c r="J853" i="19"/>
  <c r="L853" i="19"/>
  <c r="N853" i="19"/>
  <c r="P853" i="19"/>
  <c r="R853" i="19"/>
  <c r="T853" i="19"/>
  <c r="V853" i="19"/>
  <c r="X853" i="19"/>
  <c r="Z853" i="19"/>
  <c r="AB853" i="19"/>
  <c r="AD853" i="19"/>
  <c r="AF853" i="19"/>
  <c r="AH853" i="19"/>
  <c r="AJ853" i="19"/>
  <c r="J854" i="19"/>
  <c r="L854" i="19"/>
  <c r="N854" i="19"/>
  <c r="P854" i="19"/>
  <c r="R854" i="19"/>
  <c r="T854" i="19"/>
  <c r="V854" i="19"/>
  <c r="X854" i="19"/>
  <c r="Z854" i="19"/>
  <c r="AB854" i="19"/>
  <c r="AD854" i="19"/>
  <c r="AF854" i="19"/>
  <c r="AH854" i="19"/>
  <c r="AJ854" i="19"/>
  <c r="J855" i="19"/>
  <c r="L855" i="19"/>
  <c r="N855" i="19"/>
  <c r="P855" i="19"/>
  <c r="R855" i="19"/>
  <c r="T855" i="19"/>
  <c r="V855" i="19"/>
  <c r="X855" i="19"/>
  <c r="Z855" i="19"/>
  <c r="AB855" i="19"/>
  <c r="AD855" i="19"/>
  <c r="AF855" i="19"/>
  <c r="AH855" i="19"/>
  <c r="AJ855" i="19"/>
  <c r="J856" i="19"/>
  <c r="L856" i="19"/>
  <c r="N856" i="19"/>
  <c r="P856" i="19"/>
  <c r="R856" i="19"/>
  <c r="T856" i="19"/>
  <c r="V856" i="19"/>
  <c r="X856" i="19"/>
  <c r="Z856" i="19"/>
  <c r="AB856" i="19"/>
  <c r="AD856" i="19"/>
  <c r="AF856" i="19"/>
  <c r="AH856" i="19"/>
  <c r="AJ856" i="19"/>
  <c r="J857" i="19"/>
  <c r="L857" i="19"/>
  <c r="N857" i="19"/>
  <c r="P857" i="19"/>
  <c r="R857" i="19"/>
  <c r="T857" i="19"/>
  <c r="V857" i="19"/>
  <c r="X857" i="19"/>
  <c r="Z857" i="19"/>
  <c r="AB857" i="19"/>
  <c r="AD857" i="19"/>
  <c r="AF857" i="19"/>
  <c r="AH857" i="19"/>
  <c r="AJ857" i="19"/>
  <c r="J858" i="19"/>
  <c r="L858" i="19"/>
  <c r="N858" i="19"/>
  <c r="P858" i="19"/>
  <c r="R858" i="19"/>
  <c r="T858" i="19"/>
  <c r="V858" i="19"/>
  <c r="X858" i="19"/>
  <c r="Z858" i="19"/>
  <c r="AB858" i="19"/>
  <c r="AD858" i="19"/>
  <c r="AF858" i="19"/>
  <c r="AH858" i="19"/>
  <c r="AJ858" i="19"/>
  <c r="J859" i="19"/>
  <c r="L859" i="19"/>
  <c r="N859" i="19"/>
  <c r="P859" i="19"/>
  <c r="R859" i="19"/>
  <c r="T859" i="19"/>
  <c r="V859" i="19"/>
  <c r="X859" i="19"/>
  <c r="Z859" i="19"/>
  <c r="AB859" i="19"/>
  <c r="AD859" i="19"/>
  <c r="AF859" i="19"/>
  <c r="AH859" i="19"/>
  <c r="AJ859" i="19"/>
  <c r="J860" i="19"/>
  <c r="L860" i="19"/>
  <c r="N860" i="19"/>
  <c r="P860" i="19"/>
  <c r="R860" i="19"/>
  <c r="T860" i="19"/>
  <c r="V860" i="19"/>
  <c r="X860" i="19"/>
  <c r="Z860" i="19"/>
  <c r="AB860" i="19"/>
  <c r="AD860" i="19"/>
  <c r="AF860" i="19"/>
  <c r="AH860" i="19"/>
  <c r="AJ860" i="19"/>
  <c r="J861" i="19"/>
  <c r="L861" i="19"/>
  <c r="N861" i="19"/>
  <c r="P861" i="19"/>
  <c r="R861" i="19"/>
  <c r="T861" i="19"/>
  <c r="V861" i="19"/>
  <c r="X861" i="19"/>
  <c r="Z861" i="19"/>
  <c r="AB861" i="19"/>
  <c r="AD861" i="19"/>
  <c r="AF861" i="19"/>
  <c r="AH861" i="19"/>
  <c r="AJ861" i="19"/>
  <c r="J862" i="19"/>
  <c r="L862" i="19"/>
  <c r="N862" i="19"/>
  <c r="P862" i="19"/>
  <c r="R862" i="19"/>
  <c r="T862" i="19"/>
  <c r="V862" i="19"/>
  <c r="X862" i="19"/>
  <c r="Z862" i="19"/>
  <c r="AB862" i="19"/>
  <c r="AD862" i="19"/>
  <c r="AF862" i="19"/>
  <c r="AH862" i="19"/>
  <c r="AJ862" i="19"/>
  <c r="J863" i="19"/>
  <c r="L863" i="19"/>
  <c r="N863" i="19"/>
  <c r="P863" i="19"/>
  <c r="R863" i="19"/>
  <c r="T863" i="19"/>
  <c r="V863" i="19"/>
  <c r="X863" i="19"/>
  <c r="Z863" i="19"/>
  <c r="AB863" i="19"/>
  <c r="AD863" i="19"/>
  <c r="AF863" i="19"/>
  <c r="AH863" i="19"/>
  <c r="AJ863" i="19"/>
  <c r="J864" i="19"/>
  <c r="L864" i="19"/>
  <c r="N864" i="19"/>
  <c r="P864" i="19"/>
  <c r="R864" i="19"/>
  <c r="T864" i="19"/>
  <c r="V864" i="19"/>
  <c r="X864" i="19"/>
  <c r="Z864" i="19"/>
  <c r="AB864" i="19"/>
  <c r="AD864" i="19"/>
  <c r="AF864" i="19"/>
  <c r="AH864" i="19"/>
  <c r="AJ864" i="19"/>
  <c r="J865" i="19"/>
  <c r="L865" i="19"/>
  <c r="N865" i="19"/>
  <c r="P865" i="19"/>
  <c r="R865" i="19"/>
  <c r="T865" i="19"/>
  <c r="V865" i="19"/>
  <c r="X865" i="19"/>
  <c r="Z865" i="19"/>
  <c r="AB865" i="19"/>
  <c r="AD865" i="19"/>
  <c r="AF865" i="19"/>
  <c r="AH865" i="19"/>
  <c r="AJ865" i="19"/>
  <c r="J866" i="19"/>
  <c r="L866" i="19"/>
  <c r="N866" i="19"/>
  <c r="P866" i="19"/>
  <c r="R866" i="19"/>
  <c r="T866" i="19"/>
  <c r="V866" i="19"/>
  <c r="X866" i="19"/>
  <c r="Z866" i="19"/>
  <c r="AB866" i="19"/>
  <c r="AD866" i="19"/>
  <c r="AF866" i="19"/>
  <c r="AH866" i="19"/>
  <c r="AJ866" i="19"/>
  <c r="J867" i="19"/>
  <c r="L867" i="19"/>
  <c r="N867" i="19"/>
  <c r="P867" i="19"/>
  <c r="R867" i="19"/>
  <c r="T867" i="19"/>
  <c r="V867" i="19"/>
  <c r="X867" i="19"/>
  <c r="Z867" i="19"/>
  <c r="AB867" i="19"/>
  <c r="AD867" i="19"/>
  <c r="AF867" i="19"/>
  <c r="AH867" i="19"/>
  <c r="AJ867" i="19"/>
  <c r="J868" i="19"/>
  <c r="L868" i="19"/>
  <c r="N868" i="19"/>
  <c r="P868" i="19"/>
  <c r="R868" i="19"/>
  <c r="T868" i="19"/>
  <c r="V868" i="19"/>
  <c r="X868" i="19"/>
  <c r="Z868" i="19"/>
  <c r="AB868" i="19"/>
  <c r="AD868" i="19"/>
  <c r="AF868" i="19"/>
  <c r="AH868" i="19"/>
  <c r="AJ868" i="19"/>
  <c r="J869" i="19"/>
  <c r="L869" i="19"/>
  <c r="N869" i="19"/>
  <c r="P869" i="19"/>
  <c r="R869" i="19"/>
  <c r="T869" i="19"/>
  <c r="V869" i="19"/>
  <c r="X869" i="19"/>
  <c r="Z869" i="19"/>
  <c r="AB869" i="19"/>
  <c r="AD869" i="19"/>
  <c r="AF869" i="19"/>
  <c r="AH869" i="19"/>
  <c r="AJ869" i="19"/>
  <c r="J870" i="19"/>
  <c r="L870" i="19"/>
  <c r="N870" i="19"/>
  <c r="P870" i="19"/>
  <c r="R870" i="19"/>
  <c r="T870" i="19"/>
  <c r="V870" i="19"/>
  <c r="X870" i="19"/>
  <c r="Z870" i="19"/>
  <c r="AB870" i="19"/>
  <c r="AD870" i="19"/>
  <c r="AF870" i="19"/>
  <c r="AH870" i="19"/>
  <c r="AJ870" i="19"/>
  <c r="J871" i="19"/>
  <c r="L871" i="19"/>
  <c r="N871" i="19"/>
  <c r="P871" i="19"/>
  <c r="R871" i="19"/>
  <c r="T871" i="19"/>
  <c r="V871" i="19"/>
  <c r="X871" i="19"/>
  <c r="Z871" i="19"/>
  <c r="AB871" i="19"/>
  <c r="AD871" i="19"/>
  <c r="AF871" i="19"/>
  <c r="AH871" i="19"/>
  <c r="AJ871" i="19"/>
  <c r="J872" i="19"/>
  <c r="L872" i="19"/>
  <c r="N872" i="19"/>
  <c r="P872" i="19"/>
  <c r="R872" i="19"/>
  <c r="T872" i="19"/>
  <c r="V872" i="19"/>
  <c r="X872" i="19"/>
  <c r="Z872" i="19"/>
  <c r="AB872" i="19"/>
  <c r="AD872" i="19"/>
  <c r="AF872" i="19"/>
  <c r="AH872" i="19"/>
  <c r="AJ872" i="19"/>
  <c r="J873" i="19"/>
  <c r="L873" i="19"/>
  <c r="N873" i="19"/>
  <c r="P873" i="19"/>
  <c r="R873" i="19"/>
  <c r="T873" i="19"/>
  <c r="V873" i="19"/>
  <c r="X873" i="19"/>
  <c r="Z873" i="19"/>
  <c r="AB873" i="19"/>
  <c r="AD873" i="19"/>
  <c r="AF873" i="19"/>
  <c r="AH873" i="19"/>
  <c r="AJ873" i="19"/>
  <c r="J874" i="19"/>
  <c r="L874" i="19"/>
  <c r="N874" i="19"/>
  <c r="P874" i="19"/>
  <c r="R874" i="19"/>
  <c r="T874" i="19"/>
  <c r="V874" i="19"/>
  <c r="X874" i="19"/>
  <c r="Z874" i="19"/>
  <c r="AB874" i="19"/>
  <c r="AD874" i="19"/>
  <c r="AF874" i="19"/>
  <c r="AH874" i="19"/>
  <c r="AJ874" i="19"/>
  <c r="J875" i="19"/>
  <c r="L875" i="19"/>
  <c r="N875" i="19"/>
  <c r="P875" i="19"/>
  <c r="R875" i="19"/>
  <c r="T875" i="19"/>
  <c r="V875" i="19"/>
  <c r="X875" i="19"/>
  <c r="Z875" i="19"/>
  <c r="AB875" i="19"/>
  <c r="AD875" i="19"/>
  <c r="AF875" i="19"/>
  <c r="AH875" i="19"/>
  <c r="AJ875" i="19"/>
  <c r="J876" i="19"/>
  <c r="L876" i="19"/>
  <c r="N876" i="19"/>
  <c r="P876" i="19"/>
  <c r="R876" i="19"/>
  <c r="T876" i="19"/>
  <c r="V876" i="19"/>
  <c r="X876" i="19"/>
  <c r="Z876" i="19"/>
  <c r="AB876" i="19"/>
  <c r="AD876" i="19"/>
  <c r="AF876" i="19"/>
  <c r="AH876" i="19"/>
  <c r="AJ876" i="19"/>
  <c r="J877" i="19"/>
  <c r="L877" i="19"/>
  <c r="N877" i="19"/>
  <c r="P877" i="19"/>
  <c r="R877" i="19"/>
  <c r="T877" i="19"/>
  <c r="V877" i="19"/>
  <c r="X877" i="19"/>
  <c r="Z877" i="19"/>
  <c r="AB877" i="19"/>
  <c r="AD877" i="19"/>
  <c r="AF877" i="19"/>
  <c r="AH877" i="19"/>
  <c r="AJ877" i="19"/>
  <c r="J878" i="19"/>
  <c r="L878" i="19"/>
  <c r="N878" i="19"/>
  <c r="P878" i="19"/>
  <c r="R878" i="19"/>
  <c r="T878" i="19"/>
  <c r="V878" i="19"/>
  <c r="X878" i="19"/>
  <c r="Z878" i="19"/>
  <c r="AB878" i="19"/>
  <c r="AD878" i="19"/>
  <c r="AF878" i="19"/>
  <c r="AH878" i="19"/>
  <c r="AJ878" i="19"/>
  <c r="J879" i="19"/>
  <c r="L879" i="19"/>
  <c r="N879" i="19"/>
  <c r="P879" i="19"/>
  <c r="R879" i="19"/>
  <c r="T879" i="19"/>
  <c r="V879" i="19"/>
  <c r="X879" i="19"/>
  <c r="Z879" i="19"/>
  <c r="AB879" i="19"/>
  <c r="AD879" i="19"/>
  <c r="AF879" i="19"/>
  <c r="AH879" i="19"/>
  <c r="AJ879" i="19"/>
  <c r="J880" i="19"/>
  <c r="L880" i="19"/>
  <c r="N880" i="19"/>
  <c r="P880" i="19"/>
  <c r="R880" i="19"/>
  <c r="T880" i="19"/>
  <c r="V880" i="19"/>
  <c r="X880" i="19"/>
  <c r="Z880" i="19"/>
  <c r="AB880" i="19"/>
  <c r="AD880" i="19"/>
  <c r="AF880" i="19"/>
  <c r="AH880" i="19"/>
  <c r="AJ880" i="19"/>
  <c r="J881" i="19"/>
  <c r="L881" i="19"/>
  <c r="N881" i="19"/>
  <c r="P881" i="19"/>
  <c r="R881" i="19"/>
  <c r="T881" i="19"/>
  <c r="V881" i="19"/>
  <c r="X881" i="19"/>
  <c r="Z881" i="19"/>
  <c r="AB881" i="19"/>
  <c r="AD881" i="19"/>
  <c r="AF881" i="19"/>
  <c r="AH881" i="19"/>
  <c r="AJ881" i="19"/>
  <c r="J882" i="19"/>
  <c r="L882" i="19"/>
  <c r="N882" i="19"/>
  <c r="P882" i="19"/>
  <c r="R882" i="19"/>
  <c r="T882" i="19"/>
  <c r="V882" i="19"/>
  <c r="X882" i="19"/>
  <c r="Z882" i="19"/>
  <c r="AB882" i="19"/>
  <c r="AD882" i="19"/>
  <c r="AF882" i="19"/>
  <c r="AH882" i="19"/>
  <c r="AJ882" i="19"/>
  <c r="J883" i="19"/>
  <c r="L883" i="19"/>
  <c r="N883" i="19"/>
  <c r="P883" i="19"/>
  <c r="R883" i="19"/>
  <c r="T883" i="19"/>
  <c r="V883" i="19"/>
  <c r="X883" i="19"/>
  <c r="Z883" i="19"/>
  <c r="AB883" i="19"/>
  <c r="AD883" i="19"/>
  <c r="AF883" i="19"/>
  <c r="AH883" i="19"/>
  <c r="AJ883" i="19"/>
  <c r="J884" i="19"/>
  <c r="L884" i="19"/>
  <c r="N884" i="19"/>
  <c r="P884" i="19"/>
  <c r="R884" i="19"/>
  <c r="T884" i="19"/>
  <c r="V884" i="19"/>
  <c r="X884" i="19"/>
  <c r="Z884" i="19"/>
  <c r="AB884" i="19"/>
  <c r="AD884" i="19"/>
  <c r="AF884" i="19"/>
  <c r="AH884" i="19"/>
  <c r="AJ884" i="19"/>
  <c r="J885" i="19"/>
  <c r="L885" i="19"/>
  <c r="N885" i="19"/>
  <c r="P885" i="19"/>
  <c r="R885" i="19"/>
  <c r="T885" i="19"/>
  <c r="V885" i="19"/>
  <c r="X885" i="19"/>
  <c r="Z885" i="19"/>
  <c r="AB885" i="19"/>
  <c r="AD885" i="19"/>
  <c r="AF885" i="19"/>
  <c r="AH885" i="19"/>
  <c r="AJ885" i="19"/>
  <c r="J886" i="19"/>
  <c r="L886" i="19"/>
  <c r="N886" i="19"/>
  <c r="P886" i="19"/>
  <c r="R886" i="19"/>
  <c r="T886" i="19"/>
  <c r="V886" i="19"/>
  <c r="X886" i="19"/>
  <c r="Z886" i="19"/>
  <c r="AB886" i="19"/>
  <c r="AD886" i="19"/>
  <c r="AF886" i="19"/>
  <c r="AH886" i="19"/>
  <c r="AJ886" i="19"/>
  <c r="J887" i="19"/>
  <c r="L887" i="19"/>
  <c r="N887" i="19"/>
  <c r="P887" i="19"/>
  <c r="R887" i="19"/>
  <c r="T887" i="19"/>
  <c r="V887" i="19"/>
  <c r="X887" i="19"/>
  <c r="Z887" i="19"/>
  <c r="AB887" i="19"/>
  <c r="AD887" i="19"/>
  <c r="AF887" i="19"/>
  <c r="AH887" i="19"/>
  <c r="AJ887" i="19"/>
  <c r="J888" i="19"/>
  <c r="L888" i="19"/>
  <c r="N888" i="19"/>
  <c r="P888" i="19"/>
  <c r="R888" i="19"/>
  <c r="T888" i="19"/>
  <c r="V888" i="19"/>
  <c r="X888" i="19"/>
  <c r="Z888" i="19"/>
  <c r="AB888" i="19"/>
  <c r="AD888" i="19"/>
  <c r="AF888" i="19"/>
  <c r="AH888" i="19"/>
  <c r="AJ888" i="19"/>
  <c r="J889" i="19"/>
  <c r="L889" i="19"/>
  <c r="N889" i="19"/>
  <c r="P889" i="19"/>
  <c r="R889" i="19"/>
  <c r="T889" i="19"/>
  <c r="V889" i="19"/>
  <c r="X889" i="19"/>
  <c r="Z889" i="19"/>
  <c r="AB889" i="19"/>
  <c r="AD889" i="19"/>
  <c r="AF889" i="19"/>
  <c r="AH889" i="19"/>
  <c r="AJ889" i="19"/>
  <c r="J890" i="19"/>
  <c r="L890" i="19"/>
  <c r="N890" i="19"/>
  <c r="P890" i="19"/>
  <c r="R890" i="19"/>
  <c r="T890" i="19"/>
  <c r="V890" i="19"/>
  <c r="X890" i="19"/>
  <c r="Z890" i="19"/>
  <c r="AB890" i="19"/>
  <c r="AD890" i="19"/>
  <c r="AF890" i="19"/>
  <c r="AH890" i="19"/>
  <c r="AJ890" i="19"/>
  <c r="J891" i="19"/>
  <c r="L891" i="19"/>
  <c r="N891" i="19"/>
  <c r="P891" i="19"/>
  <c r="R891" i="19"/>
  <c r="T891" i="19"/>
  <c r="V891" i="19"/>
  <c r="X891" i="19"/>
  <c r="Z891" i="19"/>
  <c r="AB891" i="19"/>
  <c r="AD891" i="19"/>
  <c r="AF891" i="19"/>
  <c r="AH891" i="19"/>
  <c r="AJ891" i="19"/>
  <c r="J892" i="19"/>
  <c r="L892" i="19"/>
  <c r="N892" i="19"/>
  <c r="P892" i="19"/>
  <c r="R892" i="19"/>
  <c r="T892" i="19"/>
  <c r="V892" i="19"/>
  <c r="X892" i="19"/>
  <c r="Z892" i="19"/>
  <c r="AB892" i="19"/>
  <c r="AD892" i="19"/>
  <c r="AF892" i="19"/>
  <c r="AH892" i="19"/>
  <c r="AJ892" i="19"/>
  <c r="J893" i="19"/>
  <c r="L893" i="19"/>
  <c r="N893" i="19"/>
  <c r="P893" i="19"/>
  <c r="R893" i="19"/>
  <c r="T893" i="19"/>
  <c r="V893" i="19"/>
  <c r="X893" i="19"/>
  <c r="Z893" i="19"/>
  <c r="AB893" i="19"/>
  <c r="AD893" i="19"/>
  <c r="AF893" i="19"/>
  <c r="AH893" i="19"/>
  <c r="AJ893" i="19"/>
  <c r="J894" i="19"/>
  <c r="L894" i="19"/>
  <c r="N894" i="19"/>
  <c r="P894" i="19"/>
  <c r="R894" i="19"/>
  <c r="T894" i="19"/>
  <c r="V894" i="19"/>
  <c r="X894" i="19"/>
  <c r="Z894" i="19"/>
  <c r="AB894" i="19"/>
  <c r="AD894" i="19"/>
  <c r="AF894" i="19"/>
  <c r="AH894" i="19"/>
  <c r="AJ894" i="19"/>
  <c r="J895" i="19"/>
  <c r="L895" i="19"/>
  <c r="N895" i="19"/>
  <c r="P895" i="19"/>
  <c r="R895" i="19"/>
  <c r="T895" i="19"/>
  <c r="V895" i="19"/>
  <c r="X895" i="19"/>
  <c r="Z895" i="19"/>
  <c r="AB895" i="19"/>
  <c r="AD895" i="19"/>
  <c r="AF895" i="19"/>
  <c r="AH895" i="19"/>
  <c r="AJ895" i="19"/>
  <c r="J896" i="19"/>
  <c r="L896" i="19"/>
  <c r="N896" i="19"/>
  <c r="P896" i="19"/>
  <c r="R896" i="19"/>
  <c r="T896" i="19"/>
  <c r="V896" i="19"/>
  <c r="X896" i="19"/>
  <c r="Z896" i="19"/>
  <c r="AB896" i="19"/>
  <c r="AD896" i="19"/>
  <c r="AF896" i="19"/>
  <c r="AH896" i="19"/>
  <c r="AJ896" i="19"/>
  <c r="J897" i="19"/>
  <c r="L897" i="19"/>
  <c r="N897" i="19"/>
  <c r="P897" i="19"/>
  <c r="R897" i="19"/>
  <c r="T897" i="19"/>
  <c r="V897" i="19"/>
  <c r="X897" i="19"/>
  <c r="Z897" i="19"/>
  <c r="AB897" i="19"/>
  <c r="AD897" i="19"/>
  <c r="AF897" i="19"/>
  <c r="AH897" i="19"/>
  <c r="AJ897" i="19"/>
  <c r="J898" i="19"/>
  <c r="L898" i="19"/>
  <c r="N898" i="19"/>
  <c r="P898" i="19"/>
  <c r="R898" i="19"/>
  <c r="T898" i="19"/>
  <c r="V898" i="19"/>
  <c r="X898" i="19"/>
  <c r="Z898" i="19"/>
  <c r="AB898" i="19"/>
  <c r="AD898" i="19"/>
  <c r="AF898" i="19"/>
  <c r="AH898" i="19"/>
  <c r="AJ898" i="19"/>
  <c r="J899" i="19"/>
  <c r="L899" i="19"/>
  <c r="N899" i="19"/>
  <c r="P899" i="19"/>
  <c r="R899" i="19"/>
  <c r="T899" i="19"/>
  <c r="V899" i="19"/>
  <c r="X899" i="19"/>
  <c r="Z899" i="19"/>
  <c r="AB899" i="19"/>
  <c r="AD899" i="19"/>
  <c r="AF899" i="19"/>
  <c r="AH899" i="19"/>
  <c r="AJ899" i="19"/>
  <c r="J900" i="19"/>
  <c r="L900" i="19"/>
  <c r="N900" i="19"/>
  <c r="P900" i="19"/>
  <c r="R900" i="19"/>
  <c r="T900" i="19"/>
  <c r="V900" i="19"/>
  <c r="X900" i="19"/>
  <c r="Z900" i="19"/>
  <c r="AB900" i="19"/>
  <c r="AD900" i="19"/>
  <c r="AF900" i="19"/>
  <c r="AH900" i="19"/>
  <c r="AJ900" i="19"/>
  <c r="J901" i="19"/>
  <c r="L901" i="19"/>
  <c r="N901" i="19"/>
  <c r="P901" i="19"/>
  <c r="R901" i="19"/>
  <c r="T901" i="19"/>
  <c r="V901" i="19"/>
  <c r="X901" i="19"/>
  <c r="Z901" i="19"/>
  <c r="AB901" i="19"/>
  <c r="AD901" i="19"/>
  <c r="AF901" i="19"/>
  <c r="AH901" i="19"/>
  <c r="AJ901" i="19"/>
  <c r="N725" i="19"/>
  <c r="P725" i="19"/>
  <c r="R725" i="19"/>
  <c r="T725" i="19"/>
  <c r="V725" i="19"/>
  <c r="X725" i="19"/>
  <c r="Z725" i="19"/>
  <c r="AB725" i="19"/>
  <c r="AD725" i="19"/>
  <c r="AF725" i="19"/>
  <c r="AH725" i="19"/>
  <c r="AJ725" i="19"/>
  <c r="J725" i="19"/>
  <c r="B159" i="8"/>
  <c r="B152" i="8"/>
  <c r="B132" i="8"/>
  <c r="B133" i="8"/>
  <c r="B121" i="8"/>
  <c r="B112" i="8"/>
  <c r="B53" i="8"/>
  <c r="B19" i="8"/>
  <c r="I546" i="19"/>
  <c r="K546" i="19"/>
  <c r="M546" i="19"/>
  <c r="O546" i="19"/>
  <c r="Q546" i="19"/>
  <c r="S546" i="19"/>
  <c r="U546" i="19"/>
  <c r="W546" i="19"/>
  <c r="Y546" i="19"/>
  <c r="AA546" i="19"/>
  <c r="AC546" i="19"/>
  <c r="AE546" i="19"/>
  <c r="AG546" i="19"/>
  <c r="AI546" i="19"/>
  <c r="I547" i="19"/>
  <c r="K547" i="19"/>
  <c r="M547" i="19"/>
  <c r="O547" i="19"/>
  <c r="Q547" i="19"/>
  <c r="S547" i="19"/>
  <c r="U547" i="19"/>
  <c r="W547" i="19"/>
  <c r="Y547" i="19"/>
  <c r="AA547" i="19"/>
  <c r="AC547" i="19"/>
  <c r="AE547" i="19"/>
  <c r="AG547" i="19"/>
  <c r="AI547" i="19"/>
  <c r="I548" i="19"/>
  <c r="K548" i="19"/>
  <c r="M548" i="19"/>
  <c r="O548" i="19"/>
  <c r="Q548" i="19"/>
  <c r="S548" i="19"/>
  <c r="U548" i="19"/>
  <c r="W548" i="19"/>
  <c r="Y548" i="19"/>
  <c r="AA548" i="19"/>
  <c r="AC548" i="19"/>
  <c r="AE548" i="19"/>
  <c r="AG548" i="19"/>
  <c r="AI548" i="19"/>
  <c r="I549" i="19"/>
  <c r="K549" i="19"/>
  <c r="M549" i="19"/>
  <c r="O549" i="19"/>
  <c r="Q549" i="19"/>
  <c r="S549" i="19"/>
  <c r="U549" i="19"/>
  <c r="W549" i="19"/>
  <c r="Y549" i="19"/>
  <c r="AA549" i="19"/>
  <c r="AC549" i="19"/>
  <c r="AE549" i="19"/>
  <c r="AG549" i="19"/>
  <c r="AI549" i="19"/>
  <c r="I550" i="19"/>
  <c r="K550" i="19"/>
  <c r="M550" i="19"/>
  <c r="O550" i="19"/>
  <c r="Q550" i="19"/>
  <c r="S550" i="19"/>
  <c r="U550" i="19"/>
  <c r="W550" i="19"/>
  <c r="Y550" i="19"/>
  <c r="AA550" i="19"/>
  <c r="AC550" i="19"/>
  <c r="AE550" i="19"/>
  <c r="AG550" i="19"/>
  <c r="AI550" i="19"/>
  <c r="I551" i="19"/>
  <c r="K551" i="19"/>
  <c r="M551" i="19"/>
  <c r="O551" i="19"/>
  <c r="Q551" i="19"/>
  <c r="S551" i="19"/>
  <c r="U551" i="19"/>
  <c r="W551" i="19"/>
  <c r="Y551" i="19"/>
  <c r="AA551" i="19"/>
  <c r="AC551" i="19"/>
  <c r="AE551" i="19"/>
  <c r="AG551" i="19"/>
  <c r="AI551" i="19"/>
  <c r="I552" i="19"/>
  <c r="K552" i="19"/>
  <c r="M552" i="19"/>
  <c r="O552" i="19"/>
  <c r="Q552" i="19"/>
  <c r="S552" i="19"/>
  <c r="U552" i="19"/>
  <c r="W552" i="19"/>
  <c r="Y552" i="19"/>
  <c r="AA552" i="19"/>
  <c r="AC552" i="19"/>
  <c r="AE552" i="19"/>
  <c r="AG552" i="19"/>
  <c r="AI552" i="19"/>
  <c r="I553" i="19"/>
  <c r="K553" i="19"/>
  <c r="M553" i="19"/>
  <c r="O553" i="19"/>
  <c r="Q553" i="19"/>
  <c r="S553" i="19"/>
  <c r="U553" i="19"/>
  <c r="W553" i="19"/>
  <c r="Y553" i="19"/>
  <c r="AA553" i="19"/>
  <c r="AC553" i="19"/>
  <c r="AE553" i="19"/>
  <c r="AG553" i="19"/>
  <c r="AI553" i="19"/>
  <c r="I554" i="19"/>
  <c r="K554" i="19"/>
  <c r="M554" i="19"/>
  <c r="O554" i="19"/>
  <c r="Q554" i="19"/>
  <c r="S554" i="19"/>
  <c r="U554" i="19"/>
  <c r="W554" i="19"/>
  <c r="Y554" i="19"/>
  <c r="AA554" i="19"/>
  <c r="AC554" i="19"/>
  <c r="AE554" i="19"/>
  <c r="AG554" i="19"/>
  <c r="AI554" i="19"/>
  <c r="I555" i="19"/>
  <c r="K555" i="19"/>
  <c r="M555" i="19"/>
  <c r="O555" i="19"/>
  <c r="Q555" i="19"/>
  <c r="S555" i="19"/>
  <c r="U555" i="19"/>
  <c r="W555" i="19"/>
  <c r="Y555" i="19"/>
  <c r="AA555" i="19"/>
  <c r="AC555" i="19"/>
  <c r="AE555" i="19"/>
  <c r="AG555" i="19"/>
  <c r="AI555" i="19"/>
  <c r="I556" i="19"/>
  <c r="K556" i="19"/>
  <c r="M556" i="19"/>
  <c r="O556" i="19"/>
  <c r="Q556" i="19"/>
  <c r="S556" i="19"/>
  <c r="U556" i="19"/>
  <c r="W556" i="19"/>
  <c r="Y556" i="19"/>
  <c r="AA556" i="19"/>
  <c r="AC556" i="19"/>
  <c r="AE556" i="19"/>
  <c r="AG556" i="19"/>
  <c r="AI556" i="19"/>
  <c r="I557" i="19"/>
  <c r="K557" i="19"/>
  <c r="M557" i="19"/>
  <c r="O557" i="19"/>
  <c r="Q557" i="19"/>
  <c r="S557" i="19"/>
  <c r="U557" i="19"/>
  <c r="W557" i="19"/>
  <c r="Y557" i="19"/>
  <c r="AA557" i="19"/>
  <c r="AC557" i="19"/>
  <c r="AE557" i="19"/>
  <c r="AG557" i="19"/>
  <c r="AI557" i="19"/>
  <c r="I558" i="19"/>
  <c r="K558" i="19"/>
  <c r="M558" i="19"/>
  <c r="O558" i="19"/>
  <c r="Q558" i="19"/>
  <c r="S558" i="19"/>
  <c r="U558" i="19"/>
  <c r="W558" i="19"/>
  <c r="Y558" i="19"/>
  <c r="AA558" i="19"/>
  <c r="AC558" i="19"/>
  <c r="AE558" i="19"/>
  <c r="AG558" i="19"/>
  <c r="AI558" i="19"/>
  <c r="I559" i="19"/>
  <c r="K559" i="19"/>
  <c r="M559" i="19"/>
  <c r="O559" i="19"/>
  <c r="Q559" i="19"/>
  <c r="S559" i="19"/>
  <c r="U559" i="19"/>
  <c r="W559" i="19"/>
  <c r="Y559" i="19"/>
  <c r="AA559" i="19"/>
  <c r="AC559" i="19"/>
  <c r="AE559" i="19"/>
  <c r="AG559" i="19"/>
  <c r="AI559" i="19"/>
  <c r="I560" i="19"/>
  <c r="K560" i="19"/>
  <c r="M560" i="19"/>
  <c r="O560" i="19"/>
  <c r="Q560" i="19"/>
  <c r="S560" i="19"/>
  <c r="U560" i="19"/>
  <c r="W560" i="19"/>
  <c r="Y560" i="19"/>
  <c r="AA560" i="19"/>
  <c r="AC560" i="19"/>
  <c r="AE560" i="19"/>
  <c r="AG560" i="19"/>
  <c r="AI560" i="19"/>
  <c r="I561" i="19"/>
  <c r="K561" i="19"/>
  <c r="M561" i="19"/>
  <c r="O561" i="19"/>
  <c r="Q561" i="19"/>
  <c r="S561" i="19"/>
  <c r="U561" i="19"/>
  <c r="W561" i="19"/>
  <c r="Y561" i="19"/>
  <c r="AA561" i="19"/>
  <c r="AC561" i="19"/>
  <c r="AE561" i="19"/>
  <c r="AG561" i="19"/>
  <c r="AI561" i="19"/>
  <c r="I562" i="19"/>
  <c r="K562" i="19"/>
  <c r="M562" i="19"/>
  <c r="O562" i="19"/>
  <c r="Q562" i="19"/>
  <c r="S562" i="19"/>
  <c r="U562" i="19"/>
  <c r="W562" i="19"/>
  <c r="Y562" i="19"/>
  <c r="AA562" i="19"/>
  <c r="AC562" i="19"/>
  <c r="AE562" i="19"/>
  <c r="AG562" i="19"/>
  <c r="AI562" i="19"/>
  <c r="I563" i="19"/>
  <c r="K563" i="19"/>
  <c r="M563" i="19"/>
  <c r="O563" i="19"/>
  <c r="Q563" i="19"/>
  <c r="S563" i="19"/>
  <c r="U563" i="19"/>
  <c r="W563" i="19"/>
  <c r="Y563" i="19"/>
  <c r="AA563" i="19"/>
  <c r="AC563" i="19"/>
  <c r="AE563" i="19"/>
  <c r="AG563" i="19"/>
  <c r="AI563" i="19"/>
  <c r="I564" i="19"/>
  <c r="K564" i="19"/>
  <c r="M564" i="19"/>
  <c r="O564" i="19"/>
  <c r="Q564" i="19"/>
  <c r="S564" i="19"/>
  <c r="U564" i="19"/>
  <c r="W564" i="19"/>
  <c r="Y564" i="19"/>
  <c r="AA564" i="19"/>
  <c r="AC564" i="19"/>
  <c r="AE564" i="19"/>
  <c r="AG564" i="19"/>
  <c r="AI564" i="19"/>
  <c r="I565" i="19"/>
  <c r="K565" i="19"/>
  <c r="M565" i="19"/>
  <c r="O565" i="19"/>
  <c r="Q565" i="19"/>
  <c r="S565" i="19"/>
  <c r="U565" i="19"/>
  <c r="W565" i="19"/>
  <c r="Y565" i="19"/>
  <c r="AA565" i="19"/>
  <c r="AC565" i="19"/>
  <c r="AE565" i="19"/>
  <c r="AG565" i="19"/>
  <c r="AI565" i="19"/>
  <c r="I566" i="19"/>
  <c r="K566" i="19"/>
  <c r="M566" i="19"/>
  <c r="O566" i="19"/>
  <c r="Q566" i="19"/>
  <c r="S566" i="19"/>
  <c r="U566" i="19"/>
  <c r="W566" i="19"/>
  <c r="Y566" i="19"/>
  <c r="AA566" i="19"/>
  <c r="AC566" i="19"/>
  <c r="AE566" i="19"/>
  <c r="AG566" i="19"/>
  <c r="AI566" i="19"/>
  <c r="I567" i="19"/>
  <c r="K567" i="19"/>
  <c r="M567" i="19"/>
  <c r="O567" i="19"/>
  <c r="Q567" i="19"/>
  <c r="S567" i="19"/>
  <c r="U567" i="19"/>
  <c r="W567" i="19"/>
  <c r="Y567" i="19"/>
  <c r="AA567" i="19"/>
  <c r="AC567" i="19"/>
  <c r="AE567" i="19"/>
  <c r="AG567" i="19"/>
  <c r="AI567" i="19"/>
  <c r="I568" i="19"/>
  <c r="K568" i="19"/>
  <c r="M568" i="19"/>
  <c r="O568" i="19"/>
  <c r="Q568" i="19"/>
  <c r="S568" i="19"/>
  <c r="U568" i="19"/>
  <c r="W568" i="19"/>
  <c r="Y568" i="19"/>
  <c r="AA568" i="19"/>
  <c r="AC568" i="19"/>
  <c r="AE568" i="19"/>
  <c r="AG568" i="19"/>
  <c r="AI568" i="19"/>
  <c r="I569" i="19"/>
  <c r="K569" i="19"/>
  <c r="M569" i="19"/>
  <c r="O569" i="19"/>
  <c r="Q569" i="19"/>
  <c r="S569" i="19"/>
  <c r="U569" i="19"/>
  <c r="W569" i="19"/>
  <c r="Y569" i="19"/>
  <c r="AA569" i="19"/>
  <c r="AC569" i="19"/>
  <c r="AE569" i="19"/>
  <c r="AG569" i="19"/>
  <c r="AI569" i="19"/>
  <c r="I570" i="19"/>
  <c r="K570" i="19"/>
  <c r="M570" i="19"/>
  <c r="O570" i="19"/>
  <c r="Q570" i="19"/>
  <c r="S570" i="19"/>
  <c r="U570" i="19"/>
  <c r="W570" i="19"/>
  <c r="Y570" i="19"/>
  <c r="AA570" i="19"/>
  <c r="AC570" i="19"/>
  <c r="AE570" i="19"/>
  <c r="AG570" i="19"/>
  <c r="AI570" i="19"/>
  <c r="I571" i="19"/>
  <c r="K571" i="19"/>
  <c r="M571" i="19"/>
  <c r="O571" i="19"/>
  <c r="Q571" i="19"/>
  <c r="S571" i="19"/>
  <c r="U571" i="19"/>
  <c r="W571" i="19"/>
  <c r="Y571" i="19"/>
  <c r="AA571" i="19"/>
  <c r="AC571" i="19"/>
  <c r="AE571" i="19"/>
  <c r="AG571" i="19"/>
  <c r="AI571" i="19"/>
  <c r="I572" i="19"/>
  <c r="K572" i="19"/>
  <c r="M572" i="19"/>
  <c r="O572" i="19"/>
  <c r="Q572" i="19"/>
  <c r="S572" i="19"/>
  <c r="U572" i="19"/>
  <c r="W572" i="19"/>
  <c r="Y572" i="19"/>
  <c r="AA572" i="19"/>
  <c r="AC572" i="19"/>
  <c r="AE572" i="19"/>
  <c r="AG572" i="19"/>
  <c r="AI572" i="19"/>
  <c r="I573" i="19"/>
  <c r="K573" i="19"/>
  <c r="M573" i="19"/>
  <c r="O573" i="19"/>
  <c r="Q573" i="19"/>
  <c r="S573" i="19"/>
  <c r="U573" i="19"/>
  <c r="W573" i="19"/>
  <c r="Y573" i="19"/>
  <c r="AA573" i="19"/>
  <c r="AC573" i="19"/>
  <c r="AE573" i="19"/>
  <c r="AG573" i="19"/>
  <c r="AI573" i="19"/>
  <c r="I574" i="19"/>
  <c r="K574" i="19"/>
  <c r="M574" i="19"/>
  <c r="O574" i="19"/>
  <c r="Q574" i="19"/>
  <c r="S574" i="19"/>
  <c r="U574" i="19"/>
  <c r="W574" i="19"/>
  <c r="Y574" i="19"/>
  <c r="AA574" i="19"/>
  <c r="AC574" i="19"/>
  <c r="AE574" i="19"/>
  <c r="AG574" i="19"/>
  <c r="AI574" i="19"/>
  <c r="I575" i="19"/>
  <c r="K575" i="19"/>
  <c r="M575" i="19"/>
  <c r="O575" i="19"/>
  <c r="Q575" i="19"/>
  <c r="S575" i="19"/>
  <c r="U575" i="19"/>
  <c r="W575" i="19"/>
  <c r="Y575" i="19"/>
  <c r="AA575" i="19"/>
  <c r="AC575" i="19"/>
  <c r="AE575" i="19"/>
  <c r="AG575" i="19"/>
  <c r="AI575" i="19"/>
  <c r="I576" i="19"/>
  <c r="K576" i="19"/>
  <c r="M576" i="19"/>
  <c r="O576" i="19"/>
  <c r="Q576" i="19"/>
  <c r="S576" i="19"/>
  <c r="U576" i="19"/>
  <c r="W576" i="19"/>
  <c r="Y576" i="19"/>
  <c r="AA576" i="19"/>
  <c r="AC576" i="19"/>
  <c r="AE576" i="19"/>
  <c r="AG576" i="19"/>
  <c r="AI576" i="19"/>
  <c r="I577" i="19"/>
  <c r="K577" i="19"/>
  <c r="M577" i="19"/>
  <c r="O577" i="19"/>
  <c r="Q577" i="19"/>
  <c r="S577" i="19"/>
  <c r="U577" i="19"/>
  <c r="W577" i="19"/>
  <c r="Y577" i="19"/>
  <c r="AA577" i="19"/>
  <c r="AC577" i="19"/>
  <c r="AE577" i="19"/>
  <c r="AG577" i="19"/>
  <c r="AI577" i="19"/>
  <c r="I578" i="19"/>
  <c r="K578" i="19"/>
  <c r="M578" i="19"/>
  <c r="O578" i="19"/>
  <c r="Q578" i="19"/>
  <c r="S578" i="19"/>
  <c r="U578" i="19"/>
  <c r="W578" i="19"/>
  <c r="Y578" i="19"/>
  <c r="AA578" i="19"/>
  <c r="AC578" i="19"/>
  <c r="AE578" i="19"/>
  <c r="AG578" i="19"/>
  <c r="AI578" i="19"/>
  <c r="I579" i="19"/>
  <c r="K579" i="19"/>
  <c r="M579" i="19"/>
  <c r="O579" i="19"/>
  <c r="Q579" i="19"/>
  <c r="S579" i="19"/>
  <c r="U579" i="19"/>
  <c r="W579" i="19"/>
  <c r="Y579" i="19"/>
  <c r="AA579" i="19"/>
  <c r="AC579" i="19"/>
  <c r="AE579" i="19"/>
  <c r="AG579" i="19"/>
  <c r="AI579" i="19"/>
  <c r="I580" i="19"/>
  <c r="K580" i="19"/>
  <c r="M580" i="19"/>
  <c r="O580" i="19"/>
  <c r="Q580" i="19"/>
  <c r="S580" i="19"/>
  <c r="U580" i="19"/>
  <c r="W580" i="19"/>
  <c r="Y580" i="19"/>
  <c r="AA580" i="19"/>
  <c r="AC580" i="19"/>
  <c r="AE580" i="19"/>
  <c r="AG580" i="19"/>
  <c r="AI580" i="19"/>
  <c r="I581" i="19"/>
  <c r="K581" i="19"/>
  <c r="M581" i="19"/>
  <c r="O581" i="19"/>
  <c r="Q581" i="19"/>
  <c r="S581" i="19"/>
  <c r="U581" i="19"/>
  <c r="W581" i="19"/>
  <c r="Y581" i="19"/>
  <c r="AA581" i="19"/>
  <c r="AC581" i="19"/>
  <c r="AE581" i="19"/>
  <c r="AG581" i="19"/>
  <c r="AI581" i="19"/>
  <c r="I582" i="19"/>
  <c r="K582" i="19"/>
  <c r="M582" i="19"/>
  <c r="O582" i="19"/>
  <c r="Q582" i="19"/>
  <c r="S582" i="19"/>
  <c r="U582" i="19"/>
  <c r="W582" i="19"/>
  <c r="Y582" i="19"/>
  <c r="AA582" i="19"/>
  <c r="AC582" i="19"/>
  <c r="AE582" i="19"/>
  <c r="AG582" i="19"/>
  <c r="AI582" i="19"/>
  <c r="I583" i="19"/>
  <c r="K583" i="19"/>
  <c r="M583" i="19"/>
  <c r="O583" i="19"/>
  <c r="Q583" i="19"/>
  <c r="S583" i="19"/>
  <c r="U583" i="19"/>
  <c r="W583" i="19"/>
  <c r="Y583" i="19"/>
  <c r="AA583" i="19"/>
  <c r="AC583" i="19"/>
  <c r="AE583" i="19"/>
  <c r="AG583" i="19"/>
  <c r="AI583" i="19"/>
  <c r="I584" i="19"/>
  <c r="K584" i="19"/>
  <c r="M584" i="19"/>
  <c r="O584" i="19"/>
  <c r="Q584" i="19"/>
  <c r="S584" i="19"/>
  <c r="U584" i="19"/>
  <c r="W584" i="19"/>
  <c r="Y584" i="19"/>
  <c r="AA584" i="19"/>
  <c r="AC584" i="19"/>
  <c r="AE584" i="19"/>
  <c r="AG584" i="19"/>
  <c r="AI584" i="19"/>
  <c r="I585" i="19"/>
  <c r="K585" i="19"/>
  <c r="M585" i="19"/>
  <c r="O585" i="19"/>
  <c r="Q585" i="19"/>
  <c r="S585" i="19"/>
  <c r="U585" i="19"/>
  <c r="W585" i="19"/>
  <c r="Y585" i="19"/>
  <c r="AA585" i="19"/>
  <c r="AC585" i="19"/>
  <c r="AE585" i="19"/>
  <c r="AG585" i="19"/>
  <c r="AI585" i="19"/>
  <c r="I586" i="19"/>
  <c r="K586" i="19"/>
  <c r="M586" i="19"/>
  <c r="O586" i="19"/>
  <c r="Q586" i="19"/>
  <c r="S586" i="19"/>
  <c r="U586" i="19"/>
  <c r="W586" i="19"/>
  <c r="Y586" i="19"/>
  <c r="AA586" i="19"/>
  <c r="AC586" i="19"/>
  <c r="AE586" i="19"/>
  <c r="AG586" i="19"/>
  <c r="AI586" i="19"/>
  <c r="I587" i="19"/>
  <c r="K587" i="19"/>
  <c r="M587" i="19"/>
  <c r="O587" i="19"/>
  <c r="Q587" i="19"/>
  <c r="S587" i="19"/>
  <c r="U587" i="19"/>
  <c r="W587" i="19"/>
  <c r="Y587" i="19"/>
  <c r="AA587" i="19"/>
  <c r="AC587" i="19"/>
  <c r="AE587" i="19"/>
  <c r="AG587" i="19"/>
  <c r="AI587" i="19"/>
  <c r="I588" i="19"/>
  <c r="K588" i="19"/>
  <c r="M588" i="19"/>
  <c r="O588" i="19"/>
  <c r="Q588" i="19"/>
  <c r="S588" i="19"/>
  <c r="U588" i="19"/>
  <c r="W588" i="19"/>
  <c r="Y588" i="19"/>
  <c r="AA588" i="19"/>
  <c r="AC588" i="19"/>
  <c r="AE588" i="19"/>
  <c r="AG588" i="19"/>
  <c r="AI588" i="19"/>
  <c r="I589" i="19"/>
  <c r="K589" i="19"/>
  <c r="M589" i="19"/>
  <c r="O589" i="19"/>
  <c r="Q589" i="19"/>
  <c r="S589" i="19"/>
  <c r="U589" i="19"/>
  <c r="W589" i="19"/>
  <c r="Y589" i="19"/>
  <c r="AA589" i="19"/>
  <c r="AC589" i="19"/>
  <c r="AE589" i="19"/>
  <c r="AG589" i="19"/>
  <c r="AI589" i="19"/>
  <c r="I590" i="19"/>
  <c r="K590" i="19"/>
  <c r="M590" i="19"/>
  <c r="O590" i="19"/>
  <c r="Q590" i="19"/>
  <c r="S590" i="19"/>
  <c r="U590" i="19"/>
  <c r="W590" i="19"/>
  <c r="Y590" i="19"/>
  <c r="AA590" i="19"/>
  <c r="AC590" i="19"/>
  <c r="AE590" i="19"/>
  <c r="AG590" i="19"/>
  <c r="AI590" i="19"/>
  <c r="I591" i="19"/>
  <c r="K591" i="19"/>
  <c r="M591" i="19"/>
  <c r="O591" i="19"/>
  <c r="Q591" i="19"/>
  <c r="S591" i="19"/>
  <c r="U591" i="19"/>
  <c r="W591" i="19"/>
  <c r="Y591" i="19"/>
  <c r="AA591" i="19"/>
  <c r="AC591" i="19"/>
  <c r="AE591" i="19"/>
  <c r="AG591" i="19"/>
  <c r="AI591" i="19"/>
  <c r="I592" i="19"/>
  <c r="K592" i="19"/>
  <c r="M592" i="19"/>
  <c r="O592" i="19"/>
  <c r="Q592" i="19"/>
  <c r="S592" i="19"/>
  <c r="U592" i="19"/>
  <c r="W592" i="19"/>
  <c r="Y592" i="19"/>
  <c r="AA592" i="19"/>
  <c r="AC592" i="19"/>
  <c r="AE592" i="19"/>
  <c r="AG592" i="19"/>
  <c r="AI592" i="19"/>
  <c r="I593" i="19"/>
  <c r="K593" i="19"/>
  <c r="M593" i="19"/>
  <c r="O593" i="19"/>
  <c r="Q593" i="19"/>
  <c r="S593" i="19"/>
  <c r="U593" i="19"/>
  <c r="W593" i="19"/>
  <c r="Y593" i="19"/>
  <c r="AA593" i="19"/>
  <c r="AC593" i="19"/>
  <c r="AE593" i="19"/>
  <c r="AG593" i="19"/>
  <c r="AI593" i="19"/>
  <c r="I594" i="19"/>
  <c r="K594" i="19"/>
  <c r="M594" i="19"/>
  <c r="O594" i="19"/>
  <c r="Q594" i="19"/>
  <c r="S594" i="19"/>
  <c r="U594" i="19"/>
  <c r="W594" i="19"/>
  <c r="Y594" i="19"/>
  <c r="AA594" i="19"/>
  <c r="AC594" i="19"/>
  <c r="AE594" i="19"/>
  <c r="AG594" i="19"/>
  <c r="AI594" i="19"/>
  <c r="I595" i="19"/>
  <c r="K595" i="19"/>
  <c r="M595" i="19"/>
  <c r="O595" i="19"/>
  <c r="Q595" i="19"/>
  <c r="S595" i="19"/>
  <c r="U595" i="19"/>
  <c r="W595" i="19"/>
  <c r="Y595" i="19"/>
  <c r="AA595" i="19"/>
  <c r="AC595" i="19"/>
  <c r="AE595" i="19"/>
  <c r="AG595" i="19"/>
  <c r="AI595" i="19"/>
  <c r="I596" i="19"/>
  <c r="K596" i="19"/>
  <c r="M596" i="19"/>
  <c r="O596" i="19"/>
  <c r="Q596" i="19"/>
  <c r="S596" i="19"/>
  <c r="U596" i="19"/>
  <c r="W596" i="19"/>
  <c r="Y596" i="19"/>
  <c r="AA596" i="19"/>
  <c r="AC596" i="19"/>
  <c r="AE596" i="19"/>
  <c r="AG596" i="19"/>
  <c r="AI596" i="19"/>
  <c r="I597" i="19"/>
  <c r="K597" i="19"/>
  <c r="M597" i="19"/>
  <c r="O597" i="19"/>
  <c r="Q597" i="19"/>
  <c r="S597" i="19"/>
  <c r="U597" i="19"/>
  <c r="W597" i="19"/>
  <c r="Y597" i="19"/>
  <c r="AA597" i="19"/>
  <c r="AC597" i="19"/>
  <c r="AE597" i="19"/>
  <c r="AG597" i="19"/>
  <c r="AI597" i="19"/>
  <c r="I598" i="19"/>
  <c r="K598" i="19"/>
  <c r="M598" i="19"/>
  <c r="O598" i="19"/>
  <c r="Q598" i="19"/>
  <c r="S598" i="19"/>
  <c r="U598" i="19"/>
  <c r="W598" i="19"/>
  <c r="Y598" i="19"/>
  <c r="AA598" i="19"/>
  <c r="AC598" i="19"/>
  <c r="AE598" i="19"/>
  <c r="AG598" i="19"/>
  <c r="AI598" i="19"/>
  <c r="I599" i="19"/>
  <c r="K599" i="19"/>
  <c r="M599" i="19"/>
  <c r="O599" i="19"/>
  <c r="Q599" i="19"/>
  <c r="S599" i="19"/>
  <c r="U599" i="19"/>
  <c r="W599" i="19"/>
  <c r="Y599" i="19"/>
  <c r="AA599" i="19"/>
  <c r="AC599" i="19"/>
  <c r="AE599" i="19"/>
  <c r="AG599" i="19"/>
  <c r="AI599" i="19"/>
  <c r="I600" i="19"/>
  <c r="K600" i="19"/>
  <c r="M600" i="19"/>
  <c r="O600" i="19"/>
  <c r="Q600" i="19"/>
  <c r="S600" i="19"/>
  <c r="U600" i="19"/>
  <c r="W600" i="19"/>
  <c r="Y600" i="19"/>
  <c r="AA600" i="19"/>
  <c r="AC600" i="19"/>
  <c r="AE600" i="19"/>
  <c r="AG600" i="19"/>
  <c r="AI600" i="19"/>
  <c r="I601" i="19"/>
  <c r="K601" i="19"/>
  <c r="M601" i="19"/>
  <c r="O601" i="19"/>
  <c r="Q601" i="19"/>
  <c r="S601" i="19"/>
  <c r="U601" i="19"/>
  <c r="W601" i="19"/>
  <c r="Y601" i="19"/>
  <c r="AA601" i="19"/>
  <c r="AC601" i="19"/>
  <c r="AE601" i="19"/>
  <c r="AG601" i="19"/>
  <c r="AI601" i="19"/>
  <c r="I602" i="19"/>
  <c r="K602" i="19"/>
  <c r="M602" i="19"/>
  <c r="O602" i="19"/>
  <c r="Q602" i="19"/>
  <c r="S602" i="19"/>
  <c r="U602" i="19"/>
  <c r="W602" i="19"/>
  <c r="Y602" i="19"/>
  <c r="AA602" i="19"/>
  <c r="AC602" i="19"/>
  <c r="AE602" i="19"/>
  <c r="AG602" i="19"/>
  <c r="AI602" i="19"/>
  <c r="I603" i="19"/>
  <c r="K603" i="19"/>
  <c r="M603" i="19"/>
  <c r="O603" i="19"/>
  <c r="Q603" i="19"/>
  <c r="S603" i="19"/>
  <c r="U603" i="19"/>
  <c r="W603" i="19"/>
  <c r="Y603" i="19"/>
  <c r="AA603" i="19"/>
  <c r="AC603" i="19"/>
  <c r="AE603" i="19"/>
  <c r="AG603" i="19"/>
  <c r="AI603" i="19"/>
  <c r="I604" i="19"/>
  <c r="K604" i="19"/>
  <c r="M604" i="19"/>
  <c r="O604" i="19"/>
  <c r="Q604" i="19"/>
  <c r="S604" i="19"/>
  <c r="U604" i="19"/>
  <c r="W604" i="19"/>
  <c r="Y604" i="19"/>
  <c r="AA604" i="19"/>
  <c r="AC604" i="19"/>
  <c r="AE604" i="19"/>
  <c r="AG604" i="19"/>
  <c r="AI604" i="19"/>
  <c r="I605" i="19"/>
  <c r="K605" i="19"/>
  <c r="M605" i="19"/>
  <c r="O605" i="19"/>
  <c r="Q605" i="19"/>
  <c r="S605" i="19"/>
  <c r="U605" i="19"/>
  <c r="W605" i="19"/>
  <c r="Y605" i="19"/>
  <c r="AA605" i="19"/>
  <c r="AC605" i="19"/>
  <c r="AE605" i="19"/>
  <c r="AG605" i="19"/>
  <c r="AI605" i="19"/>
  <c r="I606" i="19"/>
  <c r="K606" i="19"/>
  <c r="M606" i="19"/>
  <c r="O606" i="19"/>
  <c r="Q606" i="19"/>
  <c r="S606" i="19"/>
  <c r="U606" i="19"/>
  <c r="W606" i="19"/>
  <c r="Y606" i="19"/>
  <c r="AA606" i="19"/>
  <c r="AC606" i="19"/>
  <c r="AE606" i="19"/>
  <c r="AG606" i="19"/>
  <c r="AI606" i="19"/>
  <c r="I607" i="19"/>
  <c r="K607" i="19"/>
  <c r="M607" i="19"/>
  <c r="O607" i="19"/>
  <c r="Q607" i="19"/>
  <c r="S607" i="19"/>
  <c r="U607" i="19"/>
  <c r="W607" i="19"/>
  <c r="Y607" i="19"/>
  <c r="AA607" i="19"/>
  <c r="AC607" i="19"/>
  <c r="AE607" i="19"/>
  <c r="AG607" i="19"/>
  <c r="AI607" i="19"/>
  <c r="I608" i="19"/>
  <c r="K608" i="19"/>
  <c r="M608" i="19"/>
  <c r="O608" i="19"/>
  <c r="Q608" i="19"/>
  <c r="S608" i="19"/>
  <c r="U608" i="19"/>
  <c r="W608" i="19"/>
  <c r="Y608" i="19"/>
  <c r="AA608" i="19"/>
  <c r="AC608" i="19"/>
  <c r="AE608" i="19"/>
  <c r="AG608" i="19"/>
  <c r="AI608" i="19"/>
  <c r="I609" i="19"/>
  <c r="K609" i="19"/>
  <c r="M609" i="19"/>
  <c r="O609" i="19"/>
  <c r="Q609" i="19"/>
  <c r="S609" i="19"/>
  <c r="U609" i="19"/>
  <c r="W609" i="19"/>
  <c r="Y609" i="19"/>
  <c r="AA609" i="19"/>
  <c r="AC609" i="19"/>
  <c r="AE609" i="19"/>
  <c r="AG609" i="19"/>
  <c r="AI609" i="19"/>
  <c r="I610" i="19"/>
  <c r="K610" i="19"/>
  <c r="M610" i="19"/>
  <c r="O610" i="19"/>
  <c r="Q610" i="19"/>
  <c r="S610" i="19"/>
  <c r="U610" i="19"/>
  <c r="W610" i="19"/>
  <c r="Y610" i="19"/>
  <c r="AA610" i="19"/>
  <c r="AC610" i="19"/>
  <c r="AE610" i="19"/>
  <c r="AG610" i="19"/>
  <c r="AI610" i="19"/>
  <c r="I611" i="19"/>
  <c r="K611" i="19"/>
  <c r="M611" i="19"/>
  <c r="O611" i="19"/>
  <c r="Q611" i="19"/>
  <c r="S611" i="19"/>
  <c r="U611" i="19"/>
  <c r="W611" i="19"/>
  <c r="Y611" i="19"/>
  <c r="AA611" i="19"/>
  <c r="AC611" i="19"/>
  <c r="AE611" i="19"/>
  <c r="AG611" i="19"/>
  <c r="AI611" i="19"/>
  <c r="I612" i="19"/>
  <c r="K612" i="19"/>
  <c r="M612" i="19"/>
  <c r="O612" i="19"/>
  <c r="Q612" i="19"/>
  <c r="S612" i="19"/>
  <c r="U612" i="19"/>
  <c r="W612" i="19"/>
  <c r="Y612" i="19"/>
  <c r="AA612" i="19"/>
  <c r="AC612" i="19"/>
  <c r="AE612" i="19"/>
  <c r="AG612" i="19"/>
  <c r="AI612" i="19"/>
  <c r="I613" i="19"/>
  <c r="K613" i="19"/>
  <c r="M613" i="19"/>
  <c r="O613" i="19"/>
  <c r="Q613" i="19"/>
  <c r="S613" i="19"/>
  <c r="U613" i="19"/>
  <c r="W613" i="19"/>
  <c r="Y613" i="19"/>
  <c r="AA613" i="19"/>
  <c r="AC613" i="19"/>
  <c r="AE613" i="19"/>
  <c r="AG613" i="19"/>
  <c r="AI613" i="19"/>
  <c r="I614" i="19"/>
  <c r="K614" i="19"/>
  <c r="M614" i="19"/>
  <c r="O614" i="19"/>
  <c r="Q614" i="19"/>
  <c r="S614" i="19"/>
  <c r="U614" i="19"/>
  <c r="W614" i="19"/>
  <c r="Y614" i="19"/>
  <c r="AA614" i="19"/>
  <c r="AC614" i="19"/>
  <c r="AE614" i="19"/>
  <c r="AG614" i="19"/>
  <c r="AI614" i="19"/>
  <c r="I615" i="19"/>
  <c r="K615" i="19"/>
  <c r="M615" i="19"/>
  <c r="O615" i="19"/>
  <c r="Q615" i="19"/>
  <c r="S615" i="19"/>
  <c r="U615" i="19"/>
  <c r="W615" i="19"/>
  <c r="Y615" i="19"/>
  <c r="AA615" i="19"/>
  <c r="AC615" i="19"/>
  <c r="AE615" i="19"/>
  <c r="AG615" i="19"/>
  <c r="AI615" i="19"/>
  <c r="I616" i="19"/>
  <c r="K616" i="19"/>
  <c r="M616" i="19"/>
  <c r="O616" i="19"/>
  <c r="Q616" i="19"/>
  <c r="S616" i="19"/>
  <c r="U616" i="19"/>
  <c r="W616" i="19"/>
  <c r="Y616" i="19"/>
  <c r="AA616" i="19"/>
  <c r="AC616" i="19"/>
  <c r="AE616" i="19"/>
  <c r="AG616" i="19"/>
  <c r="AI616" i="19"/>
  <c r="I617" i="19"/>
  <c r="K617" i="19"/>
  <c r="M617" i="19"/>
  <c r="O617" i="19"/>
  <c r="Q617" i="19"/>
  <c r="S617" i="19"/>
  <c r="U617" i="19"/>
  <c r="W617" i="19"/>
  <c r="Y617" i="19"/>
  <c r="AA617" i="19"/>
  <c r="AC617" i="19"/>
  <c r="AE617" i="19"/>
  <c r="AG617" i="19"/>
  <c r="AI617" i="19"/>
  <c r="I618" i="19"/>
  <c r="K618" i="19"/>
  <c r="M618" i="19"/>
  <c r="O618" i="19"/>
  <c r="Q618" i="19"/>
  <c r="S618" i="19"/>
  <c r="U618" i="19"/>
  <c r="W618" i="19"/>
  <c r="Y618" i="19"/>
  <c r="AA618" i="19"/>
  <c r="AC618" i="19"/>
  <c r="AE618" i="19"/>
  <c r="AG618" i="19"/>
  <c r="AI618" i="19"/>
  <c r="I619" i="19"/>
  <c r="K619" i="19"/>
  <c r="M619" i="19"/>
  <c r="O619" i="19"/>
  <c r="Q619" i="19"/>
  <c r="S619" i="19"/>
  <c r="U619" i="19"/>
  <c r="W619" i="19"/>
  <c r="Y619" i="19"/>
  <c r="AA619" i="19"/>
  <c r="AC619" i="19"/>
  <c r="AE619" i="19"/>
  <c r="AG619" i="19"/>
  <c r="AI619" i="19"/>
  <c r="I620" i="19"/>
  <c r="K620" i="19"/>
  <c r="M620" i="19"/>
  <c r="O620" i="19"/>
  <c r="Q620" i="19"/>
  <c r="S620" i="19"/>
  <c r="U620" i="19"/>
  <c r="W620" i="19"/>
  <c r="Y620" i="19"/>
  <c r="AA620" i="19"/>
  <c r="AC620" i="19"/>
  <c r="AE620" i="19"/>
  <c r="AG620" i="19"/>
  <c r="AI620" i="19"/>
  <c r="I621" i="19"/>
  <c r="K621" i="19"/>
  <c r="M621" i="19"/>
  <c r="O621" i="19"/>
  <c r="Q621" i="19"/>
  <c r="S621" i="19"/>
  <c r="U621" i="19"/>
  <c r="W621" i="19"/>
  <c r="Y621" i="19"/>
  <c r="AA621" i="19"/>
  <c r="AC621" i="19"/>
  <c r="AE621" i="19"/>
  <c r="AG621" i="19"/>
  <c r="AI621" i="19"/>
  <c r="I622" i="19"/>
  <c r="K622" i="19"/>
  <c r="M622" i="19"/>
  <c r="O622" i="19"/>
  <c r="Q622" i="19"/>
  <c r="S622" i="19"/>
  <c r="U622" i="19"/>
  <c r="W622" i="19"/>
  <c r="Y622" i="19"/>
  <c r="AA622" i="19"/>
  <c r="AC622" i="19"/>
  <c r="AE622" i="19"/>
  <c r="AG622" i="19"/>
  <c r="AI622" i="19"/>
  <c r="I623" i="19"/>
  <c r="K623" i="19"/>
  <c r="M623" i="19"/>
  <c r="O623" i="19"/>
  <c r="Q623" i="19"/>
  <c r="S623" i="19"/>
  <c r="U623" i="19"/>
  <c r="W623" i="19"/>
  <c r="Y623" i="19"/>
  <c r="AA623" i="19"/>
  <c r="AC623" i="19"/>
  <c r="AE623" i="19"/>
  <c r="AG623" i="19"/>
  <c r="AI623" i="19"/>
  <c r="I624" i="19"/>
  <c r="K624" i="19"/>
  <c r="M624" i="19"/>
  <c r="O624" i="19"/>
  <c r="Q624" i="19"/>
  <c r="S624" i="19"/>
  <c r="U624" i="19"/>
  <c r="W624" i="19"/>
  <c r="Y624" i="19"/>
  <c r="AA624" i="19"/>
  <c r="AC624" i="19"/>
  <c r="AE624" i="19"/>
  <c r="AG624" i="19"/>
  <c r="AI624" i="19"/>
  <c r="I625" i="19"/>
  <c r="K625" i="19"/>
  <c r="M625" i="19"/>
  <c r="O625" i="19"/>
  <c r="Q625" i="19"/>
  <c r="S625" i="19"/>
  <c r="U625" i="19"/>
  <c r="W625" i="19"/>
  <c r="Y625" i="19"/>
  <c r="AA625" i="19"/>
  <c r="AC625" i="19"/>
  <c r="AE625" i="19"/>
  <c r="AG625" i="19"/>
  <c r="AI625" i="19"/>
  <c r="I626" i="19"/>
  <c r="K626" i="19"/>
  <c r="M626" i="19"/>
  <c r="O626" i="19"/>
  <c r="Q626" i="19"/>
  <c r="S626" i="19"/>
  <c r="U626" i="19"/>
  <c r="W626" i="19"/>
  <c r="Y626" i="19"/>
  <c r="AA626" i="19"/>
  <c r="AC626" i="19"/>
  <c r="AE626" i="19"/>
  <c r="AG626" i="19"/>
  <c r="AI626" i="19"/>
  <c r="I627" i="19"/>
  <c r="K627" i="19"/>
  <c r="M627" i="19"/>
  <c r="O627" i="19"/>
  <c r="Q627" i="19"/>
  <c r="S627" i="19"/>
  <c r="U627" i="19"/>
  <c r="W627" i="19"/>
  <c r="Y627" i="19"/>
  <c r="AA627" i="19"/>
  <c r="AC627" i="19"/>
  <c r="AE627" i="19"/>
  <c r="AG627" i="19"/>
  <c r="AI627" i="19"/>
  <c r="I628" i="19"/>
  <c r="K628" i="19"/>
  <c r="M628" i="19"/>
  <c r="O628" i="19"/>
  <c r="Q628" i="19"/>
  <c r="S628" i="19"/>
  <c r="U628" i="19"/>
  <c r="W628" i="19"/>
  <c r="Y628" i="19"/>
  <c r="AA628" i="19"/>
  <c r="AC628" i="19"/>
  <c r="AE628" i="19"/>
  <c r="AG628" i="19"/>
  <c r="AI628" i="19"/>
  <c r="I629" i="19"/>
  <c r="K629" i="19"/>
  <c r="M629" i="19"/>
  <c r="O629" i="19"/>
  <c r="Q629" i="19"/>
  <c r="S629" i="19"/>
  <c r="U629" i="19"/>
  <c r="W629" i="19"/>
  <c r="Y629" i="19"/>
  <c r="AA629" i="19"/>
  <c r="AC629" i="19"/>
  <c r="AE629" i="19"/>
  <c r="AG629" i="19"/>
  <c r="AI629" i="19"/>
  <c r="I630" i="19"/>
  <c r="K630" i="19"/>
  <c r="M630" i="19"/>
  <c r="O630" i="19"/>
  <c r="Q630" i="19"/>
  <c r="S630" i="19"/>
  <c r="U630" i="19"/>
  <c r="W630" i="19"/>
  <c r="Y630" i="19"/>
  <c r="AA630" i="19"/>
  <c r="AC630" i="19"/>
  <c r="AE630" i="19"/>
  <c r="AG630" i="19"/>
  <c r="AI630" i="19"/>
  <c r="I631" i="19"/>
  <c r="K631" i="19"/>
  <c r="M631" i="19"/>
  <c r="O631" i="19"/>
  <c r="Q631" i="19"/>
  <c r="S631" i="19"/>
  <c r="U631" i="19"/>
  <c r="W631" i="19"/>
  <c r="Y631" i="19"/>
  <c r="AA631" i="19"/>
  <c r="AC631" i="19"/>
  <c r="AE631" i="19"/>
  <c r="AG631" i="19"/>
  <c r="AI631" i="19"/>
  <c r="I632" i="19"/>
  <c r="K632" i="19"/>
  <c r="M632" i="19"/>
  <c r="O632" i="19"/>
  <c r="Q632" i="19"/>
  <c r="S632" i="19"/>
  <c r="U632" i="19"/>
  <c r="W632" i="19"/>
  <c r="Y632" i="19"/>
  <c r="AA632" i="19"/>
  <c r="AC632" i="19"/>
  <c r="AE632" i="19"/>
  <c r="AG632" i="19"/>
  <c r="AI632" i="19"/>
  <c r="I633" i="19"/>
  <c r="K633" i="19"/>
  <c r="M633" i="19"/>
  <c r="O633" i="19"/>
  <c r="Q633" i="19"/>
  <c r="S633" i="19"/>
  <c r="U633" i="19"/>
  <c r="W633" i="19"/>
  <c r="Y633" i="19"/>
  <c r="AA633" i="19"/>
  <c r="AC633" i="19"/>
  <c r="AE633" i="19"/>
  <c r="AG633" i="19"/>
  <c r="AI633" i="19"/>
  <c r="I634" i="19"/>
  <c r="K634" i="19"/>
  <c r="M634" i="19"/>
  <c r="O634" i="19"/>
  <c r="Q634" i="19"/>
  <c r="S634" i="19"/>
  <c r="U634" i="19"/>
  <c r="W634" i="19"/>
  <c r="Y634" i="19"/>
  <c r="AA634" i="19"/>
  <c r="AC634" i="19"/>
  <c r="AE634" i="19"/>
  <c r="AG634" i="19"/>
  <c r="AI634" i="19"/>
  <c r="I635" i="19"/>
  <c r="K635" i="19"/>
  <c r="M635" i="19"/>
  <c r="O635" i="19"/>
  <c r="Q635" i="19"/>
  <c r="S635" i="19"/>
  <c r="U635" i="19"/>
  <c r="W635" i="19"/>
  <c r="Y635" i="19"/>
  <c r="AA635" i="19"/>
  <c r="AC635" i="19"/>
  <c r="AE635" i="19"/>
  <c r="AG635" i="19"/>
  <c r="AI635" i="19"/>
  <c r="I636" i="19"/>
  <c r="K636" i="19"/>
  <c r="M636" i="19"/>
  <c r="O636" i="19"/>
  <c r="Q636" i="19"/>
  <c r="S636" i="19"/>
  <c r="U636" i="19"/>
  <c r="W636" i="19"/>
  <c r="Y636" i="19"/>
  <c r="AA636" i="19"/>
  <c r="AC636" i="19"/>
  <c r="AE636" i="19"/>
  <c r="AG636" i="19"/>
  <c r="AI636" i="19"/>
  <c r="I637" i="19"/>
  <c r="K637" i="19"/>
  <c r="M637" i="19"/>
  <c r="O637" i="19"/>
  <c r="Q637" i="19"/>
  <c r="S637" i="19"/>
  <c r="U637" i="19"/>
  <c r="W637" i="19"/>
  <c r="Y637" i="19"/>
  <c r="AA637" i="19"/>
  <c r="AC637" i="19"/>
  <c r="AE637" i="19"/>
  <c r="AG637" i="19"/>
  <c r="AI637" i="19"/>
  <c r="I638" i="19"/>
  <c r="K638" i="19"/>
  <c r="M638" i="19"/>
  <c r="O638" i="19"/>
  <c r="Q638" i="19"/>
  <c r="S638" i="19"/>
  <c r="U638" i="19"/>
  <c r="W638" i="19"/>
  <c r="Y638" i="19"/>
  <c r="AA638" i="19"/>
  <c r="AC638" i="19"/>
  <c r="AE638" i="19"/>
  <c r="AG638" i="19"/>
  <c r="AI638" i="19"/>
  <c r="I639" i="19"/>
  <c r="K639" i="19"/>
  <c r="M639" i="19"/>
  <c r="O639" i="19"/>
  <c r="Q639" i="19"/>
  <c r="S639" i="19"/>
  <c r="U639" i="19"/>
  <c r="W639" i="19"/>
  <c r="Y639" i="19"/>
  <c r="AA639" i="19"/>
  <c r="AC639" i="19"/>
  <c r="AE639" i="19"/>
  <c r="AG639" i="19"/>
  <c r="AI639" i="19"/>
  <c r="I640" i="19"/>
  <c r="K640" i="19"/>
  <c r="M640" i="19"/>
  <c r="O640" i="19"/>
  <c r="Q640" i="19"/>
  <c r="S640" i="19"/>
  <c r="U640" i="19"/>
  <c r="W640" i="19"/>
  <c r="Y640" i="19"/>
  <c r="AA640" i="19"/>
  <c r="AC640" i="19"/>
  <c r="AE640" i="19"/>
  <c r="AG640" i="19"/>
  <c r="AI640" i="19"/>
  <c r="I641" i="19"/>
  <c r="K641" i="19"/>
  <c r="M641" i="19"/>
  <c r="O641" i="19"/>
  <c r="Q641" i="19"/>
  <c r="S641" i="19"/>
  <c r="U641" i="19"/>
  <c r="W641" i="19"/>
  <c r="Y641" i="19"/>
  <c r="AA641" i="19"/>
  <c r="AC641" i="19"/>
  <c r="AE641" i="19"/>
  <c r="AG641" i="19"/>
  <c r="AI641" i="19"/>
  <c r="I642" i="19"/>
  <c r="K642" i="19"/>
  <c r="M642" i="19"/>
  <c r="O642" i="19"/>
  <c r="Q642" i="19"/>
  <c r="S642" i="19"/>
  <c r="U642" i="19"/>
  <c r="W642" i="19"/>
  <c r="Y642" i="19"/>
  <c r="AA642" i="19"/>
  <c r="AC642" i="19"/>
  <c r="AE642" i="19"/>
  <c r="AG642" i="19"/>
  <c r="AI642" i="19"/>
  <c r="I643" i="19"/>
  <c r="K643" i="19"/>
  <c r="M643" i="19"/>
  <c r="O643" i="19"/>
  <c r="Q643" i="19"/>
  <c r="S643" i="19"/>
  <c r="U643" i="19"/>
  <c r="W643" i="19"/>
  <c r="Y643" i="19"/>
  <c r="AA643" i="19"/>
  <c r="AC643" i="19"/>
  <c r="AE643" i="19"/>
  <c r="AG643" i="19"/>
  <c r="AI643" i="19"/>
  <c r="I644" i="19"/>
  <c r="K644" i="19"/>
  <c r="M644" i="19"/>
  <c r="O644" i="19"/>
  <c r="Q644" i="19"/>
  <c r="S644" i="19"/>
  <c r="U644" i="19"/>
  <c r="W644" i="19"/>
  <c r="Y644" i="19"/>
  <c r="AA644" i="19"/>
  <c r="AC644" i="19"/>
  <c r="AE644" i="19"/>
  <c r="AG644" i="19"/>
  <c r="AI644" i="19"/>
  <c r="I645" i="19"/>
  <c r="K645" i="19"/>
  <c r="M645" i="19"/>
  <c r="O645" i="19"/>
  <c r="Q645" i="19"/>
  <c r="S645" i="19"/>
  <c r="U645" i="19"/>
  <c r="W645" i="19"/>
  <c r="Y645" i="19"/>
  <c r="AA645" i="19"/>
  <c r="AC645" i="19"/>
  <c r="AE645" i="19"/>
  <c r="AG645" i="19"/>
  <c r="AI645" i="19"/>
  <c r="I646" i="19"/>
  <c r="K646" i="19"/>
  <c r="M646" i="19"/>
  <c r="O646" i="19"/>
  <c r="Q646" i="19"/>
  <c r="S646" i="19"/>
  <c r="U646" i="19"/>
  <c r="W646" i="19"/>
  <c r="Y646" i="19"/>
  <c r="AA646" i="19"/>
  <c r="AC646" i="19"/>
  <c r="AE646" i="19"/>
  <c r="AG646" i="19"/>
  <c r="AI646" i="19"/>
  <c r="I647" i="19"/>
  <c r="K647" i="19"/>
  <c r="M647" i="19"/>
  <c r="O647" i="19"/>
  <c r="Q647" i="19"/>
  <c r="S647" i="19"/>
  <c r="U647" i="19"/>
  <c r="W647" i="19"/>
  <c r="Y647" i="19"/>
  <c r="AA647" i="19"/>
  <c r="AC647" i="19"/>
  <c r="AE647" i="19"/>
  <c r="AG647" i="19"/>
  <c r="AI647" i="19"/>
  <c r="I648" i="19"/>
  <c r="K648" i="19"/>
  <c r="M648" i="19"/>
  <c r="O648" i="19"/>
  <c r="Q648" i="19"/>
  <c r="S648" i="19"/>
  <c r="U648" i="19"/>
  <c r="W648" i="19"/>
  <c r="Y648" i="19"/>
  <c r="AA648" i="19"/>
  <c r="AC648" i="19"/>
  <c r="AE648" i="19"/>
  <c r="AG648" i="19"/>
  <c r="AI648" i="19"/>
  <c r="I649" i="19"/>
  <c r="K649" i="19"/>
  <c r="M649" i="19"/>
  <c r="O649" i="19"/>
  <c r="Q649" i="19"/>
  <c r="S649" i="19"/>
  <c r="U649" i="19"/>
  <c r="W649" i="19"/>
  <c r="Y649" i="19"/>
  <c r="AA649" i="19"/>
  <c r="AC649" i="19"/>
  <c r="AE649" i="19"/>
  <c r="AG649" i="19"/>
  <c r="AI649" i="19"/>
  <c r="I650" i="19"/>
  <c r="K650" i="19"/>
  <c r="M650" i="19"/>
  <c r="O650" i="19"/>
  <c r="Q650" i="19"/>
  <c r="S650" i="19"/>
  <c r="U650" i="19"/>
  <c r="W650" i="19"/>
  <c r="Y650" i="19"/>
  <c r="AA650" i="19"/>
  <c r="AC650" i="19"/>
  <c r="AE650" i="19"/>
  <c r="AG650" i="19"/>
  <c r="AI650" i="19"/>
  <c r="I651" i="19"/>
  <c r="K651" i="19"/>
  <c r="M651" i="19"/>
  <c r="O651" i="19"/>
  <c r="Q651" i="19"/>
  <c r="S651" i="19"/>
  <c r="U651" i="19"/>
  <c r="W651" i="19"/>
  <c r="Y651" i="19"/>
  <c r="AA651" i="19"/>
  <c r="AC651" i="19"/>
  <c r="AE651" i="19"/>
  <c r="AG651" i="19"/>
  <c r="AI651" i="19"/>
  <c r="I652" i="19"/>
  <c r="K652" i="19"/>
  <c r="M652" i="19"/>
  <c r="O652" i="19"/>
  <c r="Q652" i="19"/>
  <c r="S652" i="19"/>
  <c r="U652" i="19"/>
  <c r="W652" i="19"/>
  <c r="Y652" i="19"/>
  <c r="AA652" i="19"/>
  <c r="AC652" i="19"/>
  <c r="AE652" i="19"/>
  <c r="AG652" i="19"/>
  <c r="AI652" i="19"/>
  <c r="I653" i="19"/>
  <c r="K653" i="19"/>
  <c r="M653" i="19"/>
  <c r="O653" i="19"/>
  <c r="Q653" i="19"/>
  <c r="S653" i="19"/>
  <c r="U653" i="19"/>
  <c r="W653" i="19"/>
  <c r="Y653" i="19"/>
  <c r="AA653" i="19"/>
  <c r="AC653" i="19"/>
  <c r="AE653" i="19"/>
  <c r="AG653" i="19"/>
  <c r="AI653" i="19"/>
  <c r="I654" i="19"/>
  <c r="K654" i="19"/>
  <c r="M654" i="19"/>
  <c r="O654" i="19"/>
  <c r="Q654" i="19"/>
  <c r="S654" i="19"/>
  <c r="U654" i="19"/>
  <c r="W654" i="19"/>
  <c r="Y654" i="19"/>
  <c r="AA654" i="19"/>
  <c r="AC654" i="19"/>
  <c r="AE654" i="19"/>
  <c r="AG654" i="19"/>
  <c r="AI654" i="19"/>
  <c r="I655" i="19"/>
  <c r="K655" i="19"/>
  <c r="M655" i="19"/>
  <c r="O655" i="19"/>
  <c r="Q655" i="19"/>
  <c r="S655" i="19"/>
  <c r="U655" i="19"/>
  <c r="W655" i="19"/>
  <c r="Y655" i="19"/>
  <c r="AA655" i="19"/>
  <c r="AC655" i="19"/>
  <c r="AE655" i="19"/>
  <c r="AG655" i="19"/>
  <c r="AI655" i="19"/>
  <c r="I656" i="19"/>
  <c r="K656" i="19"/>
  <c r="M656" i="19"/>
  <c r="O656" i="19"/>
  <c r="Q656" i="19"/>
  <c r="S656" i="19"/>
  <c r="U656" i="19"/>
  <c r="W656" i="19"/>
  <c r="Y656" i="19"/>
  <c r="AA656" i="19"/>
  <c r="AC656" i="19"/>
  <c r="AE656" i="19"/>
  <c r="AG656" i="19"/>
  <c r="AI656" i="19"/>
  <c r="I657" i="19"/>
  <c r="K657" i="19"/>
  <c r="M657" i="19"/>
  <c r="O657" i="19"/>
  <c r="Q657" i="19"/>
  <c r="S657" i="19"/>
  <c r="U657" i="19"/>
  <c r="W657" i="19"/>
  <c r="Y657" i="19"/>
  <c r="AA657" i="19"/>
  <c r="AC657" i="19"/>
  <c r="AE657" i="19"/>
  <c r="AG657" i="19"/>
  <c r="AI657" i="19"/>
  <c r="I658" i="19"/>
  <c r="K658" i="19"/>
  <c r="M658" i="19"/>
  <c r="O658" i="19"/>
  <c r="Q658" i="19"/>
  <c r="S658" i="19"/>
  <c r="U658" i="19"/>
  <c r="W658" i="19"/>
  <c r="Y658" i="19"/>
  <c r="AA658" i="19"/>
  <c r="AC658" i="19"/>
  <c r="AE658" i="19"/>
  <c r="AG658" i="19"/>
  <c r="AI658" i="19"/>
  <c r="I659" i="19"/>
  <c r="K659" i="19"/>
  <c r="M659" i="19"/>
  <c r="O659" i="19"/>
  <c r="Q659" i="19"/>
  <c r="S659" i="19"/>
  <c r="U659" i="19"/>
  <c r="W659" i="19"/>
  <c r="Y659" i="19"/>
  <c r="AA659" i="19"/>
  <c r="AC659" i="19"/>
  <c r="AE659" i="19"/>
  <c r="AG659" i="19"/>
  <c r="AI659" i="19"/>
  <c r="I660" i="19"/>
  <c r="K660" i="19"/>
  <c r="M660" i="19"/>
  <c r="O660" i="19"/>
  <c r="Q660" i="19"/>
  <c r="S660" i="19"/>
  <c r="U660" i="19"/>
  <c r="W660" i="19"/>
  <c r="Y660" i="19"/>
  <c r="AA660" i="19"/>
  <c r="AC660" i="19"/>
  <c r="AE660" i="19"/>
  <c r="AG660" i="19"/>
  <c r="AI660" i="19"/>
  <c r="I661" i="19"/>
  <c r="K661" i="19"/>
  <c r="M661" i="19"/>
  <c r="O661" i="19"/>
  <c r="Q661" i="19"/>
  <c r="S661" i="19"/>
  <c r="U661" i="19"/>
  <c r="W661" i="19"/>
  <c r="Y661" i="19"/>
  <c r="AA661" i="19"/>
  <c r="AC661" i="19"/>
  <c r="AE661" i="19"/>
  <c r="AG661" i="19"/>
  <c r="AI661" i="19"/>
  <c r="I662" i="19"/>
  <c r="K662" i="19"/>
  <c r="M662" i="19"/>
  <c r="O662" i="19"/>
  <c r="Q662" i="19"/>
  <c r="S662" i="19"/>
  <c r="U662" i="19"/>
  <c r="W662" i="19"/>
  <c r="Y662" i="19"/>
  <c r="AA662" i="19"/>
  <c r="AC662" i="19"/>
  <c r="AE662" i="19"/>
  <c r="AG662" i="19"/>
  <c r="AI662" i="19"/>
  <c r="I663" i="19"/>
  <c r="K663" i="19"/>
  <c r="M663" i="19"/>
  <c r="O663" i="19"/>
  <c r="Q663" i="19"/>
  <c r="S663" i="19"/>
  <c r="U663" i="19"/>
  <c r="W663" i="19"/>
  <c r="Y663" i="19"/>
  <c r="AA663" i="19"/>
  <c r="AC663" i="19"/>
  <c r="AE663" i="19"/>
  <c r="AG663" i="19"/>
  <c r="AI663" i="19"/>
  <c r="I664" i="19"/>
  <c r="K664" i="19"/>
  <c r="M664" i="19"/>
  <c r="O664" i="19"/>
  <c r="Q664" i="19"/>
  <c r="S664" i="19"/>
  <c r="U664" i="19"/>
  <c r="W664" i="19"/>
  <c r="Y664" i="19"/>
  <c r="AA664" i="19"/>
  <c r="AC664" i="19"/>
  <c r="AE664" i="19"/>
  <c r="AG664" i="19"/>
  <c r="AI664" i="19"/>
  <c r="I665" i="19"/>
  <c r="K665" i="19"/>
  <c r="M665" i="19"/>
  <c r="O665" i="19"/>
  <c r="Q665" i="19"/>
  <c r="S665" i="19"/>
  <c r="U665" i="19"/>
  <c r="W665" i="19"/>
  <c r="Y665" i="19"/>
  <c r="AA665" i="19"/>
  <c r="AC665" i="19"/>
  <c r="AE665" i="19"/>
  <c r="AG665" i="19"/>
  <c r="AI665" i="19"/>
  <c r="I666" i="19"/>
  <c r="K666" i="19"/>
  <c r="M666" i="19"/>
  <c r="O666" i="19"/>
  <c r="Q666" i="19"/>
  <c r="S666" i="19"/>
  <c r="U666" i="19"/>
  <c r="W666" i="19"/>
  <c r="Y666" i="19"/>
  <c r="AA666" i="19"/>
  <c r="AC666" i="19"/>
  <c r="AE666" i="19"/>
  <c r="AG666" i="19"/>
  <c r="AI666" i="19"/>
  <c r="I667" i="19"/>
  <c r="K667" i="19"/>
  <c r="M667" i="19"/>
  <c r="O667" i="19"/>
  <c r="Q667" i="19"/>
  <c r="S667" i="19"/>
  <c r="U667" i="19"/>
  <c r="W667" i="19"/>
  <c r="Y667" i="19"/>
  <c r="AA667" i="19"/>
  <c r="AC667" i="19"/>
  <c r="AE667" i="19"/>
  <c r="AG667" i="19"/>
  <c r="AI667" i="19"/>
  <c r="I668" i="19"/>
  <c r="K668" i="19"/>
  <c r="M668" i="19"/>
  <c r="O668" i="19"/>
  <c r="Q668" i="19"/>
  <c r="S668" i="19"/>
  <c r="U668" i="19"/>
  <c r="W668" i="19"/>
  <c r="Y668" i="19"/>
  <c r="AA668" i="19"/>
  <c r="AC668" i="19"/>
  <c r="AE668" i="19"/>
  <c r="AG668" i="19"/>
  <c r="AI668" i="19"/>
  <c r="I669" i="19"/>
  <c r="K669" i="19"/>
  <c r="M669" i="19"/>
  <c r="O669" i="19"/>
  <c r="Q669" i="19"/>
  <c r="S669" i="19"/>
  <c r="U669" i="19"/>
  <c r="W669" i="19"/>
  <c r="Y669" i="19"/>
  <c r="AA669" i="19"/>
  <c r="AC669" i="19"/>
  <c r="AE669" i="19"/>
  <c r="AG669" i="19"/>
  <c r="AI669" i="19"/>
  <c r="I670" i="19"/>
  <c r="K670" i="19"/>
  <c r="M670" i="19"/>
  <c r="O670" i="19"/>
  <c r="Q670" i="19"/>
  <c r="S670" i="19"/>
  <c r="U670" i="19"/>
  <c r="W670" i="19"/>
  <c r="Y670" i="19"/>
  <c r="AA670" i="19"/>
  <c r="AC670" i="19"/>
  <c r="AE670" i="19"/>
  <c r="AG670" i="19"/>
  <c r="AI670" i="19"/>
  <c r="I671" i="19"/>
  <c r="K671" i="19"/>
  <c r="M671" i="19"/>
  <c r="O671" i="19"/>
  <c r="Q671" i="19"/>
  <c r="S671" i="19"/>
  <c r="U671" i="19"/>
  <c r="W671" i="19"/>
  <c r="Y671" i="19"/>
  <c r="AA671" i="19"/>
  <c r="AC671" i="19"/>
  <c r="AE671" i="19"/>
  <c r="AG671" i="19"/>
  <c r="AI671" i="19"/>
  <c r="I672" i="19"/>
  <c r="K672" i="19"/>
  <c r="M672" i="19"/>
  <c r="O672" i="19"/>
  <c r="Q672" i="19"/>
  <c r="S672" i="19"/>
  <c r="U672" i="19"/>
  <c r="W672" i="19"/>
  <c r="Y672" i="19"/>
  <c r="AA672" i="19"/>
  <c r="AC672" i="19"/>
  <c r="AE672" i="19"/>
  <c r="AG672" i="19"/>
  <c r="AI672" i="19"/>
  <c r="I673" i="19"/>
  <c r="K673" i="19"/>
  <c r="M673" i="19"/>
  <c r="O673" i="19"/>
  <c r="Q673" i="19"/>
  <c r="S673" i="19"/>
  <c r="U673" i="19"/>
  <c r="W673" i="19"/>
  <c r="Y673" i="19"/>
  <c r="AA673" i="19"/>
  <c r="AC673" i="19"/>
  <c r="AE673" i="19"/>
  <c r="AG673" i="19"/>
  <c r="AI673" i="19"/>
  <c r="I674" i="19"/>
  <c r="K674" i="19"/>
  <c r="M674" i="19"/>
  <c r="O674" i="19"/>
  <c r="Q674" i="19"/>
  <c r="S674" i="19"/>
  <c r="U674" i="19"/>
  <c r="W674" i="19"/>
  <c r="Y674" i="19"/>
  <c r="AA674" i="19"/>
  <c r="AC674" i="19"/>
  <c r="AE674" i="19"/>
  <c r="AG674" i="19"/>
  <c r="AI674" i="19"/>
  <c r="I675" i="19"/>
  <c r="K675" i="19"/>
  <c r="M675" i="19"/>
  <c r="O675" i="19"/>
  <c r="Q675" i="19"/>
  <c r="S675" i="19"/>
  <c r="U675" i="19"/>
  <c r="W675" i="19"/>
  <c r="Y675" i="19"/>
  <c r="AA675" i="19"/>
  <c r="AC675" i="19"/>
  <c r="AE675" i="19"/>
  <c r="AG675" i="19"/>
  <c r="AI675" i="19"/>
  <c r="I676" i="19"/>
  <c r="K676" i="19"/>
  <c r="M676" i="19"/>
  <c r="O676" i="19"/>
  <c r="Q676" i="19"/>
  <c r="S676" i="19"/>
  <c r="U676" i="19"/>
  <c r="W676" i="19"/>
  <c r="Y676" i="19"/>
  <c r="AA676" i="19"/>
  <c r="AC676" i="19"/>
  <c r="AE676" i="19"/>
  <c r="AG676" i="19"/>
  <c r="AI676" i="19"/>
  <c r="I677" i="19"/>
  <c r="K677" i="19"/>
  <c r="M677" i="19"/>
  <c r="O677" i="19"/>
  <c r="Q677" i="19"/>
  <c r="S677" i="19"/>
  <c r="U677" i="19"/>
  <c r="W677" i="19"/>
  <c r="Y677" i="19"/>
  <c r="AA677" i="19"/>
  <c r="AC677" i="19"/>
  <c r="AE677" i="19"/>
  <c r="AG677" i="19"/>
  <c r="AI677" i="19"/>
  <c r="I678" i="19"/>
  <c r="K678" i="19"/>
  <c r="M678" i="19"/>
  <c r="O678" i="19"/>
  <c r="Q678" i="19"/>
  <c r="S678" i="19"/>
  <c r="U678" i="19"/>
  <c r="W678" i="19"/>
  <c r="Y678" i="19"/>
  <c r="AA678" i="19"/>
  <c r="AC678" i="19"/>
  <c r="AE678" i="19"/>
  <c r="AG678" i="19"/>
  <c r="AI678" i="19"/>
  <c r="I679" i="19"/>
  <c r="K679" i="19"/>
  <c r="M679" i="19"/>
  <c r="O679" i="19"/>
  <c r="Q679" i="19"/>
  <c r="S679" i="19"/>
  <c r="U679" i="19"/>
  <c r="W679" i="19"/>
  <c r="Y679" i="19"/>
  <c r="AA679" i="19"/>
  <c r="AC679" i="19"/>
  <c r="AE679" i="19"/>
  <c r="AG679" i="19"/>
  <c r="AI679" i="19"/>
  <c r="I680" i="19"/>
  <c r="K680" i="19"/>
  <c r="M680" i="19"/>
  <c r="O680" i="19"/>
  <c r="Q680" i="19"/>
  <c r="S680" i="19"/>
  <c r="U680" i="19"/>
  <c r="W680" i="19"/>
  <c r="Y680" i="19"/>
  <c r="AA680" i="19"/>
  <c r="AC680" i="19"/>
  <c r="AE680" i="19"/>
  <c r="AG680" i="19"/>
  <c r="AI680" i="19"/>
  <c r="I681" i="19"/>
  <c r="K681" i="19"/>
  <c r="M681" i="19"/>
  <c r="O681" i="19"/>
  <c r="Q681" i="19"/>
  <c r="S681" i="19"/>
  <c r="U681" i="19"/>
  <c r="W681" i="19"/>
  <c r="Y681" i="19"/>
  <c r="AA681" i="19"/>
  <c r="AC681" i="19"/>
  <c r="AE681" i="19"/>
  <c r="AG681" i="19"/>
  <c r="AI681" i="19"/>
  <c r="I682" i="19"/>
  <c r="K682" i="19"/>
  <c r="M682" i="19"/>
  <c r="O682" i="19"/>
  <c r="Q682" i="19"/>
  <c r="S682" i="19"/>
  <c r="U682" i="19"/>
  <c r="W682" i="19"/>
  <c r="Y682" i="19"/>
  <c r="AA682" i="19"/>
  <c r="AC682" i="19"/>
  <c r="AE682" i="19"/>
  <c r="AG682" i="19"/>
  <c r="AI682" i="19"/>
  <c r="I683" i="19"/>
  <c r="K683" i="19"/>
  <c r="M683" i="19"/>
  <c r="O683" i="19"/>
  <c r="Q683" i="19"/>
  <c r="S683" i="19"/>
  <c r="U683" i="19"/>
  <c r="W683" i="19"/>
  <c r="Y683" i="19"/>
  <c r="AA683" i="19"/>
  <c r="AC683" i="19"/>
  <c r="AE683" i="19"/>
  <c r="AG683" i="19"/>
  <c r="AI683" i="19"/>
  <c r="I684" i="19"/>
  <c r="K684" i="19"/>
  <c r="M684" i="19"/>
  <c r="O684" i="19"/>
  <c r="Q684" i="19"/>
  <c r="S684" i="19"/>
  <c r="U684" i="19"/>
  <c r="W684" i="19"/>
  <c r="Y684" i="19"/>
  <c r="AA684" i="19"/>
  <c r="AC684" i="19"/>
  <c r="AE684" i="19"/>
  <c r="AG684" i="19"/>
  <c r="AI684" i="19"/>
  <c r="I685" i="19"/>
  <c r="K685" i="19"/>
  <c r="M685" i="19"/>
  <c r="O685" i="19"/>
  <c r="Q685" i="19"/>
  <c r="S685" i="19"/>
  <c r="U685" i="19"/>
  <c r="W685" i="19"/>
  <c r="Y685" i="19"/>
  <c r="AA685" i="19"/>
  <c r="AC685" i="19"/>
  <c r="AE685" i="19"/>
  <c r="AG685" i="19"/>
  <c r="AI685" i="19"/>
  <c r="I686" i="19"/>
  <c r="K686" i="19"/>
  <c r="M686" i="19"/>
  <c r="O686" i="19"/>
  <c r="Q686" i="19"/>
  <c r="S686" i="19"/>
  <c r="U686" i="19"/>
  <c r="W686" i="19"/>
  <c r="Y686" i="19"/>
  <c r="AA686" i="19"/>
  <c r="AC686" i="19"/>
  <c r="AE686" i="19"/>
  <c r="AG686" i="19"/>
  <c r="AI686" i="19"/>
  <c r="I687" i="19"/>
  <c r="K687" i="19"/>
  <c r="M687" i="19"/>
  <c r="O687" i="19"/>
  <c r="Q687" i="19"/>
  <c r="S687" i="19"/>
  <c r="U687" i="19"/>
  <c r="W687" i="19"/>
  <c r="Y687" i="19"/>
  <c r="AA687" i="19"/>
  <c r="AC687" i="19"/>
  <c r="AE687" i="19"/>
  <c r="AG687" i="19"/>
  <c r="AI687" i="19"/>
  <c r="I688" i="19"/>
  <c r="K688" i="19"/>
  <c r="M688" i="19"/>
  <c r="O688" i="19"/>
  <c r="Q688" i="19"/>
  <c r="S688" i="19"/>
  <c r="U688" i="19"/>
  <c r="W688" i="19"/>
  <c r="Y688" i="19"/>
  <c r="AA688" i="19"/>
  <c r="AC688" i="19"/>
  <c r="AE688" i="19"/>
  <c r="AG688" i="19"/>
  <c r="AI688" i="19"/>
  <c r="I689" i="19"/>
  <c r="K689" i="19"/>
  <c r="M689" i="19"/>
  <c r="O689" i="19"/>
  <c r="Q689" i="19"/>
  <c r="S689" i="19"/>
  <c r="U689" i="19"/>
  <c r="W689" i="19"/>
  <c r="Y689" i="19"/>
  <c r="AA689" i="19"/>
  <c r="AC689" i="19"/>
  <c r="AE689" i="19"/>
  <c r="AG689" i="19"/>
  <c r="AI689" i="19"/>
  <c r="I690" i="19"/>
  <c r="K690" i="19"/>
  <c r="M690" i="19"/>
  <c r="O690" i="19"/>
  <c r="Q690" i="19"/>
  <c r="S690" i="19"/>
  <c r="U690" i="19"/>
  <c r="W690" i="19"/>
  <c r="Y690" i="19"/>
  <c r="AA690" i="19"/>
  <c r="AC690" i="19"/>
  <c r="AE690" i="19"/>
  <c r="AG690" i="19"/>
  <c r="AI690" i="19"/>
  <c r="I691" i="19"/>
  <c r="K691" i="19"/>
  <c r="M691" i="19"/>
  <c r="O691" i="19"/>
  <c r="Q691" i="19"/>
  <c r="S691" i="19"/>
  <c r="U691" i="19"/>
  <c r="W691" i="19"/>
  <c r="Y691" i="19"/>
  <c r="AA691" i="19"/>
  <c r="AC691" i="19"/>
  <c r="AE691" i="19"/>
  <c r="AG691" i="19"/>
  <c r="AI691" i="19"/>
  <c r="I692" i="19"/>
  <c r="K692" i="19"/>
  <c r="M692" i="19"/>
  <c r="O692" i="19"/>
  <c r="Q692" i="19"/>
  <c r="S692" i="19"/>
  <c r="U692" i="19"/>
  <c r="W692" i="19"/>
  <c r="Y692" i="19"/>
  <c r="AA692" i="19"/>
  <c r="AC692" i="19"/>
  <c r="AE692" i="19"/>
  <c r="AG692" i="19"/>
  <c r="AI692" i="19"/>
  <c r="I693" i="19"/>
  <c r="K693" i="19"/>
  <c r="M693" i="19"/>
  <c r="O693" i="19"/>
  <c r="Q693" i="19"/>
  <c r="S693" i="19"/>
  <c r="U693" i="19"/>
  <c r="W693" i="19"/>
  <c r="Y693" i="19"/>
  <c r="AA693" i="19"/>
  <c r="AC693" i="19"/>
  <c r="AE693" i="19"/>
  <c r="AG693" i="19"/>
  <c r="AI693" i="19"/>
  <c r="I694" i="19"/>
  <c r="K694" i="19"/>
  <c r="M694" i="19"/>
  <c r="O694" i="19"/>
  <c r="Q694" i="19"/>
  <c r="S694" i="19"/>
  <c r="U694" i="19"/>
  <c r="W694" i="19"/>
  <c r="Y694" i="19"/>
  <c r="AA694" i="19"/>
  <c r="AC694" i="19"/>
  <c r="AE694" i="19"/>
  <c r="AG694" i="19"/>
  <c r="AI694" i="19"/>
  <c r="I695" i="19"/>
  <c r="K695" i="19"/>
  <c r="M695" i="19"/>
  <c r="O695" i="19"/>
  <c r="Q695" i="19"/>
  <c r="S695" i="19"/>
  <c r="U695" i="19"/>
  <c r="W695" i="19"/>
  <c r="Y695" i="19"/>
  <c r="AA695" i="19"/>
  <c r="AC695" i="19"/>
  <c r="AE695" i="19"/>
  <c r="AG695" i="19"/>
  <c r="AI695" i="19"/>
  <c r="I696" i="19"/>
  <c r="K696" i="19"/>
  <c r="M696" i="19"/>
  <c r="O696" i="19"/>
  <c r="Q696" i="19"/>
  <c r="S696" i="19"/>
  <c r="U696" i="19"/>
  <c r="W696" i="19"/>
  <c r="Y696" i="19"/>
  <c r="AA696" i="19"/>
  <c r="AC696" i="19"/>
  <c r="AE696" i="19"/>
  <c r="AG696" i="19"/>
  <c r="AI696" i="19"/>
  <c r="I697" i="19"/>
  <c r="K697" i="19"/>
  <c r="M697" i="19"/>
  <c r="O697" i="19"/>
  <c r="Q697" i="19"/>
  <c r="S697" i="19"/>
  <c r="U697" i="19"/>
  <c r="W697" i="19"/>
  <c r="Y697" i="19"/>
  <c r="AA697" i="19"/>
  <c r="AC697" i="19"/>
  <c r="AE697" i="19"/>
  <c r="AG697" i="19"/>
  <c r="AI697" i="19"/>
  <c r="I698" i="19"/>
  <c r="K698" i="19"/>
  <c r="M698" i="19"/>
  <c r="O698" i="19"/>
  <c r="Q698" i="19"/>
  <c r="S698" i="19"/>
  <c r="U698" i="19"/>
  <c r="W698" i="19"/>
  <c r="Y698" i="19"/>
  <c r="AA698" i="19"/>
  <c r="AC698" i="19"/>
  <c r="AE698" i="19"/>
  <c r="AG698" i="19"/>
  <c r="AI698" i="19"/>
  <c r="I699" i="19"/>
  <c r="K699" i="19"/>
  <c r="M699" i="19"/>
  <c r="O699" i="19"/>
  <c r="Q699" i="19"/>
  <c r="S699" i="19"/>
  <c r="U699" i="19"/>
  <c r="W699" i="19"/>
  <c r="Y699" i="19"/>
  <c r="AA699" i="19"/>
  <c r="AC699" i="19"/>
  <c r="AE699" i="19"/>
  <c r="AG699" i="19"/>
  <c r="AI699" i="19"/>
  <c r="I700" i="19"/>
  <c r="K700" i="19"/>
  <c r="M700" i="19"/>
  <c r="O700" i="19"/>
  <c r="Q700" i="19"/>
  <c r="S700" i="19"/>
  <c r="U700" i="19"/>
  <c r="W700" i="19"/>
  <c r="Y700" i="19"/>
  <c r="AA700" i="19"/>
  <c r="AC700" i="19"/>
  <c r="AE700" i="19"/>
  <c r="AG700" i="19"/>
  <c r="AI700" i="19"/>
  <c r="I701" i="19"/>
  <c r="K701" i="19"/>
  <c r="M701" i="19"/>
  <c r="O701" i="19"/>
  <c r="Q701" i="19"/>
  <c r="S701" i="19"/>
  <c r="U701" i="19"/>
  <c r="W701" i="19"/>
  <c r="Y701" i="19"/>
  <c r="AA701" i="19"/>
  <c r="AC701" i="19"/>
  <c r="AE701" i="19"/>
  <c r="AG701" i="19"/>
  <c r="AI701" i="19"/>
  <c r="I702" i="19"/>
  <c r="K702" i="19"/>
  <c r="M702" i="19"/>
  <c r="O702" i="19"/>
  <c r="Q702" i="19"/>
  <c r="S702" i="19"/>
  <c r="U702" i="19"/>
  <c r="W702" i="19"/>
  <c r="Y702" i="19"/>
  <c r="AA702" i="19"/>
  <c r="AC702" i="19"/>
  <c r="AE702" i="19"/>
  <c r="AG702" i="19"/>
  <c r="AI702" i="19"/>
  <c r="I703" i="19"/>
  <c r="K703" i="19"/>
  <c r="M703" i="19"/>
  <c r="O703" i="19"/>
  <c r="Q703" i="19"/>
  <c r="S703" i="19"/>
  <c r="U703" i="19"/>
  <c r="W703" i="19"/>
  <c r="Y703" i="19"/>
  <c r="AA703" i="19"/>
  <c r="AC703" i="19"/>
  <c r="AE703" i="19"/>
  <c r="AG703" i="19"/>
  <c r="AI703" i="19"/>
  <c r="I704" i="19"/>
  <c r="K704" i="19"/>
  <c r="M704" i="19"/>
  <c r="O704" i="19"/>
  <c r="Q704" i="19"/>
  <c r="S704" i="19"/>
  <c r="U704" i="19"/>
  <c r="W704" i="19"/>
  <c r="Y704" i="19"/>
  <c r="AA704" i="19"/>
  <c r="AC704" i="19"/>
  <c r="AE704" i="19"/>
  <c r="AG704" i="19"/>
  <c r="AI704" i="19"/>
  <c r="I705" i="19"/>
  <c r="K705" i="19"/>
  <c r="M705" i="19"/>
  <c r="O705" i="19"/>
  <c r="Q705" i="19"/>
  <c r="S705" i="19"/>
  <c r="U705" i="19"/>
  <c r="W705" i="19"/>
  <c r="Y705" i="19"/>
  <c r="AA705" i="19"/>
  <c r="AC705" i="19"/>
  <c r="AE705" i="19"/>
  <c r="AG705" i="19"/>
  <c r="AI705" i="19"/>
  <c r="I706" i="19"/>
  <c r="K706" i="19"/>
  <c r="M706" i="19"/>
  <c r="O706" i="19"/>
  <c r="Q706" i="19"/>
  <c r="S706" i="19"/>
  <c r="U706" i="19"/>
  <c r="W706" i="19"/>
  <c r="Y706" i="19"/>
  <c r="AA706" i="19"/>
  <c r="AC706" i="19"/>
  <c r="AE706" i="19"/>
  <c r="AG706" i="19"/>
  <c r="AI706" i="19"/>
  <c r="I707" i="19"/>
  <c r="K707" i="19"/>
  <c r="M707" i="19"/>
  <c r="O707" i="19"/>
  <c r="Q707" i="19"/>
  <c r="S707" i="19"/>
  <c r="U707" i="19"/>
  <c r="W707" i="19"/>
  <c r="Y707" i="19"/>
  <c r="AA707" i="19"/>
  <c r="AC707" i="19"/>
  <c r="AE707" i="19"/>
  <c r="AG707" i="19"/>
  <c r="AI707" i="19"/>
  <c r="I708" i="19"/>
  <c r="K708" i="19"/>
  <c r="M708" i="19"/>
  <c r="O708" i="19"/>
  <c r="Q708" i="19"/>
  <c r="S708" i="19"/>
  <c r="U708" i="19"/>
  <c r="W708" i="19"/>
  <c r="Y708" i="19"/>
  <c r="AA708" i="19"/>
  <c r="AC708" i="19"/>
  <c r="AE708" i="19"/>
  <c r="AG708" i="19"/>
  <c r="AI708" i="19"/>
  <c r="I709" i="19"/>
  <c r="K709" i="19"/>
  <c r="M709" i="19"/>
  <c r="O709" i="19"/>
  <c r="Q709" i="19"/>
  <c r="S709" i="19"/>
  <c r="U709" i="19"/>
  <c r="W709" i="19"/>
  <c r="Y709" i="19"/>
  <c r="AA709" i="19"/>
  <c r="AC709" i="19"/>
  <c r="AE709" i="19"/>
  <c r="AG709" i="19"/>
  <c r="AI709" i="19"/>
  <c r="I710" i="19"/>
  <c r="K710" i="19"/>
  <c r="M710" i="19"/>
  <c r="O710" i="19"/>
  <c r="Q710" i="19"/>
  <c r="S710" i="19"/>
  <c r="U710" i="19"/>
  <c r="W710" i="19"/>
  <c r="Y710" i="19"/>
  <c r="AA710" i="19"/>
  <c r="AC710" i="19"/>
  <c r="AE710" i="19"/>
  <c r="AG710" i="19"/>
  <c r="AI710" i="19"/>
  <c r="I711" i="19"/>
  <c r="K711" i="19"/>
  <c r="M711" i="19"/>
  <c r="O711" i="19"/>
  <c r="Q711" i="19"/>
  <c r="S711" i="19"/>
  <c r="U711" i="19"/>
  <c r="W711" i="19"/>
  <c r="Y711" i="19"/>
  <c r="AA711" i="19"/>
  <c r="AC711" i="19"/>
  <c r="AE711" i="19"/>
  <c r="AG711" i="19"/>
  <c r="AI711" i="19"/>
  <c r="I712" i="19"/>
  <c r="K712" i="19"/>
  <c r="M712" i="19"/>
  <c r="O712" i="19"/>
  <c r="Q712" i="19"/>
  <c r="S712" i="19"/>
  <c r="U712" i="19"/>
  <c r="W712" i="19"/>
  <c r="Y712" i="19"/>
  <c r="AA712" i="19"/>
  <c r="AC712" i="19"/>
  <c r="AE712" i="19"/>
  <c r="AG712" i="19"/>
  <c r="AI712" i="19"/>
  <c r="I713" i="19"/>
  <c r="K713" i="19"/>
  <c r="M713" i="19"/>
  <c r="O713" i="19"/>
  <c r="Q713" i="19"/>
  <c r="S713" i="19"/>
  <c r="U713" i="19"/>
  <c r="W713" i="19"/>
  <c r="Y713" i="19"/>
  <c r="AA713" i="19"/>
  <c r="AC713" i="19"/>
  <c r="AE713" i="19"/>
  <c r="AG713" i="19"/>
  <c r="AI713" i="19"/>
  <c r="I714" i="19"/>
  <c r="K714" i="19"/>
  <c r="M714" i="19"/>
  <c r="O714" i="19"/>
  <c r="Q714" i="19"/>
  <c r="S714" i="19"/>
  <c r="U714" i="19"/>
  <c r="W714" i="19"/>
  <c r="Y714" i="19"/>
  <c r="AA714" i="19"/>
  <c r="AC714" i="19"/>
  <c r="AE714" i="19"/>
  <c r="AG714" i="19"/>
  <c r="AI714" i="19"/>
  <c r="I715" i="19"/>
  <c r="K715" i="19"/>
  <c r="M715" i="19"/>
  <c r="O715" i="19"/>
  <c r="Q715" i="19"/>
  <c r="S715" i="19"/>
  <c r="U715" i="19"/>
  <c r="W715" i="19"/>
  <c r="Y715" i="19"/>
  <c r="AA715" i="19"/>
  <c r="AC715" i="19"/>
  <c r="AE715" i="19"/>
  <c r="AG715" i="19"/>
  <c r="AI715" i="19"/>
  <c r="I716" i="19"/>
  <c r="K716" i="19"/>
  <c r="M716" i="19"/>
  <c r="O716" i="19"/>
  <c r="Q716" i="19"/>
  <c r="S716" i="19"/>
  <c r="U716" i="19"/>
  <c r="W716" i="19"/>
  <c r="Y716" i="19"/>
  <c r="AA716" i="19"/>
  <c r="AC716" i="19"/>
  <c r="AE716" i="19"/>
  <c r="AG716" i="19"/>
  <c r="AI716" i="19"/>
  <c r="I717" i="19"/>
  <c r="K717" i="19"/>
  <c r="M717" i="19"/>
  <c r="O717" i="19"/>
  <c r="Q717" i="19"/>
  <c r="S717" i="19"/>
  <c r="U717" i="19"/>
  <c r="W717" i="19"/>
  <c r="Y717" i="19"/>
  <c r="AA717" i="19"/>
  <c r="AC717" i="19"/>
  <c r="AE717" i="19"/>
  <c r="AG717" i="19"/>
  <c r="AI717" i="19"/>
  <c r="I718" i="19"/>
  <c r="K718" i="19"/>
  <c r="M718" i="19"/>
  <c r="O718" i="19"/>
  <c r="Q718" i="19"/>
  <c r="S718" i="19"/>
  <c r="U718" i="19"/>
  <c r="W718" i="19"/>
  <c r="Y718" i="19"/>
  <c r="AA718" i="19"/>
  <c r="AC718" i="19"/>
  <c r="AE718" i="19"/>
  <c r="AG718" i="19"/>
  <c r="AI718" i="19"/>
  <c r="I719" i="19"/>
  <c r="K719" i="19"/>
  <c r="M719" i="19"/>
  <c r="O719" i="19"/>
  <c r="Q719" i="19"/>
  <c r="S719" i="19"/>
  <c r="U719" i="19"/>
  <c r="W719" i="19"/>
  <c r="Y719" i="19"/>
  <c r="AA719" i="19"/>
  <c r="AC719" i="19"/>
  <c r="AE719" i="19"/>
  <c r="AG719" i="19"/>
  <c r="AI719" i="19"/>
  <c r="I720" i="19"/>
  <c r="K720" i="19"/>
  <c r="M720" i="19"/>
  <c r="O720" i="19"/>
  <c r="Q720" i="19"/>
  <c r="S720" i="19"/>
  <c r="U720" i="19"/>
  <c r="W720" i="19"/>
  <c r="Y720" i="19"/>
  <c r="AA720" i="19"/>
  <c r="AC720" i="19"/>
  <c r="AE720" i="19"/>
  <c r="AG720" i="19"/>
  <c r="AI720" i="19"/>
  <c r="I721" i="19"/>
  <c r="K721" i="19"/>
  <c r="M721" i="19"/>
  <c r="O721" i="19"/>
  <c r="Q721" i="19"/>
  <c r="S721" i="19"/>
  <c r="U721" i="19"/>
  <c r="W721" i="19"/>
  <c r="Y721" i="19"/>
  <c r="AA721" i="19"/>
  <c r="AC721" i="19"/>
  <c r="AE721" i="19"/>
  <c r="AG721" i="19"/>
  <c r="AI721" i="19"/>
  <c r="K545" i="19"/>
  <c r="M545" i="19"/>
  <c r="O545" i="19"/>
  <c r="Q545" i="19"/>
  <c r="S545" i="19"/>
  <c r="U545" i="19"/>
  <c r="W545" i="19"/>
  <c r="Y545" i="19"/>
  <c r="AA545" i="19"/>
  <c r="AC545" i="19"/>
  <c r="AE545" i="19"/>
  <c r="AG545" i="19"/>
  <c r="AI545" i="19"/>
  <c r="I545" i="19"/>
  <c r="C173" i="4"/>
  <c r="D173" i="4" s="1"/>
  <c r="E173" i="4" s="1"/>
  <c r="F173" i="4" s="1"/>
  <c r="C165" i="4"/>
  <c r="D165" i="4" s="1"/>
  <c r="E165" i="4" s="1"/>
  <c r="F165" i="4" s="1"/>
  <c r="C143" i="4"/>
  <c r="D143" i="4" s="1"/>
  <c r="E143" i="4" s="1"/>
  <c r="F143" i="4" s="1"/>
  <c r="C144" i="4"/>
  <c r="D144" i="4" s="1"/>
  <c r="E144" i="4" s="1"/>
  <c r="F144" i="4" s="1"/>
  <c r="C132" i="4"/>
  <c r="D132" i="4" s="1"/>
  <c r="E132" i="4" s="1"/>
  <c r="F132" i="4" s="1"/>
  <c r="C60" i="4"/>
  <c r="D60" i="4" s="1"/>
  <c r="E60" i="4" s="1"/>
  <c r="F60" i="4" s="1"/>
  <c r="C17" i="4"/>
  <c r="D17" i="4" s="1"/>
  <c r="E17" i="4" s="1"/>
  <c r="F17" i="4" s="1"/>
  <c r="C184" i="4"/>
  <c r="D184" i="4" s="1"/>
  <c r="E184" i="4" s="1"/>
  <c r="F184" i="4" s="1"/>
  <c r="C99" i="4"/>
  <c r="D99" i="4" s="1"/>
  <c r="E99" i="4" s="1"/>
  <c r="F99" i="4" s="1"/>
  <c r="B90" i="8"/>
  <c r="J902" i="19" l="1"/>
  <c r="D743" i="19"/>
  <c r="F870" i="19"/>
  <c r="F858" i="19"/>
  <c r="F846" i="19"/>
  <c r="F834" i="19"/>
  <c r="F828" i="19"/>
  <c r="F804" i="19"/>
  <c r="F732" i="19"/>
  <c r="F726" i="19"/>
  <c r="D744" i="19"/>
  <c r="F901" i="19"/>
  <c r="F900" i="19"/>
  <c r="F882" i="19"/>
  <c r="D900" i="19"/>
  <c r="D899" i="19"/>
  <c r="D893" i="19"/>
  <c r="D892" i="19"/>
  <c r="D891" i="19"/>
  <c r="D889" i="19"/>
  <c r="D888" i="19"/>
  <c r="D887" i="19"/>
  <c r="D884" i="19"/>
  <c r="D883" i="19"/>
  <c r="D882" i="19"/>
  <c r="D881" i="19"/>
  <c r="D880" i="19"/>
  <c r="D879" i="19"/>
  <c r="D877" i="19"/>
  <c r="D876" i="19"/>
  <c r="D875" i="19"/>
  <c r="D874" i="19"/>
  <c r="D873" i="19"/>
  <c r="D871" i="19"/>
  <c r="D870" i="19"/>
  <c r="D869" i="19"/>
  <c r="D868" i="19"/>
  <c r="D867" i="19"/>
  <c r="D865" i="19"/>
  <c r="D864" i="19"/>
  <c r="D863" i="19"/>
  <c r="D862" i="19"/>
  <c r="D861" i="19"/>
  <c r="D859" i="19"/>
  <c r="D858" i="19"/>
  <c r="D857" i="19"/>
  <c r="D856" i="19"/>
  <c r="D855" i="19"/>
  <c r="D852" i="19"/>
  <c r="D851" i="19"/>
  <c r="D850" i="19"/>
  <c r="D849" i="19"/>
  <c r="D848" i="19"/>
  <c r="D846" i="19"/>
  <c r="D845" i="19"/>
  <c r="D844" i="19"/>
  <c r="D843" i="19"/>
  <c r="D840" i="19"/>
  <c r="D839" i="19"/>
  <c r="D838" i="19"/>
  <c r="D837" i="19"/>
  <c r="D836" i="19"/>
  <c r="D835" i="19"/>
  <c r="D834" i="19"/>
  <c r="D833" i="19"/>
  <c r="D832" i="19"/>
  <c r="D831" i="19"/>
  <c r="D829" i="19"/>
  <c r="D828" i="19"/>
  <c r="F768" i="19"/>
  <c r="D827" i="19"/>
  <c r="D826" i="19"/>
  <c r="D825" i="19"/>
  <c r="D822" i="19"/>
  <c r="D821" i="19"/>
  <c r="D820" i="19"/>
  <c r="D819" i="19"/>
  <c r="D818" i="19"/>
  <c r="D816" i="19"/>
  <c r="D815" i="19"/>
  <c r="D814" i="19"/>
  <c r="D813" i="19"/>
  <c r="D812" i="19"/>
  <c r="D810" i="19"/>
  <c r="D809" i="19"/>
  <c r="D808" i="19"/>
  <c r="D807" i="19"/>
  <c r="D806" i="19"/>
  <c r="D804" i="19"/>
  <c r="D803" i="19"/>
  <c r="D802" i="19"/>
  <c r="D801" i="19"/>
  <c r="D800" i="19"/>
  <c r="D798" i="19"/>
  <c r="D797" i="19"/>
  <c r="D796" i="19"/>
  <c r="D795" i="19"/>
  <c r="D794" i="19"/>
  <c r="D793" i="19"/>
  <c r="D792" i="19"/>
  <c r="D791" i="19"/>
  <c r="D790" i="19"/>
  <c r="D789" i="19"/>
  <c r="D788" i="19"/>
  <c r="D786" i="19"/>
  <c r="D785" i="19"/>
  <c r="D784" i="19"/>
  <c r="D783" i="19"/>
  <c r="D782" i="19"/>
  <c r="D780" i="19"/>
  <c r="D779" i="19"/>
  <c r="D778" i="19"/>
  <c r="D777" i="19"/>
  <c r="D776" i="19"/>
  <c r="D774" i="19"/>
  <c r="D773" i="19"/>
  <c r="D772" i="19"/>
  <c r="D771" i="19"/>
  <c r="D770" i="19"/>
  <c r="D768" i="19"/>
  <c r="D767" i="19"/>
  <c r="D766" i="19"/>
  <c r="D765" i="19"/>
  <c r="D764" i="19"/>
  <c r="D762" i="19"/>
  <c r="D761" i="19"/>
  <c r="D760" i="19"/>
  <c r="D759" i="19"/>
  <c r="D758" i="19"/>
  <c r="D757" i="19"/>
  <c r="D756" i="19"/>
  <c r="D755" i="19"/>
  <c r="D754" i="19"/>
  <c r="D753" i="19"/>
  <c r="D752" i="19"/>
  <c r="D750" i="19"/>
  <c r="D749" i="19"/>
  <c r="D748" i="19"/>
  <c r="D747" i="19"/>
  <c r="D746" i="19"/>
  <c r="D742" i="19"/>
  <c r="D741" i="19"/>
  <c r="D740" i="19"/>
  <c r="D738" i="19"/>
  <c r="D737" i="19"/>
  <c r="D736" i="19"/>
  <c r="D735" i="19"/>
  <c r="D734" i="19"/>
  <c r="D733" i="19"/>
  <c r="D732" i="19"/>
  <c r="D731" i="19"/>
  <c r="D730" i="19"/>
  <c r="D729" i="19"/>
  <c r="D728" i="19"/>
  <c r="D726" i="19"/>
  <c r="D895" i="19"/>
  <c r="AD902" i="19"/>
  <c r="D901" i="19"/>
  <c r="D853" i="19"/>
  <c r="D847" i="19"/>
  <c r="D745" i="19"/>
  <c r="D896" i="19"/>
  <c r="D817" i="19"/>
  <c r="D811" i="19"/>
  <c r="D805" i="19"/>
  <c r="D799" i="19"/>
  <c r="D787" i="19"/>
  <c r="D781" i="19"/>
  <c r="D775" i="19"/>
  <c r="D769" i="19"/>
  <c r="D763" i="19"/>
  <c r="D751" i="19"/>
  <c r="D739" i="19"/>
  <c r="D727" i="19"/>
  <c r="F899" i="19"/>
  <c r="F898" i="19"/>
  <c r="F893" i="19"/>
  <c r="F892" i="19"/>
  <c r="F891" i="19"/>
  <c r="F890" i="19"/>
  <c r="F889" i="19"/>
  <c r="F888" i="19"/>
  <c r="F887" i="19"/>
  <c r="F886" i="19"/>
  <c r="F885" i="19"/>
  <c r="F884" i="19"/>
  <c r="F883" i="19"/>
  <c r="F881" i="19"/>
  <c r="F880" i="19"/>
  <c r="F879" i="19"/>
  <c r="F878" i="19"/>
  <c r="F877" i="19"/>
  <c r="F876" i="19"/>
  <c r="F875" i="19"/>
  <c r="F874" i="19"/>
  <c r="F873" i="19"/>
  <c r="F872" i="19"/>
  <c r="F871" i="19"/>
  <c r="F869" i="19"/>
  <c r="F868" i="19"/>
  <c r="F867" i="19"/>
  <c r="F866" i="19"/>
  <c r="F865" i="19"/>
  <c r="F864" i="19"/>
  <c r="F863" i="19"/>
  <c r="F862" i="19"/>
  <c r="F861" i="19"/>
  <c r="F860" i="19"/>
  <c r="F859" i="19"/>
  <c r="F857" i="19"/>
  <c r="F856" i="19"/>
  <c r="F855" i="19"/>
  <c r="F854" i="19"/>
  <c r="F853" i="19"/>
  <c r="F852" i="19"/>
  <c r="F851" i="19"/>
  <c r="F850" i="19"/>
  <c r="F849" i="19"/>
  <c r="F848" i="19"/>
  <c r="F847" i="19"/>
  <c r="F845" i="19"/>
  <c r="F844" i="19"/>
  <c r="F843" i="19"/>
  <c r="F842" i="19"/>
  <c r="F841" i="19"/>
  <c r="F840" i="19"/>
  <c r="F839" i="19"/>
  <c r="F838" i="19"/>
  <c r="F837" i="19"/>
  <c r="F836" i="19"/>
  <c r="F835" i="19"/>
  <c r="F833" i="19"/>
  <c r="F832" i="19"/>
  <c r="F831" i="19"/>
  <c r="F830" i="19"/>
  <c r="F829" i="19"/>
  <c r="F827" i="19"/>
  <c r="F826" i="19"/>
  <c r="F825" i="19"/>
  <c r="F824" i="19"/>
  <c r="F823" i="19"/>
  <c r="F822" i="19"/>
  <c r="F821" i="19"/>
  <c r="F820" i="19"/>
  <c r="F819" i="19"/>
  <c r="F818" i="19"/>
  <c r="F817" i="19"/>
  <c r="F816" i="19"/>
  <c r="F815" i="19"/>
  <c r="F814" i="19"/>
  <c r="N902" i="19"/>
  <c r="V902" i="19"/>
  <c r="D823" i="19"/>
  <c r="D894" i="19"/>
  <c r="Z902" i="19"/>
  <c r="D898" i="19"/>
  <c r="D897" i="19"/>
  <c r="D886" i="19"/>
  <c r="D885" i="19"/>
  <c r="F725" i="19"/>
  <c r="D841" i="19"/>
  <c r="AH902" i="19"/>
  <c r="D725" i="19"/>
  <c r="D890" i="19"/>
  <c r="D878" i="19"/>
  <c r="D872" i="19"/>
  <c r="D866" i="19"/>
  <c r="D860" i="19"/>
  <c r="H860" i="19" s="1"/>
  <c r="D854" i="19"/>
  <c r="D842" i="19"/>
  <c r="D830" i="19"/>
  <c r="H830" i="19" s="1"/>
  <c r="D824" i="19"/>
  <c r="F813" i="19"/>
  <c r="F812" i="19"/>
  <c r="F811" i="19"/>
  <c r="F810" i="19"/>
  <c r="F809" i="19"/>
  <c r="F808" i="19"/>
  <c r="F807" i="19"/>
  <c r="F806" i="19"/>
  <c r="F805" i="19"/>
  <c r="F803" i="19"/>
  <c r="F802" i="19"/>
  <c r="F801" i="19"/>
  <c r="F800" i="19"/>
  <c r="F799" i="19"/>
  <c r="F798" i="19"/>
  <c r="F797" i="19"/>
  <c r="F796" i="19"/>
  <c r="F795" i="19"/>
  <c r="F794" i="19"/>
  <c r="F793" i="19"/>
  <c r="F792" i="19"/>
  <c r="F791" i="19"/>
  <c r="F790" i="19"/>
  <c r="F789" i="19"/>
  <c r="F788" i="19"/>
  <c r="F787" i="19"/>
  <c r="F786" i="19"/>
  <c r="F785" i="19"/>
  <c r="F784" i="19"/>
  <c r="F783" i="19"/>
  <c r="F782" i="19"/>
  <c r="F781" i="19"/>
  <c r="F780" i="19"/>
  <c r="F779" i="19"/>
  <c r="F778" i="19"/>
  <c r="F777" i="19"/>
  <c r="F776" i="19"/>
  <c r="F775" i="19"/>
  <c r="F774" i="19"/>
  <c r="F773" i="19"/>
  <c r="F772" i="19"/>
  <c r="F771" i="19"/>
  <c r="F770" i="19"/>
  <c r="F769" i="19"/>
  <c r="F767" i="19"/>
  <c r="F766" i="19"/>
  <c r="F765" i="19"/>
  <c r="F764" i="19"/>
  <c r="F763" i="19"/>
  <c r="F762" i="19"/>
  <c r="F761" i="19"/>
  <c r="F760" i="19"/>
  <c r="F759" i="19"/>
  <c r="F758" i="19"/>
  <c r="F757" i="19"/>
  <c r="F756" i="19"/>
  <c r="F755" i="19"/>
  <c r="F754" i="19"/>
  <c r="F753" i="19"/>
  <c r="F752" i="19"/>
  <c r="F751" i="19"/>
  <c r="F750" i="19"/>
  <c r="F749" i="19"/>
  <c r="F748" i="19"/>
  <c r="F747" i="19"/>
  <c r="F746" i="19"/>
  <c r="F745" i="19"/>
  <c r="F744" i="19"/>
  <c r="F743" i="19"/>
  <c r="F742" i="19"/>
  <c r="F741" i="19"/>
  <c r="F740" i="19"/>
  <c r="F739" i="19"/>
  <c r="F738" i="19"/>
  <c r="F737" i="19"/>
  <c r="F736" i="19"/>
  <c r="F735" i="19"/>
  <c r="F734" i="19"/>
  <c r="F733" i="19"/>
  <c r="AJ902" i="19"/>
  <c r="F731" i="19"/>
  <c r="F730" i="19"/>
  <c r="F729" i="19"/>
  <c r="X902" i="19"/>
  <c r="AB902" i="19"/>
  <c r="F897" i="19"/>
  <c r="F896" i="19"/>
  <c r="F895" i="19"/>
  <c r="F894" i="19"/>
  <c r="L902" i="19"/>
  <c r="F727" i="19"/>
  <c r="T902" i="19"/>
  <c r="F728" i="19"/>
  <c r="P902" i="19"/>
  <c r="AF902" i="19"/>
  <c r="R902" i="19"/>
  <c r="C688" i="19"/>
  <c r="C664" i="19"/>
  <c r="C652" i="19"/>
  <c r="C640" i="19"/>
  <c r="C628" i="19"/>
  <c r="C616" i="19"/>
  <c r="C592" i="19"/>
  <c r="C580" i="19"/>
  <c r="C555" i="19"/>
  <c r="C676" i="19"/>
  <c r="C604" i="19"/>
  <c r="C721" i="19"/>
  <c r="C712" i="19"/>
  <c r="C709" i="19"/>
  <c r="C703" i="19"/>
  <c r="C700" i="19"/>
  <c r="C697" i="19"/>
  <c r="C691" i="19"/>
  <c r="C685" i="19"/>
  <c r="C679" i="19"/>
  <c r="C673" i="19"/>
  <c r="C667" i="19"/>
  <c r="C655" i="19"/>
  <c r="C649" i="19"/>
  <c r="C643" i="19"/>
  <c r="C631" i="19"/>
  <c r="C619" i="19"/>
  <c r="C613" i="19"/>
  <c r="C607" i="19"/>
  <c r="C601" i="19"/>
  <c r="C583" i="19"/>
  <c r="C571" i="19"/>
  <c r="C568" i="19"/>
  <c r="C559" i="19"/>
  <c r="C556" i="19"/>
  <c r="C553" i="19"/>
  <c r="C547" i="19"/>
  <c r="C637" i="19"/>
  <c r="C577" i="19"/>
  <c r="C720" i="19"/>
  <c r="C714" i="19"/>
  <c r="C708" i="19"/>
  <c r="C702" i="19"/>
  <c r="C696" i="19"/>
  <c r="C690" i="19"/>
  <c r="C684" i="19"/>
  <c r="C678" i="19"/>
  <c r="C672" i="19"/>
  <c r="C666" i="19"/>
  <c r="C660" i="19"/>
  <c r="C654" i="19"/>
  <c r="C648" i="19"/>
  <c r="C642" i="19"/>
  <c r="C636" i="19"/>
  <c r="C630" i="19"/>
  <c r="C624" i="19"/>
  <c r="C618" i="19"/>
  <c r="C612" i="19"/>
  <c r="C606" i="19"/>
  <c r="C600" i="19"/>
  <c r="C594" i="19"/>
  <c r="C588" i="19"/>
  <c r="C582" i="19"/>
  <c r="C576" i="19"/>
  <c r="C570" i="19"/>
  <c r="C564" i="19"/>
  <c r="C558" i="19"/>
  <c r="C552" i="19"/>
  <c r="C546" i="19"/>
  <c r="C715" i="19"/>
  <c r="C589" i="19"/>
  <c r="C719" i="19"/>
  <c r="C713" i="19"/>
  <c r="C711" i="19"/>
  <c r="C707" i="19"/>
  <c r="C701" i="19"/>
  <c r="C699" i="19"/>
  <c r="C695" i="19"/>
  <c r="C689" i="19"/>
  <c r="C687" i="19"/>
  <c r="C683" i="19"/>
  <c r="C677" i="19"/>
  <c r="C675" i="19"/>
  <c r="C671" i="19"/>
  <c r="C665" i="19"/>
  <c r="C663" i="19"/>
  <c r="C659" i="19"/>
  <c r="C653" i="19"/>
  <c r="C651" i="19"/>
  <c r="C647" i="19"/>
  <c r="C641" i="19"/>
  <c r="C639" i="19"/>
  <c r="C635" i="19"/>
  <c r="C629" i="19"/>
  <c r="C627" i="19"/>
  <c r="C623" i="19"/>
  <c r="C617" i="19"/>
  <c r="C615" i="19"/>
  <c r="C611" i="19"/>
  <c r="C605" i="19"/>
  <c r="C603" i="19"/>
  <c r="C599" i="19"/>
  <c r="C593" i="19"/>
  <c r="C591" i="19"/>
  <c r="C587" i="19"/>
  <c r="C581" i="19"/>
  <c r="C579" i="19"/>
  <c r="C575" i="19"/>
  <c r="C569" i="19"/>
  <c r="C567" i="19"/>
  <c r="C566" i="19"/>
  <c r="C563" i="19"/>
  <c r="C557" i="19"/>
  <c r="C554" i="19"/>
  <c r="C551" i="19"/>
  <c r="C718" i="19"/>
  <c r="C706" i="19"/>
  <c r="C694" i="19"/>
  <c r="C682" i="19"/>
  <c r="C670" i="19"/>
  <c r="C658" i="19"/>
  <c r="C646" i="19"/>
  <c r="C634" i="19"/>
  <c r="C622" i="19"/>
  <c r="C610" i="19"/>
  <c r="C598" i="19"/>
  <c r="C586" i="19"/>
  <c r="C574" i="19"/>
  <c r="C562" i="19"/>
  <c r="C550" i="19"/>
  <c r="C661" i="19"/>
  <c r="C565" i="19"/>
  <c r="C717" i="19"/>
  <c r="C705" i="19"/>
  <c r="C693" i="19"/>
  <c r="C681" i="19"/>
  <c r="C669" i="19"/>
  <c r="C657" i="19"/>
  <c r="C645" i="19"/>
  <c r="C633" i="19"/>
  <c r="C621" i="19"/>
  <c r="C609" i="19"/>
  <c r="C597" i="19"/>
  <c r="C585" i="19"/>
  <c r="C573" i="19"/>
  <c r="C561" i="19"/>
  <c r="C549" i="19"/>
  <c r="C545" i="19"/>
  <c r="C625" i="19"/>
  <c r="C595" i="19"/>
  <c r="C716" i="19"/>
  <c r="C710" i="19"/>
  <c r="C704" i="19"/>
  <c r="C698" i="19"/>
  <c r="C692" i="19"/>
  <c r="C686" i="19"/>
  <c r="C680" i="19"/>
  <c r="C674" i="19"/>
  <c r="C668" i="19"/>
  <c r="C662" i="19"/>
  <c r="C656" i="19"/>
  <c r="C650" i="19"/>
  <c r="C644" i="19"/>
  <c r="C638" i="19"/>
  <c r="C632" i="19"/>
  <c r="C626" i="19"/>
  <c r="C620" i="19"/>
  <c r="C614" i="19"/>
  <c r="C608" i="19"/>
  <c r="C602" i="19"/>
  <c r="C596" i="19"/>
  <c r="C590" i="19"/>
  <c r="C584" i="19"/>
  <c r="C578" i="19"/>
  <c r="C572" i="19"/>
  <c r="C560" i="19"/>
  <c r="C548" i="19"/>
  <c r="E699" i="19"/>
  <c r="E685" i="19"/>
  <c r="O722" i="19"/>
  <c r="E600" i="19"/>
  <c r="E713" i="19"/>
  <c r="E641" i="19"/>
  <c r="E635" i="19"/>
  <c r="E623" i="19"/>
  <c r="W722" i="19"/>
  <c r="E711" i="19"/>
  <c r="E707" i="19"/>
  <c r="E665" i="19"/>
  <c r="E591" i="19"/>
  <c r="U722" i="19"/>
  <c r="E718" i="19"/>
  <c r="E701" i="19"/>
  <c r="E689" i="19"/>
  <c r="E683" i="19"/>
  <c r="E675" i="19"/>
  <c r="E671" i="19"/>
  <c r="E648" i="19"/>
  <c r="E571" i="19"/>
  <c r="E567" i="19"/>
  <c r="E565" i="19"/>
  <c r="E555" i="19"/>
  <c r="E547" i="19"/>
  <c r="S722" i="19"/>
  <c r="E659" i="19"/>
  <c r="Q722" i="19"/>
  <c r="E721" i="19"/>
  <c r="E695" i="19"/>
  <c r="E677" i="19"/>
  <c r="E653" i="19"/>
  <c r="E647" i="19"/>
  <c r="E624" i="19"/>
  <c r="AI722" i="19"/>
  <c r="E545" i="19"/>
  <c r="E663" i="19"/>
  <c r="E661" i="19"/>
  <c r="E617" i="19"/>
  <c r="E611" i="19"/>
  <c r="E687" i="19"/>
  <c r="E629" i="19"/>
  <c r="AA722" i="19"/>
  <c r="AG722" i="19"/>
  <c r="E698" i="19"/>
  <c r="E651" i="19"/>
  <c r="E605" i="19"/>
  <c r="E599" i="19"/>
  <c r="E552" i="19"/>
  <c r="E709" i="19"/>
  <c r="E643" i="19"/>
  <c r="E639" i="19"/>
  <c r="E637" i="19"/>
  <c r="E593" i="19"/>
  <c r="E587" i="19"/>
  <c r="E581" i="19"/>
  <c r="E575" i="19"/>
  <c r="M722" i="19"/>
  <c r="AE722" i="19"/>
  <c r="AC722" i="19"/>
  <c r="E697" i="19"/>
  <c r="E673" i="19"/>
  <c r="E627" i="19"/>
  <c r="E569" i="19"/>
  <c r="E563" i="19"/>
  <c r="E557" i="19"/>
  <c r="E551" i="19"/>
  <c r="E708" i="19"/>
  <c r="E615" i="19"/>
  <c r="E613" i="19"/>
  <c r="Y722" i="19"/>
  <c r="E719" i="19"/>
  <c r="E672" i="19"/>
  <c r="E603" i="19"/>
  <c r="E595" i="19"/>
  <c r="E589" i="19"/>
  <c r="E579" i="19"/>
  <c r="E576" i="19"/>
  <c r="E715" i="19"/>
  <c r="E712" i="19"/>
  <c r="E694" i="19"/>
  <c r="E679" i="19"/>
  <c r="G679" i="19" s="1"/>
  <c r="E676" i="19"/>
  <c r="E618" i="19"/>
  <c r="E594" i="19"/>
  <c r="E546" i="19"/>
  <c r="E716" i="19"/>
  <c r="E680" i="19"/>
  <c r="E662" i="19"/>
  <c r="E657" i="19"/>
  <c r="E652" i="19"/>
  <c r="E638" i="19"/>
  <c r="E633" i="19"/>
  <c r="E628" i="19"/>
  <c r="E614" i="19"/>
  <c r="E609" i="19"/>
  <c r="E604" i="19"/>
  <c r="E590" i="19"/>
  <c r="E585" i="19"/>
  <c r="E580" i="19"/>
  <c r="E566" i="19"/>
  <c r="E561" i="19"/>
  <c r="E556" i="19"/>
  <c r="E678" i="19"/>
  <c r="E655" i="19"/>
  <c r="E631" i="19"/>
  <c r="E619" i="19"/>
  <c r="E607" i="19"/>
  <c r="E583" i="19"/>
  <c r="E559" i="19"/>
  <c r="E693" i="19"/>
  <c r="E684" i="19"/>
  <c r="E656" i="19"/>
  <c r="E632" i="19"/>
  <c r="E608" i="19"/>
  <c r="E584" i="19"/>
  <c r="E560" i="19"/>
  <c r="E717" i="19"/>
  <c r="E681" i="19"/>
  <c r="E720" i="19"/>
  <c r="E714" i="19"/>
  <c r="E706" i="19"/>
  <c r="E691" i="19"/>
  <c r="E688" i="19"/>
  <c r="E670" i="19"/>
  <c r="E654" i="19"/>
  <c r="E646" i="19"/>
  <c r="E622" i="19"/>
  <c r="E598" i="19"/>
  <c r="E574" i="19"/>
  <c r="E550" i="19"/>
  <c r="E588" i="19"/>
  <c r="E577" i="19"/>
  <c r="E564" i="19"/>
  <c r="E553" i="19"/>
  <c r="E660" i="19"/>
  <c r="E636" i="19"/>
  <c r="E625" i="19"/>
  <c r="E612" i="19"/>
  <c r="E601" i="19"/>
  <c r="E710" i="19"/>
  <c r="E690" i="19"/>
  <c r="E674" i="19"/>
  <c r="E630" i="19"/>
  <c r="E606" i="19"/>
  <c r="E582" i="19"/>
  <c r="E558" i="19"/>
  <c r="E705" i="19"/>
  <c r="G705" i="19" s="1"/>
  <c r="E696" i="19"/>
  <c r="E669" i="19"/>
  <c r="E664" i="19"/>
  <c r="E650" i="19"/>
  <c r="E645" i="19"/>
  <c r="E640" i="19"/>
  <c r="E626" i="19"/>
  <c r="E621" i="19"/>
  <c r="E616" i="19"/>
  <c r="E602" i="19"/>
  <c r="E597" i="19"/>
  <c r="E592" i="19"/>
  <c r="E578" i="19"/>
  <c r="E573" i="19"/>
  <c r="E568" i="19"/>
  <c r="E554" i="19"/>
  <c r="E549" i="19"/>
  <c r="K722" i="19"/>
  <c r="E692" i="19"/>
  <c r="E649" i="19"/>
  <c r="E667" i="19"/>
  <c r="I722" i="19"/>
  <c r="E703" i="19"/>
  <c r="E682" i="19"/>
  <c r="E704" i="19"/>
  <c r="E668" i="19"/>
  <c r="E644" i="19"/>
  <c r="E620" i="19"/>
  <c r="E596" i="19"/>
  <c r="E572" i="19"/>
  <c r="E548" i="19"/>
  <c r="E700" i="19"/>
  <c r="E702" i="19"/>
  <c r="E686" i="19"/>
  <c r="E666" i="19"/>
  <c r="E658" i="19"/>
  <c r="E642" i="19"/>
  <c r="E634" i="19"/>
  <c r="E610" i="19"/>
  <c r="E586" i="19"/>
  <c r="E570" i="19"/>
  <c r="E562" i="19"/>
  <c r="B4" i="8"/>
  <c r="C31" i="18"/>
  <c r="E2" i="4"/>
  <c r="C88" i="4"/>
  <c r="D88" i="4" s="1"/>
  <c r="E88" i="4" s="1"/>
  <c r="F88" i="4" s="1"/>
  <c r="C61" i="4"/>
  <c r="D61" i="4" s="1"/>
  <c r="E61" i="4" s="1"/>
  <c r="F61" i="4" s="1"/>
  <c r="C22" i="4"/>
  <c r="D22" i="4" s="1"/>
  <c r="E22" i="4" s="1"/>
  <c r="F22" i="4" s="1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3" i="8"/>
  <c r="B114" i="8"/>
  <c r="B115" i="8"/>
  <c r="B116" i="8"/>
  <c r="B117" i="8"/>
  <c r="B118" i="8"/>
  <c r="B119" i="8"/>
  <c r="B120" i="8"/>
  <c r="B122" i="8"/>
  <c r="B123" i="8"/>
  <c r="B124" i="8"/>
  <c r="B125" i="8"/>
  <c r="B126" i="8"/>
  <c r="B127" i="8"/>
  <c r="B128" i="8"/>
  <c r="B129" i="8"/>
  <c r="B130" i="8"/>
  <c r="B131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3" i="8"/>
  <c r="B154" i="8"/>
  <c r="B155" i="8"/>
  <c r="B156" i="8"/>
  <c r="B157" i="8"/>
  <c r="B158" i="8"/>
  <c r="B160" i="8"/>
  <c r="B161" i="8"/>
  <c r="B162" i="8"/>
  <c r="B163" i="8"/>
  <c r="B164" i="8"/>
  <c r="B165" i="8"/>
  <c r="B166" i="8"/>
  <c r="B167" i="8"/>
  <c r="B169" i="8"/>
  <c r="B168" i="8"/>
  <c r="B170" i="8"/>
  <c r="B171" i="8"/>
  <c r="B172" i="8"/>
  <c r="B173" i="8"/>
  <c r="B174" i="8"/>
  <c r="B175" i="8"/>
  <c r="B176" i="8"/>
  <c r="B177" i="8"/>
  <c r="B178" i="8"/>
  <c r="B179" i="8"/>
  <c r="B3" i="8"/>
  <c r="H56" i="18"/>
  <c r="G56" i="18"/>
  <c r="D59" i="18"/>
  <c r="D58" i="18"/>
  <c r="D57" i="18"/>
  <c r="D56" i="18"/>
  <c r="D54" i="18"/>
  <c r="C59" i="18"/>
  <c r="C58" i="18"/>
  <c r="C57" i="18"/>
  <c r="C56" i="18"/>
  <c r="C54" i="18"/>
  <c r="B59" i="18"/>
  <c r="B58" i="18"/>
  <c r="B57" i="18"/>
  <c r="E31" i="18"/>
  <c r="E34" i="18"/>
  <c r="E33" i="18"/>
  <c r="E32" i="18"/>
  <c r="C34" i="18"/>
  <c r="C33" i="18"/>
  <c r="C32" i="18"/>
  <c r="E29" i="18"/>
  <c r="C29" i="18"/>
  <c r="C5" i="18"/>
  <c r="E80" i="18"/>
  <c r="B80" i="18"/>
  <c r="E79" i="18"/>
  <c r="B79" i="18"/>
  <c r="E78" i="18"/>
  <c r="B78" i="18"/>
  <c r="E75" i="18"/>
  <c r="B34" i="18"/>
  <c r="B33" i="18"/>
  <c r="B32" i="18"/>
  <c r="B10" i="18"/>
  <c r="B9" i="18"/>
  <c r="B8" i="18"/>
  <c r="J7" i="18"/>
  <c r="C8" i="18"/>
  <c r="D8" i="18"/>
  <c r="E8" i="18"/>
  <c r="F8" i="18"/>
  <c r="G8" i="18"/>
  <c r="H8" i="18"/>
  <c r="I8" i="18"/>
  <c r="I10" i="18"/>
  <c r="H10" i="18"/>
  <c r="G10" i="18"/>
  <c r="F10" i="18"/>
  <c r="E10" i="18"/>
  <c r="D10" i="18"/>
  <c r="C10" i="18"/>
  <c r="I9" i="18"/>
  <c r="H9" i="18"/>
  <c r="G9" i="18"/>
  <c r="F9" i="18"/>
  <c r="E9" i="18"/>
  <c r="D9" i="18"/>
  <c r="C9" i="18"/>
  <c r="D12" i="17"/>
  <c r="B55" i="18" s="1"/>
  <c r="I5" i="18"/>
  <c r="H5" i="18"/>
  <c r="G5" i="18"/>
  <c r="F5" i="18"/>
  <c r="E5" i="18"/>
  <c r="D5" i="18"/>
  <c r="E6" i="17"/>
  <c r="B72" i="18" s="1"/>
  <c r="C3" i="4"/>
  <c r="E3" i="4" s="1"/>
  <c r="F3" i="4" s="1"/>
  <c r="C4" i="4"/>
  <c r="E4" i="4" s="1"/>
  <c r="F4" i="4" s="1"/>
  <c r="C5" i="4"/>
  <c r="E5" i="4" s="1"/>
  <c r="C6" i="4"/>
  <c r="E6" i="4" s="1"/>
  <c r="C7" i="4"/>
  <c r="D7" i="4" s="1"/>
  <c r="E7" i="4" s="1"/>
  <c r="C8" i="4"/>
  <c r="D8" i="4" s="1"/>
  <c r="E8" i="4" s="1"/>
  <c r="C9" i="4"/>
  <c r="D9" i="4" s="1"/>
  <c r="E9" i="4" s="1"/>
  <c r="C10" i="4"/>
  <c r="D10" i="4" s="1"/>
  <c r="E10" i="4" s="1"/>
  <c r="F10" i="4" s="1"/>
  <c r="C11" i="4"/>
  <c r="D11" i="4" s="1"/>
  <c r="E11" i="4" s="1"/>
  <c r="F11" i="4" s="1"/>
  <c r="C12" i="4"/>
  <c r="D12" i="4" s="1"/>
  <c r="E12" i="4" s="1"/>
  <c r="F12" i="4" s="1"/>
  <c r="C13" i="4"/>
  <c r="D13" i="4" s="1"/>
  <c r="E13" i="4" s="1"/>
  <c r="C14" i="4"/>
  <c r="D14" i="4" s="1"/>
  <c r="E14" i="4" s="1"/>
  <c r="C15" i="4"/>
  <c r="D15" i="4" s="1"/>
  <c r="E15" i="4" s="1"/>
  <c r="C16" i="4"/>
  <c r="D16" i="4" s="1"/>
  <c r="E16" i="4" s="1"/>
  <c r="F16" i="4" s="1"/>
  <c r="C18" i="4"/>
  <c r="D18" i="4" s="1"/>
  <c r="E18" i="4" s="1"/>
  <c r="C19" i="4"/>
  <c r="D19" i="4" s="1"/>
  <c r="E19" i="4" s="1"/>
  <c r="F19" i="4" s="1"/>
  <c r="C20" i="4"/>
  <c r="D20" i="4" s="1"/>
  <c r="E20" i="4" s="1"/>
  <c r="F20" i="4" s="1"/>
  <c r="C21" i="4"/>
  <c r="D21" i="4" s="1"/>
  <c r="E21" i="4" s="1"/>
  <c r="F21" i="4" s="1"/>
  <c r="C23" i="4"/>
  <c r="D23" i="4" s="1"/>
  <c r="E23" i="4" s="1"/>
  <c r="C24" i="4"/>
  <c r="D24" i="4" s="1"/>
  <c r="E24" i="4" s="1"/>
  <c r="C25" i="4"/>
  <c r="D25" i="4" s="1"/>
  <c r="E25" i="4" s="1"/>
  <c r="C26" i="4"/>
  <c r="D26" i="4" s="1"/>
  <c r="E26" i="4" s="1"/>
  <c r="C27" i="4"/>
  <c r="D27" i="4" s="1"/>
  <c r="E27" i="4" s="1"/>
  <c r="C28" i="4"/>
  <c r="D28" i="4" s="1"/>
  <c r="E28" i="4" s="1"/>
  <c r="F28" i="4" s="1"/>
  <c r="C29" i="4"/>
  <c r="D29" i="4" s="1"/>
  <c r="E29" i="4" s="1"/>
  <c r="F29" i="4" s="1"/>
  <c r="C30" i="4"/>
  <c r="D30" i="4" s="1"/>
  <c r="E30" i="4" s="1"/>
  <c r="F30" i="4" s="1"/>
  <c r="C31" i="4"/>
  <c r="D31" i="4" s="1"/>
  <c r="E31" i="4" s="1"/>
  <c r="C32" i="4"/>
  <c r="D32" i="4" s="1"/>
  <c r="E32" i="4" s="1"/>
  <c r="C33" i="4"/>
  <c r="D33" i="4" s="1"/>
  <c r="E33" i="4" s="1"/>
  <c r="C34" i="4"/>
  <c r="D34" i="4" s="1"/>
  <c r="E34" i="4" s="1"/>
  <c r="C35" i="4"/>
  <c r="D35" i="4" s="1"/>
  <c r="E35" i="4" s="1"/>
  <c r="C36" i="4"/>
  <c r="D36" i="4" s="1"/>
  <c r="E36" i="4" s="1"/>
  <c r="F36" i="4" s="1"/>
  <c r="C37" i="4"/>
  <c r="D37" i="4" s="1"/>
  <c r="E37" i="4" s="1"/>
  <c r="F37" i="4" s="1"/>
  <c r="C38" i="4"/>
  <c r="D38" i="4" s="1"/>
  <c r="E38" i="4" s="1"/>
  <c r="F38" i="4" s="1"/>
  <c r="C39" i="4"/>
  <c r="D39" i="4" s="1"/>
  <c r="E39" i="4" s="1"/>
  <c r="C40" i="4"/>
  <c r="D40" i="4" s="1"/>
  <c r="E40" i="4" s="1"/>
  <c r="C41" i="4"/>
  <c r="D41" i="4" s="1"/>
  <c r="E41" i="4" s="1"/>
  <c r="C42" i="4"/>
  <c r="D42" i="4" s="1"/>
  <c r="E42" i="4" s="1"/>
  <c r="C43" i="4"/>
  <c r="D43" i="4" s="1"/>
  <c r="E43" i="4" s="1"/>
  <c r="C44" i="4"/>
  <c r="D44" i="4" s="1"/>
  <c r="E44" i="4" s="1"/>
  <c r="F44" i="4" s="1"/>
  <c r="C45" i="4"/>
  <c r="D45" i="4" s="1"/>
  <c r="E45" i="4" s="1"/>
  <c r="F45" i="4" s="1"/>
  <c r="C46" i="4"/>
  <c r="D46" i="4" s="1"/>
  <c r="E46" i="4" s="1"/>
  <c r="F46" i="4" s="1"/>
  <c r="C47" i="4"/>
  <c r="D47" i="4" s="1"/>
  <c r="E47" i="4" s="1"/>
  <c r="C48" i="4"/>
  <c r="D48" i="4" s="1"/>
  <c r="E48" i="4" s="1"/>
  <c r="C49" i="4"/>
  <c r="D49" i="4" s="1"/>
  <c r="E49" i="4" s="1"/>
  <c r="C50" i="4"/>
  <c r="D50" i="4" s="1"/>
  <c r="E50" i="4" s="1"/>
  <c r="C51" i="4"/>
  <c r="D51" i="4" s="1"/>
  <c r="E51" i="4" s="1"/>
  <c r="C52" i="4"/>
  <c r="D52" i="4" s="1"/>
  <c r="E52" i="4" s="1"/>
  <c r="F52" i="4" s="1"/>
  <c r="C53" i="4"/>
  <c r="D53" i="4" s="1"/>
  <c r="E53" i="4" s="1"/>
  <c r="F53" i="4" s="1"/>
  <c r="C54" i="4"/>
  <c r="D54" i="4" s="1"/>
  <c r="E54" i="4" s="1"/>
  <c r="F54" i="4" s="1"/>
  <c r="C55" i="4"/>
  <c r="D55" i="4" s="1"/>
  <c r="E55" i="4" s="1"/>
  <c r="C56" i="4"/>
  <c r="D56" i="4" s="1"/>
  <c r="E56" i="4" s="1"/>
  <c r="C57" i="4"/>
  <c r="D57" i="4" s="1"/>
  <c r="E57" i="4" s="1"/>
  <c r="C58" i="4"/>
  <c r="D58" i="4" s="1"/>
  <c r="E58" i="4" s="1"/>
  <c r="C59" i="4"/>
  <c r="D59" i="4" s="1"/>
  <c r="E59" i="4" s="1"/>
  <c r="C62" i="4"/>
  <c r="D62" i="4" s="1"/>
  <c r="E62" i="4" s="1"/>
  <c r="C63" i="4"/>
  <c r="D63" i="4" s="1"/>
  <c r="E63" i="4" s="1"/>
  <c r="F63" i="4" s="1"/>
  <c r="C64" i="4"/>
  <c r="D64" i="4" s="1"/>
  <c r="E64" i="4" s="1"/>
  <c r="F64" i="4" s="1"/>
  <c r="C65" i="4"/>
  <c r="D65" i="4" s="1"/>
  <c r="E65" i="4" s="1"/>
  <c r="C66" i="4"/>
  <c r="D66" i="4" s="1"/>
  <c r="E66" i="4" s="1"/>
  <c r="C67" i="4"/>
  <c r="D67" i="4" s="1"/>
  <c r="E67" i="4" s="1"/>
  <c r="C68" i="4"/>
  <c r="D68" i="4" s="1"/>
  <c r="E68" i="4" s="1"/>
  <c r="F68" i="4" s="1"/>
  <c r="C69" i="4"/>
  <c r="D69" i="4" s="1"/>
  <c r="E69" i="4" s="1"/>
  <c r="C70" i="4"/>
  <c r="D70" i="4" s="1"/>
  <c r="E70" i="4" s="1"/>
  <c r="F70" i="4" s="1"/>
  <c r="C71" i="4"/>
  <c r="D71" i="4" s="1"/>
  <c r="E71" i="4" s="1"/>
  <c r="F71" i="4" s="1"/>
  <c r="C72" i="4"/>
  <c r="D72" i="4" s="1"/>
  <c r="E72" i="4" s="1"/>
  <c r="F72" i="4" s="1"/>
  <c r="C73" i="4"/>
  <c r="D73" i="4" s="1"/>
  <c r="E73" i="4" s="1"/>
  <c r="C74" i="4"/>
  <c r="D74" i="4" s="1"/>
  <c r="E74" i="4" s="1"/>
  <c r="C75" i="4"/>
  <c r="D75" i="4" s="1"/>
  <c r="E75" i="4" s="1"/>
  <c r="C76" i="4"/>
  <c r="D76" i="4" s="1"/>
  <c r="E76" i="4" s="1"/>
  <c r="C77" i="4"/>
  <c r="D77" i="4" s="1"/>
  <c r="E77" i="4" s="1"/>
  <c r="C78" i="4"/>
  <c r="D78" i="4" s="1"/>
  <c r="E78" i="4" s="1"/>
  <c r="F78" i="4" s="1"/>
  <c r="C79" i="4"/>
  <c r="D79" i="4" s="1"/>
  <c r="E79" i="4" s="1"/>
  <c r="F79" i="4" s="1"/>
  <c r="C80" i="4"/>
  <c r="D80" i="4" s="1"/>
  <c r="E80" i="4" s="1"/>
  <c r="F80" i="4" s="1"/>
  <c r="C81" i="4"/>
  <c r="D81" i="4" s="1"/>
  <c r="E81" i="4" s="1"/>
  <c r="C82" i="4"/>
  <c r="D82" i="4" s="1"/>
  <c r="E82" i="4" s="1"/>
  <c r="C83" i="4"/>
  <c r="D83" i="4" s="1"/>
  <c r="E83" i="4" s="1"/>
  <c r="C84" i="4"/>
  <c r="D84" i="4" s="1"/>
  <c r="E84" i="4" s="1"/>
  <c r="C85" i="4"/>
  <c r="D85" i="4" s="1"/>
  <c r="E85" i="4" s="1"/>
  <c r="C86" i="4"/>
  <c r="D86" i="4" s="1"/>
  <c r="E86" i="4" s="1"/>
  <c r="F86" i="4" s="1"/>
  <c r="C87" i="4"/>
  <c r="D87" i="4" s="1"/>
  <c r="E87" i="4" s="1"/>
  <c r="F87" i="4" s="1"/>
  <c r="C89" i="4"/>
  <c r="D89" i="4" s="1"/>
  <c r="E89" i="4" s="1"/>
  <c r="F89" i="4" s="1"/>
  <c r="C90" i="4"/>
  <c r="D90" i="4" s="1"/>
  <c r="E90" i="4" s="1"/>
  <c r="C91" i="4"/>
  <c r="D91" i="4" s="1"/>
  <c r="E91" i="4" s="1"/>
  <c r="C92" i="4"/>
  <c r="D92" i="4" s="1"/>
  <c r="E92" i="4" s="1"/>
  <c r="C93" i="4"/>
  <c r="D93" i="4" s="1"/>
  <c r="E93" i="4" s="1"/>
  <c r="C94" i="4"/>
  <c r="D94" i="4" s="1"/>
  <c r="E94" i="4" s="1"/>
  <c r="C95" i="4"/>
  <c r="D95" i="4" s="1"/>
  <c r="E95" i="4" s="1"/>
  <c r="C96" i="4"/>
  <c r="D96" i="4" s="1"/>
  <c r="E96" i="4" s="1"/>
  <c r="F96" i="4" s="1"/>
  <c r="C97" i="4"/>
  <c r="D97" i="4" s="1"/>
  <c r="E97" i="4" s="1"/>
  <c r="F97" i="4" s="1"/>
  <c r="C98" i="4"/>
  <c r="D98" i="4" s="1"/>
  <c r="E98" i="4" s="1"/>
  <c r="C100" i="4"/>
  <c r="D100" i="4" s="1"/>
  <c r="E100" i="4" s="1"/>
  <c r="C101" i="4"/>
  <c r="D101" i="4" s="1"/>
  <c r="E101" i="4" s="1"/>
  <c r="C102" i="4"/>
  <c r="D102" i="4" s="1"/>
  <c r="E102" i="4" s="1"/>
  <c r="C103" i="4"/>
  <c r="D103" i="4" s="1"/>
  <c r="E103" i="4" s="1"/>
  <c r="C104" i="4"/>
  <c r="D104" i="4" s="1"/>
  <c r="E104" i="4" s="1"/>
  <c r="F104" i="4" s="1"/>
  <c r="C105" i="4"/>
  <c r="D105" i="4" s="1"/>
  <c r="E105" i="4" s="1"/>
  <c r="F105" i="4" s="1"/>
  <c r="C106" i="4"/>
  <c r="D106" i="4" s="1"/>
  <c r="E106" i="4" s="1"/>
  <c r="F106" i="4" s="1"/>
  <c r="C107" i="4"/>
  <c r="D107" i="4" s="1"/>
  <c r="E107" i="4" s="1"/>
  <c r="C108" i="4"/>
  <c r="D108" i="4" s="1"/>
  <c r="E108" i="4" s="1"/>
  <c r="C109" i="4"/>
  <c r="D109" i="4" s="1"/>
  <c r="E109" i="4" s="1"/>
  <c r="C110" i="4"/>
  <c r="D110" i="4" s="1"/>
  <c r="E110" i="4" s="1"/>
  <c r="F110" i="4" s="1"/>
  <c r="C111" i="4"/>
  <c r="D111" i="4" s="1"/>
  <c r="E111" i="4" s="1"/>
  <c r="C112" i="4"/>
  <c r="D112" i="4" s="1"/>
  <c r="E112" i="4" s="1"/>
  <c r="F112" i="4" s="1"/>
  <c r="C113" i="4"/>
  <c r="D113" i="4" s="1"/>
  <c r="E113" i="4" s="1"/>
  <c r="F113" i="4" s="1"/>
  <c r="C114" i="4"/>
  <c r="D114" i="4" s="1"/>
  <c r="E114" i="4" s="1"/>
  <c r="F114" i="4" s="1"/>
  <c r="C115" i="4"/>
  <c r="D115" i="4" s="1"/>
  <c r="E115" i="4" s="1"/>
  <c r="C116" i="4"/>
  <c r="D116" i="4" s="1"/>
  <c r="E116" i="4" s="1"/>
  <c r="C117" i="4"/>
  <c r="D117" i="4" s="1"/>
  <c r="E117" i="4" s="1"/>
  <c r="C118" i="4"/>
  <c r="D118" i="4" s="1"/>
  <c r="E118" i="4" s="1"/>
  <c r="C119" i="4"/>
  <c r="D119" i="4" s="1"/>
  <c r="E119" i="4" s="1"/>
  <c r="C120" i="4"/>
  <c r="D120" i="4" s="1"/>
  <c r="E120" i="4" s="1"/>
  <c r="F120" i="4" s="1"/>
  <c r="C121" i="4"/>
  <c r="D121" i="4" s="1"/>
  <c r="E121" i="4" s="1"/>
  <c r="F121" i="4" s="1"/>
  <c r="C122" i="4"/>
  <c r="D122" i="4" s="1"/>
  <c r="E122" i="4" s="1"/>
  <c r="F122" i="4" s="1"/>
  <c r="C123" i="4"/>
  <c r="D123" i="4" s="1"/>
  <c r="E123" i="4" s="1"/>
  <c r="C124" i="4"/>
  <c r="D124" i="4" s="1"/>
  <c r="E124" i="4" s="1"/>
  <c r="C125" i="4"/>
  <c r="D125" i="4" s="1"/>
  <c r="E125" i="4" s="1"/>
  <c r="C126" i="4"/>
  <c r="D126" i="4" s="1"/>
  <c r="E126" i="4" s="1"/>
  <c r="C127" i="4"/>
  <c r="D127" i="4" s="1"/>
  <c r="E127" i="4" s="1"/>
  <c r="C128" i="4"/>
  <c r="D128" i="4" s="1"/>
  <c r="E128" i="4" s="1"/>
  <c r="C129" i="4"/>
  <c r="D129" i="4" s="1"/>
  <c r="E129" i="4" s="1"/>
  <c r="F129" i="4" s="1"/>
  <c r="C130" i="4"/>
  <c r="D130" i="4" s="1"/>
  <c r="E130" i="4" s="1"/>
  <c r="F130" i="4" s="1"/>
  <c r="C131" i="4"/>
  <c r="D131" i="4" s="1"/>
  <c r="E131" i="4" s="1"/>
  <c r="C133" i="4"/>
  <c r="D133" i="4" s="1"/>
  <c r="E133" i="4" s="1"/>
  <c r="C134" i="4"/>
  <c r="D134" i="4" s="1"/>
  <c r="E134" i="4" s="1"/>
  <c r="C135" i="4"/>
  <c r="D135" i="4" s="1"/>
  <c r="E135" i="4" s="1"/>
  <c r="F135" i="4" s="1"/>
  <c r="C136" i="4"/>
  <c r="D136" i="4" s="1"/>
  <c r="E136" i="4" s="1"/>
  <c r="C137" i="4"/>
  <c r="D137" i="4" s="1"/>
  <c r="E137" i="4" s="1"/>
  <c r="F137" i="4" s="1"/>
  <c r="C138" i="4"/>
  <c r="D138" i="4" s="1"/>
  <c r="E138" i="4" s="1"/>
  <c r="F138" i="4" s="1"/>
  <c r="C139" i="4"/>
  <c r="D139" i="4" s="1"/>
  <c r="E139" i="4" s="1"/>
  <c r="F139" i="4" s="1"/>
  <c r="C140" i="4"/>
  <c r="D140" i="4" s="1"/>
  <c r="E140" i="4" s="1"/>
  <c r="C141" i="4"/>
  <c r="D141" i="4" s="1"/>
  <c r="E141" i="4" s="1"/>
  <c r="C142" i="4"/>
  <c r="D142" i="4" s="1"/>
  <c r="E142" i="4" s="1"/>
  <c r="C145" i="4"/>
  <c r="D145" i="4" s="1"/>
  <c r="E145" i="4" s="1"/>
  <c r="F145" i="4" s="1"/>
  <c r="C146" i="4"/>
  <c r="D146" i="4" s="1"/>
  <c r="E146" i="4" s="1"/>
  <c r="C147" i="4"/>
  <c r="D147" i="4" s="1"/>
  <c r="E147" i="4" s="1"/>
  <c r="F147" i="4" s="1"/>
  <c r="C148" i="4"/>
  <c r="D148" i="4" s="1"/>
  <c r="E148" i="4" s="1"/>
  <c r="F148" i="4" s="1"/>
  <c r="C149" i="4"/>
  <c r="D149" i="4" s="1"/>
  <c r="E149" i="4" s="1"/>
  <c r="F149" i="4" s="1"/>
  <c r="C150" i="4"/>
  <c r="D150" i="4" s="1"/>
  <c r="E150" i="4" s="1"/>
  <c r="C151" i="4"/>
  <c r="D151" i="4" s="1"/>
  <c r="E151" i="4" s="1"/>
  <c r="C152" i="4"/>
  <c r="D152" i="4" s="1"/>
  <c r="E152" i="4" s="1"/>
  <c r="C153" i="4"/>
  <c r="D153" i="4" s="1"/>
  <c r="E153" i="4" s="1"/>
  <c r="C154" i="4"/>
  <c r="D154" i="4" s="1"/>
  <c r="E154" i="4" s="1"/>
  <c r="C155" i="4"/>
  <c r="D155" i="4" s="1"/>
  <c r="E155" i="4" s="1"/>
  <c r="F155" i="4" s="1"/>
  <c r="C156" i="4"/>
  <c r="D156" i="4" s="1"/>
  <c r="E156" i="4" s="1"/>
  <c r="F156" i="4" s="1"/>
  <c r="C157" i="4"/>
  <c r="D157" i="4" s="1"/>
  <c r="E157" i="4" s="1"/>
  <c r="F157" i="4" s="1"/>
  <c r="C158" i="4"/>
  <c r="D158" i="4" s="1"/>
  <c r="E158" i="4" s="1"/>
  <c r="C159" i="4"/>
  <c r="D159" i="4" s="1"/>
  <c r="E159" i="4" s="1"/>
  <c r="C160" i="4"/>
  <c r="D160" i="4" s="1"/>
  <c r="E160" i="4" s="1"/>
  <c r="C161" i="4"/>
  <c r="D161" i="4" s="1"/>
  <c r="E161" i="4" s="1"/>
  <c r="C162" i="4"/>
  <c r="D162" i="4" s="1"/>
  <c r="E162" i="4" s="1"/>
  <c r="C163" i="4"/>
  <c r="D163" i="4" s="1"/>
  <c r="E163" i="4" s="1"/>
  <c r="C164" i="4"/>
  <c r="D164" i="4" s="1"/>
  <c r="E164" i="4" s="1"/>
  <c r="F164" i="4" s="1"/>
  <c r="C166" i="4"/>
  <c r="D166" i="4" s="1"/>
  <c r="E166" i="4" s="1"/>
  <c r="F166" i="4" s="1"/>
  <c r="C167" i="4"/>
  <c r="D167" i="4" s="1"/>
  <c r="E167" i="4" s="1"/>
  <c r="C168" i="4"/>
  <c r="D168" i="4" s="1"/>
  <c r="E168" i="4" s="1"/>
  <c r="C169" i="4"/>
  <c r="D169" i="4" s="1"/>
  <c r="E169" i="4" s="1"/>
  <c r="C170" i="4"/>
  <c r="D170" i="4" s="1"/>
  <c r="E170" i="4" s="1"/>
  <c r="C171" i="4"/>
  <c r="D171" i="4" s="1"/>
  <c r="E171" i="4" s="1"/>
  <c r="C172" i="4"/>
  <c r="D172" i="4" s="1"/>
  <c r="E172" i="4" s="1"/>
  <c r="F172" i="4" s="1"/>
  <c r="C174" i="4"/>
  <c r="D174" i="4" s="1"/>
  <c r="E174" i="4" s="1"/>
  <c r="F174" i="4" s="1"/>
  <c r="C175" i="4"/>
  <c r="D175" i="4" s="1"/>
  <c r="E175" i="4" s="1"/>
  <c r="F175" i="4" s="1"/>
  <c r="C176" i="4"/>
  <c r="D176" i="4" s="1"/>
  <c r="E176" i="4" s="1"/>
  <c r="C177" i="4"/>
  <c r="D177" i="4" s="1"/>
  <c r="E177" i="4" s="1"/>
  <c r="C178" i="4"/>
  <c r="D178" i="4" s="1"/>
  <c r="E178" i="4" s="1"/>
  <c r="C179" i="4"/>
  <c r="D179" i="4" s="1"/>
  <c r="E179" i="4" s="1"/>
  <c r="F179" i="4" s="1"/>
  <c r="C180" i="4"/>
  <c r="D180" i="4" s="1"/>
  <c r="E180" i="4" s="1"/>
  <c r="C181" i="4"/>
  <c r="D181" i="4" s="1"/>
  <c r="E181" i="4" s="1"/>
  <c r="F181" i="4" s="1"/>
  <c r="C182" i="4"/>
  <c r="D182" i="4" s="1"/>
  <c r="E182" i="4" s="1"/>
  <c r="F182" i="4" s="1"/>
  <c r="C183" i="4"/>
  <c r="D183" i="4" s="1"/>
  <c r="E183" i="4" s="1"/>
  <c r="F183" i="4" s="1"/>
  <c r="C185" i="4"/>
  <c r="D185" i="4" s="1"/>
  <c r="E185" i="4" s="1"/>
  <c r="C186" i="4"/>
  <c r="D186" i="4" s="1"/>
  <c r="E186" i="4" s="1"/>
  <c r="C187" i="4"/>
  <c r="D187" i="4" s="1"/>
  <c r="E187" i="4" s="1"/>
  <c r="C188" i="4"/>
  <c r="D188" i="4" s="1"/>
  <c r="E188" i="4" s="1"/>
  <c r="C189" i="4"/>
  <c r="D189" i="4" s="1"/>
  <c r="E189" i="4" s="1"/>
  <c r="C190" i="4"/>
  <c r="D190" i="4" s="1"/>
  <c r="E190" i="4" s="1"/>
  <c r="F190" i="4" s="1"/>
  <c r="C191" i="4"/>
  <c r="D191" i="4" s="1"/>
  <c r="E191" i="4" s="1"/>
  <c r="F191" i="4" s="1"/>
  <c r="C192" i="4"/>
  <c r="D192" i="4" s="1"/>
  <c r="E192" i="4" s="1"/>
  <c r="F192" i="4" s="1"/>
  <c r="C193" i="4"/>
  <c r="D193" i="4" s="1"/>
  <c r="E193" i="4" s="1"/>
  <c r="C194" i="4"/>
  <c r="D194" i="4" s="1"/>
  <c r="E194" i="4" s="1"/>
  <c r="C2" i="4"/>
  <c r="H841" i="19" l="1"/>
  <c r="H831" i="19"/>
  <c r="H832" i="19"/>
  <c r="H833" i="19"/>
  <c r="H760" i="19"/>
  <c r="H748" i="19"/>
  <c r="H773" i="19"/>
  <c r="H896" i="19"/>
  <c r="H732" i="19"/>
  <c r="H747" i="19"/>
  <c r="H746" i="19"/>
  <c r="H785" i="19"/>
  <c r="H877" i="19"/>
  <c r="H743" i="19"/>
  <c r="H757" i="19"/>
  <c r="H887" i="19"/>
  <c r="H888" i="19"/>
  <c r="H813" i="19"/>
  <c r="H727" i="19"/>
  <c r="H834" i="19"/>
  <c r="H779" i="19"/>
  <c r="H897" i="19"/>
  <c r="H892" i="19"/>
  <c r="H788" i="19"/>
  <c r="H815" i="19"/>
  <c r="H871" i="19"/>
  <c r="H804" i="19"/>
  <c r="H872" i="19"/>
  <c r="H876" i="19"/>
  <c r="H890" i="19"/>
  <c r="H730" i="19"/>
  <c r="H859" i="19"/>
  <c r="H885" i="19"/>
  <c r="H772" i="19"/>
  <c r="H863" i="19"/>
  <c r="H795" i="19"/>
  <c r="H728" i="19"/>
  <c r="H857" i="19"/>
  <c r="H734" i="19"/>
  <c r="H849" i="19"/>
  <c r="H894" i="19"/>
  <c r="H735" i="19"/>
  <c r="H809" i="19"/>
  <c r="H837" i="19"/>
  <c r="H850" i="19"/>
  <c r="H736" i="19"/>
  <c r="H780" i="19"/>
  <c r="H808" i="19"/>
  <c r="H822" i="19"/>
  <c r="H836" i="19"/>
  <c r="H851" i="19"/>
  <c r="H882" i="19"/>
  <c r="H774" i="19"/>
  <c r="H798" i="19"/>
  <c r="H725" i="19"/>
  <c r="H865" i="19"/>
  <c r="H768" i="19"/>
  <c r="H750" i="19"/>
  <c r="H814" i="19"/>
  <c r="H840" i="19"/>
  <c r="H879" i="19"/>
  <c r="H726" i="19"/>
  <c r="H856" i="19"/>
  <c r="H870" i="19"/>
  <c r="H741" i="19"/>
  <c r="H771" i="19"/>
  <c r="H823" i="19"/>
  <c r="H737" i="19"/>
  <c r="H749" i="19"/>
  <c r="H825" i="19"/>
  <c r="H852" i="19"/>
  <c r="H895" i="19"/>
  <c r="H755" i="19"/>
  <c r="H783" i="19"/>
  <c r="H838" i="19"/>
  <c r="H762" i="19"/>
  <c r="H784" i="19"/>
  <c r="H797" i="19"/>
  <c r="H884" i="19"/>
  <c r="H763" i="19"/>
  <c r="H880" i="19"/>
  <c r="H893" i="19"/>
  <c r="H764" i="19"/>
  <c r="H777" i="19"/>
  <c r="H742" i="19"/>
  <c r="H758" i="19"/>
  <c r="H828" i="19"/>
  <c r="H765" i="19"/>
  <c r="H802" i="19"/>
  <c r="H817" i="19"/>
  <c r="H754" i="19"/>
  <c r="H791" i="19"/>
  <c r="H886" i="19"/>
  <c r="H767" i="19"/>
  <c r="H792" i="19"/>
  <c r="H819" i="19"/>
  <c r="H845" i="19"/>
  <c r="H761" i="19"/>
  <c r="H818" i="19"/>
  <c r="H846" i="19"/>
  <c r="H862" i="19"/>
  <c r="H733" i="19"/>
  <c r="H745" i="19"/>
  <c r="H782" i="19"/>
  <c r="H848" i="19"/>
  <c r="H796" i="19"/>
  <c r="H901" i="19"/>
  <c r="H810" i="19"/>
  <c r="H864" i="19"/>
  <c r="H812" i="19"/>
  <c r="H839" i="19"/>
  <c r="H738" i="19"/>
  <c r="H826" i="19"/>
  <c r="H751" i="19"/>
  <c r="H776" i="19"/>
  <c r="H800" i="19"/>
  <c r="H854" i="19"/>
  <c r="H867" i="19"/>
  <c r="H858" i="19"/>
  <c r="H729" i="19"/>
  <c r="H753" i="19"/>
  <c r="H778" i="19"/>
  <c r="H790" i="19"/>
  <c r="H843" i="19"/>
  <c r="H869" i="19"/>
  <c r="H883" i="19"/>
  <c r="H899" i="19"/>
  <c r="H759" i="19"/>
  <c r="H844" i="19"/>
  <c r="H889" i="19"/>
  <c r="G634" i="19"/>
  <c r="G668" i="19"/>
  <c r="H766" i="19"/>
  <c r="H803" i="19"/>
  <c r="H842" i="19"/>
  <c r="H731" i="19"/>
  <c r="H875" i="19"/>
  <c r="H744" i="19"/>
  <c r="H806" i="19"/>
  <c r="H820" i="19"/>
  <c r="H847" i="19"/>
  <c r="H853" i="19"/>
  <c r="H752" i="19"/>
  <c r="H900" i="19"/>
  <c r="H827" i="19"/>
  <c r="H740" i="19"/>
  <c r="H789" i="19"/>
  <c r="H801" i="19"/>
  <c r="H824" i="19"/>
  <c r="H816" i="19"/>
  <c r="H829" i="19"/>
  <c r="H855" i="19"/>
  <c r="H868" i="19"/>
  <c r="H881" i="19"/>
  <c r="H799" i="19"/>
  <c r="H805" i="19"/>
  <c r="H756" i="19"/>
  <c r="H769" i="19"/>
  <c r="H793" i="19"/>
  <c r="H873" i="19"/>
  <c r="H770" i="19"/>
  <c r="H794" i="19"/>
  <c r="H807" i="19"/>
  <c r="H866" i="19"/>
  <c r="H821" i="19"/>
  <c r="H835" i="19"/>
  <c r="H861" i="19"/>
  <c r="H874" i="19"/>
  <c r="G552" i="19"/>
  <c r="H786" i="19"/>
  <c r="H878" i="19"/>
  <c r="H891" i="19"/>
  <c r="H811" i="19"/>
  <c r="G616" i="19"/>
  <c r="G663" i="19"/>
  <c r="H781" i="19"/>
  <c r="H898" i="19"/>
  <c r="H739" i="19"/>
  <c r="G631" i="19"/>
  <c r="G664" i="19"/>
  <c r="G652" i="19"/>
  <c r="H775" i="19"/>
  <c r="H787" i="19"/>
  <c r="G547" i="19"/>
  <c r="G628" i="19"/>
  <c r="G712" i="19"/>
  <c r="G649" i="19"/>
  <c r="F902" i="19"/>
  <c r="G658" i="19"/>
  <c r="G592" i="19"/>
  <c r="G611" i="19"/>
  <c r="G568" i="19"/>
  <c r="G654" i="19"/>
  <c r="G673" i="19"/>
  <c r="D902" i="19"/>
  <c r="G661" i="19"/>
  <c r="G604" i="19"/>
  <c r="G615" i="19"/>
  <c r="G556" i="19"/>
  <c r="G675" i="19"/>
  <c r="G624" i="19"/>
  <c r="G711" i="19"/>
  <c r="G606" i="19"/>
  <c r="G629" i="19"/>
  <c r="G567" i="19"/>
  <c r="G659" i="19"/>
  <c r="G707" i="19"/>
  <c r="G559" i="19"/>
  <c r="G714" i="19"/>
  <c r="G640" i="19"/>
  <c r="G570" i="19"/>
  <c r="G646" i="19"/>
  <c r="G642" i="19"/>
  <c r="G571" i="19"/>
  <c r="G614" i="19"/>
  <c r="G566" i="19"/>
  <c r="G700" i="19"/>
  <c r="G596" i="19"/>
  <c r="G678" i="19"/>
  <c r="G689" i="19"/>
  <c r="G650" i="19"/>
  <c r="G622" i="19"/>
  <c r="G669" i="19"/>
  <c r="G561" i="19"/>
  <c r="G626" i="19"/>
  <c r="G550" i="19"/>
  <c r="G548" i="19"/>
  <c r="G633" i="19"/>
  <c r="G632" i="19"/>
  <c r="G704" i="19"/>
  <c r="G656" i="19"/>
  <c r="G579" i="19"/>
  <c r="G563" i="19"/>
  <c r="G684" i="19"/>
  <c r="G580" i="19"/>
  <c r="G703" i="19"/>
  <c r="G597" i="19"/>
  <c r="G627" i="19"/>
  <c r="G643" i="19"/>
  <c r="G612" i="19"/>
  <c r="G635" i="19"/>
  <c r="G683" i="19"/>
  <c r="G688" i="19"/>
  <c r="G565" i="19"/>
  <c r="G685" i="19"/>
  <c r="G585" i="19"/>
  <c r="G718" i="19"/>
  <c r="G555" i="19"/>
  <c r="G625" i="19"/>
  <c r="G574" i="19"/>
  <c r="G644" i="19"/>
  <c r="G584" i="19"/>
  <c r="G638" i="19"/>
  <c r="G605" i="19"/>
  <c r="G653" i="19"/>
  <c r="G577" i="19"/>
  <c r="G546" i="19"/>
  <c r="G603" i="19"/>
  <c r="G665" i="19"/>
  <c r="G610" i="19"/>
  <c r="G690" i="19"/>
  <c r="G618" i="19"/>
  <c r="G545" i="19"/>
  <c r="G699" i="19"/>
  <c r="G717" i="19"/>
  <c r="G623" i="19"/>
  <c r="G671" i="19"/>
  <c r="G719" i="19"/>
  <c r="G651" i="19"/>
  <c r="G609" i="19"/>
  <c r="G716" i="19"/>
  <c r="G657" i="19"/>
  <c r="G557" i="19"/>
  <c r="G695" i="19"/>
  <c r="G620" i="19"/>
  <c r="G692" i="19"/>
  <c r="G621" i="19"/>
  <c r="G670" i="19"/>
  <c r="G608" i="19"/>
  <c r="G676" i="19"/>
  <c r="G697" i="19"/>
  <c r="G682" i="19"/>
  <c r="G575" i="19"/>
  <c r="G698" i="19"/>
  <c r="G647" i="19"/>
  <c r="G595" i="19"/>
  <c r="G708" i="19"/>
  <c r="G639" i="19"/>
  <c r="G687" i="19"/>
  <c r="G602" i="19"/>
  <c r="G637" i="19"/>
  <c r="C722" i="19"/>
  <c r="G600" i="19"/>
  <c r="G713" i="19"/>
  <c r="G560" i="19"/>
  <c r="G617" i="19"/>
  <c r="G558" i="19"/>
  <c r="G586" i="19"/>
  <c r="G572" i="19"/>
  <c r="G681" i="19"/>
  <c r="G576" i="19"/>
  <c r="G587" i="19"/>
  <c r="G677" i="19"/>
  <c r="G593" i="19"/>
  <c r="G588" i="19"/>
  <c r="G594" i="19"/>
  <c r="G641" i="19"/>
  <c r="G666" i="19"/>
  <c r="G598" i="19"/>
  <c r="G672" i="19"/>
  <c r="G720" i="19"/>
  <c r="G591" i="19"/>
  <c r="G686" i="19"/>
  <c r="G549" i="19"/>
  <c r="G554" i="19"/>
  <c r="G645" i="19"/>
  <c r="G662" i="19"/>
  <c r="G562" i="19"/>
  <c r="G674" i="19"/>
  <c r="G680" i="19"/>
  <c r="G648" i="19"/>
  <c r="G601" i="19"/>
  <c r="G702" i="19"/>
  <c r="G590" i="19"/>
  <c r="G709" i="19"/>
  <c r="G573" i="19"/>
  <c r="G589" i="19"/>
  <c r="G578" i="19"/>
  <c r="G691" i="19"/>
  <c r="G581" i="19"/>
  <c r="G569" i="19"/>
  <c r="G613" i="19"/>
  <c r="G693" i="19"/>
  <c r="G696" i="19"/>
  <c r="G721" i="19"/>
  <c r="G694" i="19"/>
  <c r="G706" i="19"/>
  <c r="G553" i="19"/>
  <c r="G551" i="19"/>
  <c r="E722" i="19"/>
  <c r="G710" i="19"/>
  <c r="G701" i="19"/>
  <c r="G599" i="19"/>
  <c r="G583" i="19"/>
  <c r="G655" i="19"/>
  <c r="G619" i="19"/>
  <c r="G630" i="19"/>
  <c r="G582" i="19"/>
  <c r="G715" i="19"/>
  <c r="G607" i="19"/>
  <c r="G564" i="19"/>
  <c r="G636" i="19"/>
  <c r="G660" i="19"/>
  <c r="G667" i="19"/>
  <c r="H58" i="18"/>
  <c r="F58" i="4"/>
  <c r="F78" i="18"/>
  <c r="I7" i="18"/>
  <c r="C7" i="18"/>
  <c r="H7" i="18"/>
  <c r="E7" i="18"/>
  <c r="G7" i="18"/>
  <c r="D7" i="18"/>
  <c r="F7" i="18"/>
  <c r="G31" i="18"/>
  <c r="F31" i="18" s="1"/>
  <c r="B56" i="18"/>
  <c r="B30" i="18"/>
  <c r="B77" i="18"/>
  <c r="B29" i="18"/>
  <c r="B76" i="18"/>
  <c r="B5" i="18"/>
  <c r="B31" i="18"/>
  <c r="B6" i="18"/>
  <c r="B7" i="18"/>
  <c r="B75" i="18"/>
  <c r="B54" i="18"/>
  <c r="F133" i="4"/>
  <c r="F107" i="4"/>
  <c r="F75" i="4"/>
  <c r="F73" i="4"/>
  <c r="F47" i="4"/>
  <c r="F185" i="4"/>
  <c r="F8" i="4"/>
  <c r="F151" i="4"/>
  <c r="F6" i="4"/>
  <c r="F108" i="4"/>
  <c r="F128" i="4"/>
  <c r="F31" i="4"/>
  <c r="F126" i="4"/>
  <c r="F26" i="4"/>
  <c r="G59" i="18"/>
  <c r="F24" i="4"/>
  <c r="F13" i="4"/>
  <c r="F100" i="4"/>
  <c r="F79" i="18"/>
  <c r="B50" i="18"/>
  <c r="B26" i="18"/>
  <c r="F75" i="18"/>
  <c r="F178" i="4"/>
  <c r="F150" i="4"/>
  <c r="F102" i="4"/>
  <c r="F74" i="4"/>
  <c r="F42" i="4"/>
  <c r="F25" i="4"/>
  <c r="F7" i="4"/>
  <c r="F158" i="4"/>
  <c r="F76" i="4"/>
  <c r="F55" i="4"/>
  <c r="F177" i="4"/>
  <c r="F123" i="4"/>
  <c r="F41" i="4"/>
  <c r="F176" i="4"/>
  <c r="F142" i="4"/>
  <c r="F116" i="4"/>
  <c r="F95" i="4"/>
  <c r="F40" i="4"/>
  <c r="F23" i="4"/>
  <c r="F5" i="4"/>
  <c r="F170" i="4"/>
  <c r="F141" i="4"/>
  <c r="F115" i="4"/>
  <c r="F93" i="4"/>
  <c r="F66" i="4"/>
  <c r="F39" i="4"/>
  <c r="B2" i="18"/>
  <c r="F163" i="4"/>
  <c r="F140" i="4"/>
  <c r="F90" i="4"/>
  <c r="F62" i="4"/>
  <c r="F34" i="4"/>
  <c r="F15" i="4"/>
  <c r="F193" i="4"/>
  <c r="F161" i="4"/>
  <c r="F109" i="4"/>
  <c r="F81" i="4"/>
  <c r="F33" i="4"/>
  <c r="F14" i="4"/>
  <c r="F188" i="4"/>
  <c r="F118" i="4"/>
  <c r="F50" i="4"/>
  <c r="F131" i="4"/>
  <c r="F98" i="4"/>
  <c r="F189" i="4"/>
  <c r="F180" i="4"/>
  <c r="F171" i="4"/>
  <c r="F162" i="4"/>
  <c r="F154" i="4"/>
  <c r="F146" i="4"/>
  <c r="F136" i="4"/>
  <c r="F127" i="4"/>
  <c r="F119" i="4"/>
  <c r="F111" i="4"/>
  <c r="F103" i="4"/>
  <c r="F94" i="4"/>
  <c r="F85" i="4"/>
  <c r="F77" i="4"/>
  <c r="F69" i="4"/>
  <c r="F59" i="4"/>
  <c r="F51" i="4"/>
  <c r="F43" i="4"/>
  <c r="F35" i="4"/>
  <c r="F27" i="4"/>
  <c r="F18" i="4"/>
  <c r="F9" i="4"/>
  <c r="D8" i="17"/>
  <c r="F2" i="4"/>
  <c r="F187" i="4"/>
  <c r="F169" i="4"/>
  <c r="F160" i="4"/>
  <c r="F152" i="4"/>
  <c r="F134" i="4"/>
  <c r="F125" i="4"/>
  <c r="F117" i="4"/>
  <c r="F101" i="4"/>
  <c r="F92" i="4"/>
  <c r="F83" i="4"/>
  <c r="F67" i="4"/>
  <c r="F57" i="4"/>
  <c r="F49" i="4"/>
  <c r="F84" i="4"/>
  <c r="F194" i="4"/>
  <c r="F186" i="4"/>
  <c r="F168" i="4"/>
  <c r="F159" i="4"/>
  <c r="F124" i="4"/>
  <c r="F91" i="4"/>
  <c r="F82" i="4"/>
  <c r="F56" i="4"/>
  <c r="F48" i="4"/>
  <c r="F32" i="4"/>
  <c r="F167" i="4"/>
  <c r="F153" i="4"/>
  <c r="F65" i="4"/>
  <c r="H54" i="18"/>
  <c r="H57" i="18"/>
  <c r="G54" i="18"/>
  <c r="E59" i="18"/>
  <c r="H59" i="18"/>
  <c r="E58" i="18"/>
  <c r="E57" i="18"/>
  <c r="E56" i="18"/>
  <c r="F56" i="18" s="1"/>
  <c r="G58" i="18"/>
  <c r="G57" i="18"/>
  <c r="I56" i="18"/>
  <c r="J56" i="18" s="1"/>
  <c r="E54" i="18"/>
  <c r="C80" i="18"/>
  <c r="C79" i="18"/>
  <c r="F80" i="18"/>
  <c r="C78" i="18"/>
  <c r="H77" i="18"/>
  <c r="C75" i="18"/>
  <c r="J8" i="18"/>
  <c r="J5" i="18"/>
  <c r="J10" i="18"/>
  <c r="J9" i="18"/>
  <c r="H902" i="19" l="1"/>
  <c r="G722" i="19"/>
  <c r="D10" i="17"/>
  <c r="D31" i="18"/>
  <c r="V14" i="4"/>
  <c r="V10" i="4"/>
  <c r="I58" i="18"/>
  <c r="J58" i="18" s="1"/>
  <c r="W8" i="4"/>
  <c r="W10" i="4"/>
  <c r="V7" i="4"/>
  <c r="W12" i="4"/>
  <c r="W14" i="4"/>
  <c r="V11" i="4"/>
  <c r="V5" i="4"/>
  <c r="V3" i="4"/>
  <c r="W6" i="4"/>
  <c r="W2" i="4"/>
  <c r="V9" i="4"/>
  <c r="F77" i="18"/>
  <c r="G77" i="18" s="1"/>
  <c r="V12" i="4"/>
  <c r="W4" i="4"/>
  <c r="W3" i="4"/>
  <c r="V13" i="4"/>
  <c r="I59" i="18"/>
  <c r="J59" i="18" s="1"/>
  <c r="W7" i="4"/>
  <c r="W5" i="4"/>
  <c r="W11" i="4"/>
  <c r="W9" i="4"/>
  <c r="V2" i="4"/>
  <c r="W13" i="4"/>
  <c r="V4" i="4"/>
  <c r="V6" i="4"/>
  <c r="V8" i="4"/>
  <c r="C77" i="18"/>
  <c r="E77" i="18"/>
  <c r="N12" i="4"/>
  <c r="T6" i="4"/>
  <c r="T10" i="4"/>
  <c r="T14" i="4"/>
  <c r="U6" i="4"/>
  <c r="U10" i="4"/>
  <c r="U14" i="4"/>
  <c r="T3" i="4"/>
  <c r="T7" i="4"/>
  <c r="T11" i="4"/>
  <c r="U2" i="4"/>
  <c r="U3" i="4"/>
  <c r="U7" i="4"/>
  <c r="U11" i="4"/>
  <c r="T2" i="4"/>
  <c r="T4" i="4"/>
  <c r="T8" i="4"/>
  <c r="T12" i="4"/>
  <c r="U4" i="4"/>
  <c r="U8" i="4"/>
  <c r="U12" i="4"/>
  <c r="T5" i="4"/>
  <c r="T9" i="4"/>
  <c r="T13" i="4"/>
  <c r="U5" i="4"/>
  <c r="U9" i="4"/>
  <c r="U13" i="4"/>
  <c r="R9" i="4"/>
  <c r="O9" i="4"/>
  <c r="P3" i="4"/>
  <c r="P14" i="4"/>
  <c r="Q4" i="4"/>
  <c r="N4" i="4"/>
  <c r="M5" i="4"/>
  <c r="R10" i="4"/>
  <c r="O10" i="4"/>
  <c r="P4" i="4"/>
  <c r="Q7" i="4"/>
  <c r="N5" i="4"/>
  <c r="M7" i="4"/>
  <c r="R11" i="4"/>
  <c r="O13" i="4"/>
  <c r="P5" i="4"/>
  <c r="P12" i="4"/>
  <c r="Q10" i="4"/>
  <c r="N7" i="4"/>
  <c r="M12" i="4"/>
  <c r="O3" i="4"/>
  <c r="O14" i="4"/>
  <c r="P6" i="4"/>
  <c r="Q13" i="4"/>
  <c r="M4" i="4"/>
  <c r="N8" i="4"/>
  <c r="R3" i="4"/>
  <c r="O5" i="4"/>
  <c r="R5" i="4"/>
  <c r="P7" i="4"/>
  <c r="M6" i="4"/>
  <c r="M9" i="4"/>
  <c r="N9" i="4"/>
  <c r="R4" i="4"/>
  <c r="O6" i="4"/>
  <c r="R12" i="4"/>
  <c r="P9" i="4"/>
  <c r="M8" i="4"/>
  <c r="M13" i="4"/>
  <c r="N10" i="4"/>
  <c r="R7" i="4"/>
  <c r="O7" i="4"/>
  <c r="Q5" i="4"/>
  <c r="P11" i="4"/>
  <c r="M10" i="4"/>
  <c r="M14" i="4"/>
  <c r="Q12" i="4"/>
  <c r="N11" i="4"/>
  <c r="M11" i="4"/>
  <c r="L9" i="4"/>
  <c r="Q14" i="4"/>
  <c r="N14" i="4"/>
  <c r="M2" i="4"/>
  <c r="L10" i="4"/>
  <c r="O4" i="4"/>
  <c r="R6" i="4"/>
  <c r="P8" i="4"/>
  <c r="N2" i="4"/>
  <c r="L3" i="4"/>
  <c r="L11" i="4"/>
  <c r="R13" i="4"/>
  <c r="P10" i="4"/>
  <c r="O2" i="4"/>
  <c r="L4" i="4"/>
  <c r="L12" i="4"/>
  <c r="Q6" i="4"/>
  <c r="O11" i="4"/>
  <c r="Q2" i="4"/>
  <c r="L6" i="4"/>
  <c r="L14" i="4"/>
  <c r="R14" i="4"/>
  <c r="L5" i="4"/>
  <c r="Q8" i="4"/>
  <c r="O12" i="4"/>
  <c r="R2" i="4"/>
  <c r="L7" i="4"/>
  <c r="L2" i="4"/>
  <c r="P2" i="4"/>
  <c r="L13" i="4"/>
  <c r="Q11" i="4"/>
  <c r="N6" i="4"/>
  <c r="M3" i="4"/>
  <c r="L8" i="4"/>
  <c r="R8" i="4"/>
  <c r="O8" i="4"/>
  <c r="Q9" i="4"/>
  <c r="P13" i="4"/>
  <c r="Q3" i="4"/>
  <c r="N3" i="4"/>
  <c r="N13" i="4"/>
  <c r="D77" i="18"/>
  <c r="I57" i="18"/>
  <c r="J57" i="18" s="1"/>
  <c r="F57" i="18"/>
  <c r="I54" i="18"/>
  <c r="J54" i="18" s="1"/>
  <c r="F58" i="18"/>
  <c r="F54" i="18"/>
  <c r="F59" i="18"/>
  <c r="G34" i="18"/>
  <c r="D34" i="18" s="1"/>
  <c r="H80" i="18"/>
  <c r="G29" i="18"/>
  <c r="F29" i="18" s="1"/>
  <c r="H75" i="18"/>
  <c r="G33" i="18"/>
  <c r="D33" i="18" s="1"/>
  <c r="H79" i="18"/>
  <c r="G79" i="18" s="1"/>
  <c r="G32" i="18"/>
  <c r="F32" i="18" s="1"/>
  <c r="H78" i="18"/>
  <c r="D78" i="18" s="1"/>
  <c r="G6" i="18" l="1"/>
  <c r="F6" i="18"/>
  <c r="C55" i="18"/>
  <c r="D55" i="18"/>
  <c r="E6" i="18"/>
  <c r="E30" i="18"/>
  <c r="C6" i="18"/>
  <c r="H6" i="18"/>
  <c r="C30" i="18"/>
  <c r="I6" i="18"/>
  <c r="D6" i="18"/>
  <c r="D29" i="18"/>
  <c r="F34" i="18"/>
  <c r="F33" i="18"/>
  <c r="G78" i="18"/>
  <c r="D32" i="18"/>
  <c r="D75" i="18"/>
  <c r="G75" i="18"/>
  <c r="G80" i="18"/>
  <c r="D80" i="18"/>
  <c r="D79" i="18"/>
  <c r="E55" i="18" l="1"/>
  <c r="G30" i="18"/>
  <c r="H55" i="18"/>
  <c r="E76" i="18"/>
  <c r="F76" i="18"/>
  <c r="G55" i="18"/>
  <c r="J6" i="18"/>
  <c r="H76" i="18" s="1"/>
  <c r="C76" i="18"/>
  <c r="I55" i="18" l="1"/>
  <c r="J55" i="18" s="1"/>
  <c r="F55" i="18"/>
  <c r="D76" i="18"/>
  <c r="G76" i="18"/>
  <c r="D30" i="18"/>
  <c r="F30" i="18"/>
</calcChain>
</file>

<file path=xl/sharedStrings.xml><?xml version="1.0" encoding="utf-8"?>
<sst xmlns="http://schemas.openxmlformats.org/spreadsheetml/2006/main" count="3464" uniqueCount="478">
  <si>
    <t>S</t>
  </si>
  <si>
    <t>TOTAL</t>
  </si>
  <si>
    <t>P</t>
  </si>
  <si>
    <t>TOUS TYPES</t>
  </si>
  <si>
    <t>Total</t>
  </si>
  <si>
    <t>Poussins</t>
  </si>
  <si>
    <t>Benjamins</t>
  </si>
  <si>
    <t>Minimes</t>
  </si>
  <si>
    <t>Cadets</t>
  </si>
  <si>
    <t>Juniors</t>
  </si>
  <si>
    <t>Seniors</t>
  </si>
  <si>
    <t>Veterans</t>
  </si>
  <si>
    <t>M</t>
  </si>
  <si>
    <t>D</t>
  </si>
  <si>
    <t>M+D</t>
  </si>
  <si>
    <t>PPC FUXEEN</t>
  </si>
  <si>
    <t>CP ST GIRONNAIS</t>
  </si>
  <si>
    <t>PPC APPAMEEN</t>
  </si>
  <si>
    <t>ATT PAYS D OLMES</t>
  </si>
  <si>
    <t>TENNIS DE TABLE CRITOURIEN</t>
  </si>
  <si>
    <t>STADE OLYMPIQUE MILLAVOIS</t>
  </si>
  <si>
    <t>PING CLUB D'OLEMPS</t>
  </si>
  <si>
    <t>T.T.CARCENAC BARAQUEVILLE</t>
  </si>
  <si>
    <t>CLUB PONGISTE D'ENTRAYGUES</t>
  </si>
  <si>
    <t>ONET LE CHATEAU T.T.</t>
  </si>
  <si>
    <t>C.C.S. SEVERAGAIS</t>
  </si>
  <si>
    <t>PING PONG CAPDENACOIS</t>
  </si>
  <si>
    <t>SEBAZAC TENNIS DE TABLE</t>
  </si>
  <si>
    <t>PPC LIOUJACOIS</t>
  </si>
  <si>
    <t>TT DECAZEVILLOIS</t>
  </si>
  <si>
    <t>PPC VILLEFRANCHOIS</t>
  </si>
  <si>
    <t>SAINT LYS OLYMPIQUE</t>
  </si>
  <si>
    <t>ASPTT TOULOUSE T.T.</t>
  </si>
  <si>
    <t>C.L.L.L.COLOMIERS</t>
  </si>
  <si>
    <t>US RAMONVILLE TT</t>
  </si>
  <si>
    <t>L AVENIR MURETAIN T T</t>
  </si>
  <si>
    <t>TT BLAGNACAIS</t>
  </si>
  <si>
    <t>TT PLAISANÇOIS</t>
  </si>
  <si>
    <t>SAINT ORENS TT</t>
  </si>
  <si>
    <t>A.S.C. MONTAUDRAN</t>
  </si>
  <si>
    <t>PINS-JUSTARET VILLATE TT</t>
  </si>
  <si>
    <t>POINTIS RIVIERE STT</t>
  </si>
  <si>
    <t>TOULOUSE PATTE D'OIE T.T.</t>
  </si>
  <si>
    <t>TT FROUZINOIS</t>
  </si>
  <si>
    <t>COTEAUX BELLEVUE TT</t>
  </si>
  <si>
    <t>CASTELGINEST TT</t>
  </si>
  <si>
    <t>TT ST JORY</t>
  </si>
  <si>
    <t>JS CUGNAUX/VILLENEUVE TT</t>
  </si>
  <si>
    <t>RIEUMES MAUZAC SLTT</t>
  </si>
  <si>
    <t>TT REVEL-LAURAGAIS</t>
  </si>
  <si>
    <t>TT FRONTON</t>
  </si>
  <si>
    <t>QUINT FONSEGRIVES TENNIS DE T</t>
  </si>
  <si>
    <t>TT DE LA HYSE</t>
  </si>
  <si>
    <t>TENNIS DE TABLE PIBRACAIS</t>
  </si>
  <si>
    <t>CP AUSCITAIN</t>
  </si>
  <si>
    <t>US PLAISANTINE TT</t>
  </si>
  <si>
    <t>EAUZE TENNIS DE TABLE</t>
  </si>
  <si>
    <t>PREIGNAN AUBIET CASTELNAU TT</t>
  </si>
  <si>
    <t>CP LECTOUROIS</t>
  </si>
  <si>
    <t>CP FLEURANTIN</t>
  </si>
  <si>
    <t>CP DU BAS ARMAGNAC</t>
  </si>
  <si>
    <t>A.S.T.T. L'ISLOIS</t>
  </si>
  <si>
    <t>CERCLE PONGISTE VICOIS</t>
  </si>
  <si>
    <t>CAHORS TENNIS DE TABLE</t>
  </si>
  <si>
    <t>TT PRAYSSACOIS</t>
  </si>
  <si>
    <t>TT BRETENOUX-BIARS</t>
  </si>
  <si>
    <t>SOUILLAC ATHLE 46 TT</t>
  </si>
  <si>
    <t>MJC GOURDON TT</t>
  </si>
  <si>
    <t>TT CRESSENSACOIS</t>
  </si>
  <si>
    <t>E S POUZACAISE</t>
  </si>
  <si>
    <t>CLUB TENNIS TABLE LOURDAIS</t>
  </si>
  <si>
    <t>E.S. DES BARONNIES</t>
  </si>
  <si>
    <t>TT CAMALES</t>
  </si>
  <si>
    <t>A.S.C.AUREILHAN</t>
  </si>
  <si>
    <t>AMICALE PONGISTE D ANDREST</t>
  </si>
  <si>
    <t>TARBES ODOS PYRENEES TT</t>
  </si>
  <si>
    <t>U.P.MAZAMETAINE</t>
  </si>
  <si>
    <t>U.S. CARMAUX TT</t>
  </si>
  <si>
    <t>F L E P  LACABAREDE</t>
  </si>
  <si>
    <t>PING ST PAULAIS</t>
  </si>
  <si>
    <t>CASTRES TARN-SUD TT</t>
  </si>
  <si>
    <t>S.C.GRAULHETOIS TENNIS DE TAB</t>
  </si>
  <si>
    <t>LABRUGUIERE FUN PING</t>
  </si>
  <si>
    <t>PPC CAUSSADAIS</t>
  </si>
  <si>
    <t>U.S.MONTAUBAN T.T.</t>
  </si>
  <si>
    <t>L ATOUT STEPHANOIS</t>
  </si>
  <si>
    <t>AVENIR MONTBETONAIS TT</t>
  </si>
  <si>
    <t>T.T.ST PAUL D ESPIS</t>
  </si>
  <si>
    <t>PPC DE MALAUSE</t>
  </si>
  <si>
    <t>AS MONTECH TT</t>
  </si>
  <si>
    <t>BEAUPUY-VERDUN TT</t>
  </si>
  <si>
    <t>US CASTELMAYRAN TENNIS DE TA</t>
  </si>
  <si>
    <t>NEVIAN TT 2001</t>
  </si>
  <si>
    <t>LIMOUX TT</t>
  </si>
  <si>
    <t>TREBES  TT</t>
  </si>
  <si>
    <t>CARCASSONNE MJC PONGISTE</t>
  </si>
  <si>
    <t>MJC GRUISSAN TENNIS DE TABLE</t>
  </si>
  <si>
    <t>NARBONNE Tennis de Table</t>
  </si>
  <si>
    <t>CAVES LEUCATE TENNIS DE TABLE</t>
  </si>
  <si>
    <t>Tennis De Table Village Passion</t>
  </si>
  <si>
    <t>Sigean Tennis de Table</t>
  </si>
  <si>
    <t>Tennis de Table en Pays Viganais</t>
  </si>
  <si>
    <t>VILLENEUVE LES AVIGNON AS</t>
  </si>
  <si>
    <t>NIMES ST CESAIRE AM</t>
  </si>
  <si>
    <t>GARONS TENNIS DE TABLE</t>
  </si>
  <si>
    <t>NIMES ASPC</t>
  </si>
  <si>
    <t>CONGENIES PPC</t>
  </si>
  <si>
    <t>UCHAUD ASTT</t>
  </si>
  <si>
    <t>BAGNOLS MARCOULE SABRAN TT</t>
  </si>
  <si>
    <t>ST CHRISTOL LEZ ALES AS</t>
  </si>
  <si>
    <t>BESSEGES/GAGNIERES CPM</t>
  </si>
  <si>
    <t>LEDIGNAN ALASC</t>
  </si>
  <si>
    <t>MIALET TT</t>
  </si>
  <si>
    <t>BELLEGARDE COB</t>
  </si>
  <si>
    <t>BAD PING LE GRAU DU ROI</t>
  </si>
  <si>
    <t>SALINDRES AS</t>
  </si>
  <si>
    <t>CTT CALVISSON </t>
  </si>
  <si>
    <t>VAUVERT OPP</t>
  </si>
  <si>
    <t>GENERAC T.T.</t>
  </si>
  <si>
    <t>CAMARGUE TT</t>
  </si>
  <si>
    <t>ALES CEVENNES TENNIS DE TABLE</t>
  </si>
  <si>
    <t>MANDUEL ASTT</t>
  </si>
  <si>
    <t>CTT SOMMIERES</t>
  </si>
  <si>
    <t>TENNIS CLUB CRUVIERS-LASCOUR</t>
  </si>
  <si>
    <t>TENNIS DE TABLE ARAMON</t>
  </si>
  <si>
    <t>AMTT MEZE</t>
  </si>
  <si>
    <t>ST FELIX DE LODEZ FR TT</t>
  </si>
  <si>
    <t>PEROLS PPC</t>
  </si>
  <si>
    <t>LE CRES SALAISON  T.T.</t>
  </si>
  <si>
    <t>MONTPELLIER TT</t>
  </si>
  <si>
    <t>PRADES ST GELY TT</t>
  </si>
  <si>
    <t>CHEMINOT MONTPELLIER TT</t>
  </si>
  <si>
    <t>GIGEAN ASM</t>
  </si>
  <si>
    <t>MONTADY  CAPESTANG TT</t>
  </si>
  <si>
    <t>MAUGUIO MJC</t>
  </si>
  <si>
    <t>LE CAYLAR PPC</t>
  </si>
  <si>
    <t>LESPIGNAN PPC</t>
  </si>
  <si>
    <t>LAVERUNE FRTT</t>
  </si>
  <si>
    <t>VENDARGUES T.T.</t>
  </si>
  <si>
    <t>COURNONTERRAL  TT</t>
  </si>
  <si>
    <t>CLERMONT L HERAULT TT</t>
  </si>
  <si>
    <t>CAUX TENNIS DE TABLE</t>
  </si>
  <si>
    <t>LUNEL TENNIS DE TABLE</t>
  </si>
  <si>
    <t>BEZIERS TENNIS DE TABLE</t>
  </si>
  <si>
    <t>ASTT BALARUC</t>
  </si>
  <si>
    <t>ASPTT SETE TENNIS DE TABLE</t>
  </si>
  <si>
    <t>MARSEILLAN TT</t>
  </si>
  <si>
    <t>AGDE TENNIS DE TABLE</t>
  </si>
  <si>
    <t>BALLATAK</t>
  </si>
  <si>
    <t>POMEROLS FRTT 34</t>
  </si>
  <si>
    <t>FOYER RURAL D'ABEILHAN</t>
  </si>
  <si>
    <t>ANIANE TENNIS DE TABLE</t>
  </si>
  <si>
    <t>MARVEJOLS TT</t>
  </si>
  <si>
    <t>GRANDRIEU FR</t>
  </si>
  <si>
    <t>ST CHELY TT</t>
  </si>
  <si>
    <t>AUMONT TT</t>
  </si>
  <si>
    <t>CANOURGUE TENNIS DE TABLE</t>
  </si>
  <si>
    <t>CANOHES TOULOUGES TENNIS DE </t>
  </si>
  <si>
    <t>RIVESALTES CTT</t>
  </si>
  <si>
    <t>THUIR TT</t>
  </si>
  <si>
    <t>COTE VERMEILLE TT</t>
  </si>
  <si>
    <t>PERPIGNAN ROUSSILLON TENNIS </t>
  </si>
  <si>
    <t>PERPIGNAN ST GAUDERIQUE TT </t>
  </si>
  <si>
    <t>US TORREILLES US TT</t>
  </si>
  <si>
    <t>TENNIS DE TABLE CLUB LAURENTI</t>
  </si>
  <si>
    <t>ENT VALLESPIR TENNIS DE TABLE</t>
  </si>
  <si>
    <t>MILLAS TENNIS DE TABLE</t>
  </si>
  <si>
    <t>Saint Cyprien Tennis de Table </t>
  </si>
  <si>
    <t>PRADES CONFLENT CANIGO TT</t>
  </si>
  <si>
    <t>LEZIGNAN CORBIERES MJC TT</t>
  </si>
  <si>
    <t>QUISSAC T.T.</t>
  </si>
  <si>
    <t>TOULOUSE O A C TT</t>
  </si>
  <si>
    <t>RAQUETTE SEISSANNAISE</t>
  </si>
  <si>
    <t>TT34 SAUVIAN</t>
  </si>
  <si>
    <t>FOYER RURAL DE VAILHAUQUES </t>
  </si>
  <si>
    <t>TENNIS DE TABLE CLARETAIN</t>
  </si>
  <si>
    <t>ASPTT ALBI tennis de table</t>
  </si>
  <si>
    <t>    </t>
  </si>
  <si>
    <t>PING VALLON</t>
  </si>
  <si>
    <t>NIMES ASPTT TENNIS DE TABLE</t>
  </si>
  <si>
    <t>TOULOUSE AC TENNIS DE TABLE</t>
  </si>
  <si>
    <t>TT BOUSQUET D'ORB FR</t>
  </si>
  <si>
    <t>CASTELNAU LE LEZ TENNIS DE TAB</t>
  </si>
  <si>
    <t>SERIGNAN TENNIS DE TABLE</t>
  </si>
  <si>
    <t>FIGEAC SAINT-CERE T.T</t>
  </si>
  <si>
    <t>EVEIL MENDOIS TENNIS DE TABLE.</t>
  </si>
  <si>
    <t>FOYER RURAL DE LA MALENE</t>
  </si>
  <si>
    <t>PEXIORA TENNIS DE TABLE</t>
  </si>
  <si>
    <t>ESPALION AVEYRON TENNIS de TA</t>
  </si>
  <si>
    <t>ASTT SAINT GILLES</t>
  </si>
  <si>
    <t>SAINT SULPICE TENNIS DE TABLE</t>
  </si>
  <si>
    <t>Tennis de Table de Reignac</t>
  </si>
  <si>
    <t>Ping Salviacois -Tennis de table</t>
  </si>
  <si>
    <t>BEDUER FAYCELLES PING</t>
  </si>
  <si>
    <t>ARGELES TENNIS DE TABLE</t>
  </si>
  <si>
    <t>Tennis de Table PAYS GAILLACOIS</t>
  </si>
  <si>
    <t>CERCLE ATHLETIQUE CASTELSAR</t>
  </si>
  <si>
    <t>TRADITIONNEL</t>
  </si>
  <si>
    <t>PROMOTIONNEL</t>
  </si>
  <si>
    <t>Selectionner votre club =&gt;</t>
  </si>
  <si>
    <t>N° club</t>
  </si>
  <si>
    <t>Nom du club</t>
  </si>
  <si>
    <t>Nom</t>
  </si>
  <si>
    <t>11</t>
  </si>
  <si>
    <t>12</t>
  </si>
  <si>
    <t>30</t>
  </si>
  <si>
    <t>31</t>
  </si>
  <si>
    <t>32</t>
  </si>
  <si>
    <t>34</t>
  </si>
  <si>
    <t>46</t>
  </si>
  <si>
    <t>48</t>
  </si>
  <si>
    <t>65</t>
  </si>
  <si>
    <t>66</t>
  </si>
  <si>
    <t>81</t>
  </si>
  <si>
    <t>82</t>
  </si>
  <si>
    <t>  </t>
  </si>
  <si>
    <t>Ariège</t>
  </si>
  <si>
    <t>Aude</t>
  </si>
  <si>
    <t>Aveyron</t>
  </si>
  <si>
    <t>Gard</t>
  </si>
  <si>
    <t>Gers</t>
  </si>
  <si>
    <t>Hérault</t>
  </si>
  <si>
    <t>Lot</t>
  </si>
  <si>
    <t>Lozère</t>
  </si>
  <si>
    <t>Tarn</t>
  </si>
  <si>
    <t>Tarn et Garonne</t>
  </si>
  <si>
    <t>Haute Garonne</t>
  </si>
  <si>
    <t>Haute Pyrénées</t>
  </si>
  <si>
    <t>Pyrénées orientales</t>
  </si>
  <si>
    <t>Ligue Occitanie</t>
  </si>
  <si>
    <t>Date de mise à jour :</t>
  </si>
  <si>
    <t>MAJ des données :</t>
  </si>
  <si>
    <t>Poussin</t>
  </si>
  <si>
    <t>Benjamin</t>
  </si>
  <si>
    <t>Junior</t>
  </si>
  <si>
    <t>Sénior</t>
  </si>
  <si>
    <t>Vétéran</t>
  </si>
  <si>
    <t>Total jeunes</t>
  </si>
  <si>
    <t>Dont P/B/M</t>
  </si>
  <si>
    <t>Total adultes</t>
  </si>
  <si>
    <t>Total hommes</t>
  </si>
  <si>
    <t>Total femmes</t>
  </si>
  <si>
    <t>Loisirs</t>
  </si>
  <si>
    <t>Compétitions</t>
  </si>
  <si>
    <t>hommes</t>
  </si>
  <si>
    <t>femmes</t>
  </si>
  <si>
    <t>total</t>
  </si>
  <si>
    <t>Votre club est rattaché au comité de :</t>
  </si>
  <si>
    <t>Votre club est rattaché à la ligue :</t>
  </si>
  <si>
    <t>B</t>
  </si>
  <si>
    <t>C</t>
  </si>
  <si>
    <t>J</t>
  </si>
  <si>
    <t>V</t>
  </si>
  <si>
    <t>PPC REQUISTANAIS</t>
  </si>
  <si>
    <t>AS GALLARGUOISE TENNIS DE TABLE</t>
  </si>
  <si>
    <t>PIRATES LAURAGAIS</t>
  </si>
  <si>
    <t>M Loisir</t>
  </si>
  <si>
    <t>D Loisir</t>
  </si>
  <si>
    <t>11090001 PPC FUXEEN</t>
  </si>
  <si>
    <t>11090002 CP ST GIRONNAIS</t>
  </si>
  <si>
    <t>11090009 PPC APPAMEEN</t>
  </si>
  <si>
    <t>11090014 ATT PAYS D OLMES</t>
  </si>
  <si>
    <t>11090019 TENNIS DE TABLE CRITOURIEN</t>
  </si>
  <si>
    <t>11110001 NEVIAN TT 2001</t>
  </si>
  <si>
    <t>11110009 LIMOUX TT</t>
  </si>
  <si>
    <t>11110013 TREBES  TT</t>
  </si>
  <si>
    <t>11110015 LEZIGNAN CORBIERES MJC TT</t>
  </si>
  <si>
    <t>11110023 CARCASSONNE MJC PONGISTE</t>
  </si>
  <si>
    <t>11110024 MJC GRUISSAN TENNIS DE TABLE</t>
  </si>
  <si>
    <t>11110027 NARBONNE Tennis de Table</t>
  </si>
  <si>
    <t>11110028 CAVES LEUCATE TENNIS DE TABLE</t>
  </si>
  <si>
    <t>11110029 Tennis De Table Village Passion</t>
  </si>
  <si>
    <t>11110032 Sigean Tennis de Table</t>
  </si>
  <si>
    <t>11110033 PEXIORA TENNIS DE TABLE</t>
  </si>
  <si>
    <t>11120004 STADE OLYMPIQUE MILLAVOIS</t>
  </si>
  <si>
    <t>11120009 PING CLUB D'OLEMPS</t>
  </si>
  <si>
    <t>11120017 ESPALION AVEYRON TENNIS de TABLE</t>
  </si>
  <si>
    <t>11120019 PPC REQUISTANAIS</t>
  </si>
  <si>
    <t>11120024 T.T.CARCENAC BARAQUEVILLE</t>
  </si>
  <si>
    <t>11120025 CLUB PONGISTE D'ENTRAYGUES</t>
  </si>
  <si>
    <t>11120026 ONET LE CHATEAU T.T.</t>
  </si>
  <si>
    <t>11120043 PING PONG CAPDENACOIS</t>
  </si>
  <si>
    <t>11120044 SEBAZAC TENNIS DE TABLE</t>
  </si>
  <si>
    <t>11120045 PPC LIOUJACOIS</t>
  </si>
  <si>
    <t>11120046 TT DECAZEVILLOIS</t>
  </si>
  <si>
    <t>11120047 PPC VILLEFRANCHOIS</t>
  </si>
  <si>
    <t>11120052 PING VALLON</t>
  </si>
  <si>
    <t>11300003 Tennis de Table en Pays Viganais</t>
  </si>
  <si>
    <t>11300004 VILLENEUVE LES AVIGNON AS</t>
  </si>
  <si>
    <t>11300005 NIMES ST CESAIRE AM</t>
  </si>
  <si>
    <t>11300006 GARONS TENNIS DE TABLE</t>
  </si>
  <si>
    <t>11300007 NIMES ASPC</t>
  </si>
  <si>
    <t>11300008 CONGENIES PPC</t>
  </si>
  <si>
    <t>11300010 UCHAUD ASTT</t>
  </si>
  <si>
    <t>11300012 BAGNOLS MARCOULE SABRAN TT</t>
  </si>
  <si>
    <t>11300014 ST CHRISTOL LEZ ALES AS</t>
  </si>
  <si>
    <t>11300015 BESSEGES/GAGNIERES CPM</t>
  </si>
  <si>
    <t>11300016 NIMES ASPTT TENNIS DE TABLE</t>
  </si>
  <si>
    <t>11300017 LEDIGNAN ALASC</t>
  </si>
  <si>
    <t>11300018 MIALET TT</t>
  </si>
  <si>
    <t>11300019 QUISSAC T.T.</t>
  </si>
  <si>
    <t>11300021 BELLEGARDE COB</t>
  </si>
  <si>
    <t>11300022 BAD PING LE GRAU DU ROI</t>
  </si>
  <si>
    <t>11300023 SALINDRES AS</t>
  </si>
  <si>
    <t>11300025 CTT CALVISSON</t>
  </si>
  <si>
    <t>11300028 VAUVERT OPP</t>
  </si>
  <si>
    <t>11300032 GENERAC T.T.</t>
  </si>
  <si>
    <t>11300039 CAMARGUE TT</t>
  </si>
  <si>
    <t>11300040 ALES CEVENNES TENNIS DE TABLE</t>
  </si>
  <si>
    <t>11300041 MANDUEL ASTT</t>
  </si>
  <si>
    <t>11300047 CTT SOMMIERES</t>
  </si>
  <si>
    <t>11300050 TENNIS CLUB CRUVIERS-LASCOURS</t>
  </si>
  <si>
    <t>11300055 TENNIS DE TABLE ARAMON</t>
  </si>
  <si>
    <t>11300056 ASTT SAINT GILLES</t>
  </si>
  <si>
    <t>11300057 AS GALLARGUOISE TENNIS DE TABLE</t>
  </si>
  <si>
    <t>11310005 SAINT LYS OLYMPIQUE</t>
  </si>
  <si>
    <t>11310006 ASPTT TOULOUSE T.T.</t>
  </si>
  <si>
    <t>11310008 TOULOUSE AC TENNIS DE TABLE</t>
  </si>
  <si>
    <t>11310011 TOAC Tennis de Table</t>
  </si>
  <si>
    <t>11310019 C.L.L.L.COLOMIERS</t>
  </si>
  <si>
    <t>11310029 US RAMONVILLE TT</t>
  </si>
  <si>
    <t>11310033 L AVENIR MURETAIN T T</t>
  </si>
  <si>
    <t>11310047 TT BLAGNACAIS</t>
  </si>
  <si>
    <t>11310060 TT PLAISANCOIS</t>
  </si>
  <si>
    <t>11310064 SAINT ORENS TT</t>
  </si>
  <si>
    <t>11310070 A.S.C. MONTAUDRAN</t>
  </si>
  <si>
    <t>11310075 PINS-JUSTARET VILLATE TT</t>
  </si>
  <si>
    <t>11310076 POINTIS RIVIERE STT</t>
  </si>
  <si>
    <t>11310077 TOULOUSE PATTE D'OIE T.T.</t>
  </si>
  <si>
    <t>11310098 TT FROUZINOIS</t>
  </si>
  <si>
    <t>11310099 COTEAUX BELLEVUE TT</t>
  </si>
  <si>
    <t>11310115 CASTELGINEST TT</t>
  </si>
  <si>
    <t>11310117 TT ST JORY</t>
  </si>
  <si>
    <t>11310121 JS CUGNAUX/VILLENEUVE TT</t>
  </si>
  <si>
    <t>11310123 RIEUMES MAUZAC SLTT</t>
  </si>
  <si>
    <t>11310124 TT REVEL-LAURAGAIS</t>
  </si>
  <si>
    <t>11310126 TT FRONTON</t>
  </si>
  <si>
    <t>11310129 QUINT FONSEGRIVES TENNIS DE TABL</t>
  </si>
  <si>
    <t>11310130 TT DE LA HYSE</t>
  </si>
  <si>
    <t>11310131 TENNIS DE TABLE PIBRACAIS</t>
  </si>
  <si>
    <t>11310132 SAINT SULPICE TENNIS DE TABLE</t>
  </si>
  <si>
    <t>11310133 PIRATES LAURAGAIS</t>
  </si>
  <si>
    <t>11320005 CP AUSCITAIN</t>
  </si>
  <si>
    <t>11320027 US PLAISANTINE TT</t>
  </si>
  <si>
    <t>11320031 EAUZE TENNIS DE TABLE</t>
  </si>
  <si>
    <t>11320032 PREIGNAN AUBIET CASTELNAU TT</t>
  </si>
  <si>
    <t>11320033 CP LECTOUROIS</t>
  </si>
  <si>
    <t>11320039 CP FLEURANTIN</t>
  </si>
  <si>
    <t>11320040 CP DU BAS ARMAGNAC</t>
  </si>
  <si>
    <t>11320041 A.S.T.T. L'ISLOIS</t>
  </si>
  <si>
    <t>11320042 CERCLE PONGISTE VICOIS</t>
  </si>
  <si>
    <t>11320045 RAQUETTE SEISSANNAISE</t>
  </si>
  <si>
    <t>11340001 AMTT MEZE</t>
  </si>
  <si>
    <t>11340003 ST FELIX DE LODEZ FR TT</t>
  </si>
  <si>
    <t>11340007 PEROLS PPC</t>
  </si>
  <si>
    <t>11340008 LE CRES SALAISON  T.T.</t>
  </si>
  <si>
    <t>11340010 MONTPELLIER TT</t>
  </si>
  <si>
    <t>11340012 PRADES ST GELY TT</t>
  </si>
  <si>
    <t>11340013 CHEMINOT MONTPELLIER TT</t>
  </si>
  <si>
    <t>11340014 GIGEAN ASM</t>
  </si>
  <si>
    <t>11340017 MONTADY  CAPESTANG TT</t>
  </si>
  <si>
    <t>11340022 MAUGUIO MJC</t>
  </si>
  <si>
    <t>11340033 LE CAYLAR PPC</t>
  </si>
  <si>
    <t>11340035 LESPIGNAN PPC</t>
  </si>
  <si>
    <t>11340040 LAVERUNE FRTT</t>
  </si>
  <si>
    <t>11340042 VENDARGUES T.T.</t>
  </si>
  <si>
    <t>11340047 COURNONTERRAL  TT</t>
  </si>
  <si>
    <t>11340049 CLERMONT L HERAULT TT</t>
  </si>
  <si>
    <t>11340053 CAUX TENNIS DE TABLE</t>
  </si>
  <si>
    <t>11340059 LUNEL TENNIS DE TABLE</t>
  </si>
  <si>
    <t>11340060 BEZIERS TENNIS DE TABLE</t>
  </si>
  <si>
    <t>11340065 ASPTT SETE TENNIS DE TABLE</t>
  </si>
  <si>
    <t>11340066 MARSEILLAN TT</t>
  </si>
  <si>
    <t>11340067 AGDE TENNIS DE TABLE</t>
  </si>
  <si>
    <t>11340069 BALLATAK</t>
  </si>
  <si>
    <t>11340071 TT34 SAUVIAN</t>
  </si>
  <si>
    <t>11340072 POMEROLS FRTT 34</t>
  </si>
  <si>
    <t>11340073 FOYER RURAL D'ABEILHAN</t>
  </si>
  <si>
    <t>11340075 ANIANE TENNIS DE TABLE</t>
  </si>
  <si>
    <t>11340076 FOYER RURAL DE VAILHAUQUES</t>
  </si>
  <si>
    <t>11340077 TENNIS DE TABLE CLARETAIN</t>
  </si>
  <si>
    <t>11340078 TT BOUSQUET D'ORB FR</t>
  </si>
  <si>
    <t>11340079 CASTELNAU LE LEZ TENNIS DE TABLE</t>
  </si>
  <si>
    <t>11340080 SERIGNAN TENNIS DE TABLE</t>
  </si>
  <si>
    <t>11460010 CAHORS TENNIS DE TABLE</t>
  </si>
  <si>
    <t>11460012 TT PRAYSSACOIS</t>
  </si>
  <si>
    <t>11460017 TT BRETENOUX-BIARS</t>
  </si>
  <si>
    <t>11460021 Tennis de Table de Reignac</t>
  </si>
  <si>
    <t>11460022 SOUILLAC ATHLE 46 TT</t>
  </si>
  <si>
    <t>11460023 MJC GOURDON TT</t>
  </si>
  <si>
    <t>11460024 TT CRESSENSACOIS</t>
  </si>
  <si>
    <t>11460027 FIGEAC SAINT-CERE T.T</t>
  </si>
  <si>
    <t>11460028 Ping Salviacois -Tennis de table</t>
  </si>
  <si>
    <t>11460029 BEDUER FAYCELLES PING</t>
  </si>
  <si>
    <t>11480006 MARVEJOLS TT</t>
  </si>
  <si>
    <t>11480020 ST CHELY Tennis de Table</t>
  </si>
  <si>
    <t>11480027 EVEIL MENDOIS TENNIS DE TABLE.</t>
  </si>
  <si>
    <t>11480028 CANOURGUE TENNIS DE TABLE</t>
  </si>
  <si>
    <t>11480037 FOYER RURAL DE LA MALENE</t>
  </si>
  <si>
    <t>11650004 E S POUZACAISE</t>
  </si>
  <si>
    <t>11650014 CLUB TENNIS TABLE LOURDAIS</t>
  </si>
  <si>
    <t>11650016 E.S. DES BARONNIES</t>
  </si>
  <si>
    <t>11650017 TT CAMALES</t>
  </si>
  <si>
    <t>11650018 A.S.C.AUREILHAN</t>
  </si>
  <si>
    <t>11650026 AMICALE PONGISTE D ANDREST</t>
  </si>
  <si>
    <t>11650034 TARBES ODOS PYRENEES TT</t>
  </si>
  <si>
    <t>11660001 CANOHES TOULOUGES TENNIS DE TABL</t>
  </si>
  <si>
    <t>11660003 RIVESALTES CTT</t>
  </si>
  <si>
    <t>11660007 THUIR TT</t>
  </si>
  <si>
    <t>11660008 COTE VERMEILLE TT</t>
  </si>
  <si>
    <t>11660009 PERPIGNAN ROUSSILLON TENNIS DE T</t>
  </si>
  <si>
    <t>11660011 PERPIGNAN ST GAUDERIQUE TT</t>
  </si>
  <si>
    <t>11660019 US TORREILLES US TT</t>
  </si>
  <si>
    <t>11660020 ARGELES TENNIS DE TABLE</t>
  </si>
  <si>
    <t>11660021 TENNIS DE TABLE CLUB LAURENTIN</t>
  </si>
  <si>
    <t>11660031 ENT VALLESPIR TENNIS DE TABLE</t>
  </si>
  <si>
    <t>11660032 MILLAS TENNIS DE TABLE</t>
  </si>
  <si>
    <t>11660041 PRADES CONFLENT CANIGÓ TT</t>
  </si>
  <si>
    <t>11810001 ASPTT ALBI tennis de table</t>
  </si>
  <si>
    <t>11810003 U.P.MAZAMETAINE</t>
  </si>
  <si>
    <t>11810008 U.S. CARMAUX TT</t>
  </si>
  <si>
    <t>11810013 F L E P  LACABAREDE</t>
  </si>
  <si>
    <t>11810015 PING ST PAULAIS</t>
  </si>
  <si>
    <t>11810024 CASTRES TARN-SUD TT</t>
  </si>
  <si>
    <t>11810028 Tennis de Table PAYS GAILLACOIS</t>
  </si>
  <si>
    <t>11810030 S.C. GRAULHETOIS TENNIS DE TABLE</t>
  </si>
  <si>
    <t>11810033 LABRUGUIERE FUN PING</t>
  </si>
  <si>
    <t>11820007 PPC CAUSSADAIS</t>
  </si>
  <si>
    <t>11820008 U.S.MONTAUBAN T.T.</t>
  </si>
  <si>
    <t>11820011 L ATOUT STEPHANOIS</t>
  </si>
  <si>
    <t>11820018 CERCLE ATHLETIQUE CASTELSARRASIN</t>
  </si>
  <si>
    <t>11820026 AVENIR MONTBETONAIS TT</t>
  </si>
  <si>
    <t>11820027 T.T.ST PAUL D ESPIS</t>
  </si>
  <si>
    <t>11820031 PPC DE MALAUSE</t>
  </si>
  <si>
    <t>11820032 AS MONTECH TT</t>
  </si>
  <si>
    <t>11820034 BEAUPUY-VERDUN TT</t>
  </si>
  <si>
    <t>11820035 US CASTELMAYRAN TENNIS DE TABLE</t>
  </si>
  <si>
    <t>VIC EAUZE GASCOGNE ARMAGNAC</t>
  </si>
  <si>
    <t>TENNIS DE TABLE GRAULHET</t>
  </si>
  <si>
    <t>LES RAQUETTES MARTYNOLES</t>
  </si>
  <si>
    <t>BOISSET PING</t>
  </si>
  <si>
    <t>ALLIANCE NIMES-MONTPELLIER TT</t>
  </si>
  <si>
    <t>TT CAJARC ESPOIR</t>
  </si>
  <si>
    <t>AMAS PAYRAC TT</t>
  </si>
  <si>
    <t>BOURG MADAME TT</t>
  </si>
  <si>
    <t>ILLENC TENNIS DE TABLE</t>
  </si>
  <si>
    <t>L11 - OCCITANIE</t>
  </si>
  <si>
    <t>Type de licences</t>
  </si>
  <si>
    <t>Vétérans</t>
  </si>
  <si>
    <t>LOISIR</t>
  </si>
  <si>
    <t>11110035 LES RAQUETTES MARTYNOLES</t>
  </si>
  <si>
    <t>11300021 CO BELLEGARDE TT</t>
  </si>
  <si>
    <t>11300059 BOISSET PING</t>
  </si>
  <si>
    <t>11310064 SAINT-ORENS TT</t>
  </si>
  <si>
    <t>11310121 JS CUGNAUX/VILLENEUVE TOLOSANE</t>
  </si>
  <si>
    <t xml:space="preserve">11320033 Cercle Pongiste Lectourois </t>
  </si>
  <si>
    <t>11320046 VIC EAUZE GASCOGNE ARMAGNAC TT</t>
  </si>
  <si>
    <t>11340013 CSCM TENNIS DE TABLE</t>
  </si>
  <si>
    <t>11340082 ALLIANCE NIMES-MONTPELLIER TT</t>
  </si>
  <si>
    <t>11460024 TT CRESSENSAC/MARTEL</t>
  </si>
  <si>
    <t>11460031 TENNIS DE TABLE CAJARC ESPOIR</t>
  </si>
  <si>
    <t>11460032 AMAS PAYRAC TT</t>
  </si>
  <si>
    <t>11660007 TT Thuirinois</t>
  </si>
  <si>
    <t>11660013 BOURG MADAME TT</t>
  </si>
  <si>
    <t>11660043 ILLENC TENNIS DE TAULE</t>
  </si>
  <si>
    <t>11810034 TENNIS DE TABLE GRAULHET</t>
  </si>
  <si>
    <t>TOTAL LOISIR</t>
  </si>
  <si>
    <t>COMPETITION</t>
  </si>
  <si>
    <t>TOTAL COMPETITION</t>
  </si>
  <si>
    <t>DIRIGEANT</t>
  </si>
  <si>
    <t>TOTAL DIRIGEANT</t>
  </si>
  <si>
    <t>TOUS TYPES</t>
  </si>
  <si>
    <t>TOTAL TOUS TYPES</t>
  </si>
  <si>
    <t>COMPETITION + DIRIGEANTS</t>
  </si>
  <si>
    <t>TENNIS DE TABLE CAJARC ESPOIR</t>
  </si>
  <si>
    <t>TRADITIONNEL + DIRIGEANTS</t>
  </si>
  <si>
    <t>Statistiques licenciés au 02/07/2025</t>
  </si>
  <si>
    <t>Edition 208 FFTT, Statistiques clubs : 02/07/2025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</si>
</sst>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7"/>
      <color rgb="FF000000"/>
      <name val="Arial"/>
      <family val="2"/>
    </font>
    <font>
      <sz val="7"/>
      <color rgb="FF000000"/>
      <name val="Arial"/>
      <family val="2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5" tint="-0.249977111117893"/>
      <name val="Calibri"/>
      <family val="2"/>
      <scheme val="minor"/>
    </font>
    <font>
      <b/>
      <sz val="9"/>
      <color rgb="FF000000"/>
      <name val="SansSerif"/>
      <family val="2"/>
    </font>
    <font>
      <sz val="9"/>
      <color rgb="FF000000"/>
      <name val="SansSerif"/>
      <family val="2"/>
    </font>
    <font>
      <u/>
      <sz val="9"/>
      <color rgb="FF000000"/>
      <name val="SansSerif"/>
      <family val="2"/>
    </font>
    <font>
      <sz val="7"/>
      <color rgb="FF000000"/>
      <name val="SansSerif"/>
      <family val="2"/>
    </font>
    <font>
      <sz val="5"/>
      <color rgb="FF000000"/>
      <name val="Sans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DFDFD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DADADA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4">
    <xf numFmtId="0" fontId="0" fillId="0" borderId="0"/>
    <xf numFmtId="9" fontId="6" fillId="0" borderId="0" applyFont="0" applyFill="0" applyBorder="0" applyAlignment="0" applyProtection="0"/>
    <xf numFmtId="0" fontId="5" fillId="0" borderId="0"/>
    <xf numFmtId="0" fontId="1" fillId="0" borderId="0"/>
  </cellStyleXfs>
  <cellXfs count="84">
    <xf numFmtId="0" fontId="0" fillId="0" borderId="0" xfId="0"/>
    <xf numFmtId="0" fontId="5" fillId="0" borderId="0" xfId="2"/>
    <xf numFmtId="0" fontId="7" fillId="2" borderId="1" xfId="2" applyFont="1" applyFill="1" applyBorder="1" applyAlignment="1">
      <alignment horizontal="right"/>
    </xf>
    <xf numFmtId="0" fontId="7" fillId="0" borderId="1" xfId="2" applyFont="1" applyBorder="1" applyAlignment="1">
      <alignment horizontal="right"/>
    </xf>
    <xf numFmtId="0" fontId="8" fillId="0" borderId="1" xfId="2" applyFont="1" applyBorder="1"/>
    <xf numFmtId="0" fontId="8" fillId="0" borderId="1" xfId="2" applyFont="1" applyBorder="1" applyAlignment="1">
      <alignment horizontal="right"/>
    </xf>
    <xf numFmtId="0" fontId="7" fillId="0" borderId="0" xfId="2" applyFont="1"/>
    <xf numFmtId="0" fontId="4" fillId="0" borderId="1" xfId="2" applyFont="1" applyBorder="1"/>
    <xf numFmtId="0" fontId="4" fillId="0" borderId="0" xfId="2" applyFont="1"/>
    <xf numFmtId="0" fontId="0" fillId="3" borderId="0" xfId="0" applyFill="1"/>
    <xf numFmtId="14" fontId="4" fillId="0" borderId="0" xfId="2" applyNumberFormat="1" applyFont="1"/>
    <xf numFmtId="0" fontId="9" fillId="0" borderId="0" xfId="0" applyFont="1"/>
    <xf numFmtId="0" fontId="9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left" vertical="center" indent="1"/>
    </xf>
    <xf numFmtId="0" fontId="9" fillId="0" borderId="3" xfId="0" applyFont="1" applyBorder="1" applyAlignment="1">
      <alignment horizontal="left" vertical="center" indent="1"/>
    </xf>
    <xf numFmtId="0" fontId="9" fillId="0" borderId="2" xfId="0" applyFont="1" applyBorder="1" applyAlignment="1">
      <alignment horizontal="left" vertical="center" indent="1"/>
    </xf>
    <xf numFmtId="9" fontId="9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7" fillId="2" borderId="1" xfId="2" applyFont="1" applyFill="1" applyBorder="1"/>
    <xf numFmtId="0" fontId="9" fillId="0" borderId="4" xfId="0" applyFont="1" applyBorder="1" applyAlignment="1">
      <alignment horizontal="left" vertical="center" indent="1"/>
    </xf>
    <xf numFmtId="0" fontId="9" fillId="0" borderId="1" xfId="0" applyFont="1" applyBorder="1" applyAlignment="1">
      <alignment horizontal="left" vertical="center" indent="1"/>
    </xf>
    <xf numFmtId="14" fontId="12" fillId="0" borderId="1" xfId="0" applyNumberFormat="1" applyFont="1" applyBorder="1" applyAlignment="1">
      <alignment horizontal="left" vertical="center" indent="1"/>
    </xf>
    <xf numFmtId="9" fontId="12" fillId="0" borderId="1" xfId="1" applyFont="1" applyBorder="1" applyAlignment="1">
      <alignment horizontal="center" vertical="center"/>
    </xf>
    <xf numFmtId="1" fontId="12" fillId="0" borderId="1" xfId="0" applyNumberFormat="1" applyFont="1" applyBorder="1" applyAlignment="1">
      <alignment horizontal="center" vertical="center"/>
    </xf>
    <xf numFmtId="0" fontId="7" fillId="0" borderId="1" xfId="2" applyFont="1" applyBorder="1" applyAlignment="1">
      <alignment horizontal="center"/>
    </xf>
    <xf numFmtId="0" fontId="3" fillId="0" borderId="0" xfId="2" applyFont="1"/>
    <xf numFmtId="0" fontId="2" fillId="0" borderId="0" xfId="2" applyFont="1"/>
    <xf numFmtId="2" fontId="5" fillId="0" borderId="0" xfId="2" applyNumberFormat="1"/>
    <xf numFmtId="1" fontId="5" fillId="0" borderId="0" xfId="2" applyNumberFormat="1"/>
    <xf numFmtId="0" fontId="1" fillId="0" borderId="0" xfId="3"/>
    <xf numFmtId="0" fontId="1" fillId="0" borderId="0" xfId="3" applyAlignment="1" applyProtection="1">
      <alignment wrapText="1"/>
      <protection locked="0"/>
    </xf>
    <xf numFmtId="0" fontId="1" fillId="0" borderId="5" xfId="3" applyBorder="1" applyAlignment="1" applyProtection="1">
      <alignment wrapText="1"/>
      <protection locked="0"/>
    </xf>
    <xf numFmtId="0" fontId="1" fillId="0" borderId="6" xfId="3" applyBorder="1" applyAlignment="1" applyProtection="1">
      <alignment wrapText="1"/>
      <protection locked="0"/>
    </xf>
    <xf numFmtId="0" fontId="1" fillId="4" borderId="7" xfId="3" applyFill="1" applyBorder="1" applyAlignment="1" applyProtection="1">
      <alignment wrapText="1"/>
      <protection locked="0"/>
    </xf>
    <xf numFmtId="0" fontId="1" fillId="4" borderId="6" xfId="3" applyFill="1" applyBorder="1" applyAlignment="1" applyProtection="1">
      <alignment wrapText="1"/>
      <protection locked="0"/>
    </xf>
    <xf numFmtId="0" fontId="1" fillId="0" borderId="9" xfId="3" applyBorder="1" applyAlignment="1" applyProtection="1">
      <alignment wrapText="1"/>
      <protection locked="0"/>
    </xf>
    <xf numFmtId="0" fontId="1" fillId="0" borderId="10" xfId="3" applyBorder="1" applyAlignment="1" applyProtection="1">
      <alignment wrapText="1"/>
      <protection locked="0"/>
    </xf>
    <xf numFmtId="0" fontId="0" fillId="0" borderId="0" xfId="0" applyAlignment="1">
      <alignment horizontal="right"/>
    </xf>
    <xf numFmtId="0" fontId="0" fillId="0" borderId="0" xfId="0" applyAlignment="1">
      <alignment horizontal="left" indent="1"/>
    </xf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/>
    </xf>
    <xf numFmtId="0" fontId="9" fillId="0" borderId="3" xfId="0" applyFont="1" applyBorder="1" applyAlignment="1">
      <alignment horizontal="left" vertical="center" indent="1"/>
    </xf>
    <xf numFmtId="0" fontId="9" fillId="0" borderId="2" xfId="0" applyFont="1" applyBorder="1" applyAlignment="1">
      <alignment horizontal="left" vertical="center" inden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7" fillId="0" borderId="1" xfId="2" applyFont="1" applyBorder="1" applyAlignment="1">
      <alignment horizontal="center"/>
    </xf>
    <xf numFmtId="0" fontId="5" fillId="0" borderId="1" xfId="2" applyBorder="1"/>
    <xf numFmtId="0" fontId="7" fillId="0" borderId="1" xfId="2" applyFont="1" applyBorder="1"/>
    <xf numFmtId="0" fontId="7" fillId="2" borderId="1" xfId="2" applyFont="1" applyFill="1" applyBorder="1" applyAlignment="1">
      <alignment horizontal="center"/>
    </xf>
    <xf numFmtId="0" fontId="13" fillId="4" borderId="12" xfId="3" applyFont="1" applyFill="1" applyBorder="1" applyAlignment="1">
      <alignment horizontal="center" vertical="center" wrapText="1"/>
    </xf>
    <xf numFmtId="0" fontId="14" fillId="0" borderId="14" xfId="3" applyFont="1" applyBorder="1" applyAlignment="1">
      <alignment horizontal="center" vertical="center" wrapText="1"/>
    </xf>
    <xf numFmtId="0" fontId="14" fillId="0" borderId="13" xfId="3" applyFont="1" applyBorder="1" applyAlignment="1">
      <alignment horizontal="center" vertical="center" wrapText="1"/>
    </xf>
    <xf numFmtId="0" fontId="16" fillId="4" borderId="12" xfId="3" applyFont="1" applyFill="1" applyBorder="1" applyAlignment="1">
      <alignment horizontal="right" vertical="center" wrapText="1"/>
    </xf>
    <xf numFmtId="0" fontId="13" fillId="4" borderId="13" xfId="3" applyFont="1" applyFill="1" applyBorder="1" applyAlignment="1">
      <alignment horizontal="center" vertical="center" wrapText="1"/>
    </xf>
    <xf numFmtId="0" fontId="13" fillId="4" borderId="14" xfId="3" applyFont="1" applyFill="1" applyBorder="1" applyAlignment="1">
      <alignment horizontal="center" vertical="center" wrapText="1"/>
    </xf>
    <xf numFmtId="0" fontId="17" fillId="0" borderId="12" xfId="3" applyFont="1" applyBorder="1" applyAlignment="1">
      <alignment horizontal="left" vertical="center" wrapText="1"/>
    </xf>
    <xf numFmtId="0" fontId="14" fillId="4" borderId="13" xfId="3" applyFont="1" applyFill="1" applyBorder="1" applyAlignment="1">
      <alignment horizontal="center" vertical="center" wrapText="1"/>
    </xf>
    <xf numFmtId="0" fontId="14" fillId="4" borderId="14" xfId="3" applyFont="1" applyFill="1" applyBorder="1" applyAlignment="1">
      <alignment horizontal="center" vertical="center" wrapText="1"/>
    </xf>
    <xf numFmtId="0" fontId="14" fillId="4" borderId="12" xfId="3" applyFont="1" applyFill="1" applyBorder="1" applyAlignment="1">
      <alignment horizontal="center" vertical="center" wrapText="1"/>
    </xf>
    <xf numFmtId="0" fontId="16" fillId="0" borderId="12" xfId="3" applyFont="1" applyBorder="1" applyAlignment="1">
      <alignment horizontal="left" vertical="center" wrapText="1"/>
    </xf>
    <xf numFmtId="0" fontId="14" fillId="0" borderId="12" xfId="3" applyFont="1" applyBorder="1" applyAlignment="1">
      <alignment horizontal="left" vertical="center" wrapText="1"/>
    </xf>
    <xf numFmtId="0" fontId="16" fillId="0" borderId="13" xfId="3" applyFont="1" applyBorder="1" applyAlignment="1">
      <alignment horizontal="left" vertical="center" wrapText="1"/>
    </xf>
    <xf numFmtId="0" fontId="16" fillId="0" borderId="14" xfId="3" applyFont="1" applyBorder="1" applyAlignment="1">
      <alignment horizontal="left" vertical="center" wrapText="1"/>
    </xf>
    <xf numFmtId="0" fontId="14" fillId="4" borderId="9" xfId="3" applyFont="1" applyFill="1" applyBorder="1" applyAlignment="1">
      <alignment horizontal="center" vertical="center" wrapText="1"/>
    </xf>
    <xf numFmtId="0" fontId="14" fillId="4" borderId="11" xfId="3" applyFont="1" applyFill="1" applyBorder="1" applyAlignment="1">
      <alignment horizontal="center" vertical="center" wrapText="1"/>
    </xf>
    <xf numFmtId="0" fontId="14" fillId="4" borderId="5" xfId="3" applyFont="1" applyFill="1" applyBorder="1" applyAlignment="1">
      <alignment horizontal="center" vertical="center" wrapText="1"/>
    </xf>
    <xf numFmtId="0" fontId="14" fillId="4" borderId="6" xfId="3" applyFont="1" applyFill="1" applyBorder="1" applyAlignment="1">
      <alignment horizontal="center" vertical="center" wrapText="1"/>
    </xf>
    <xf numFmtId="0" fontId="16" fillId="4" borderId="13" xfId="3" applyFont="1" applyFill="1" applyBorder="1" applyAlignment="1">
      <alignment horizontal="right" vertical="center" wrapText="1"/>
    </xf>
    <xf numFmtId="0" fontId="16" fillId="4" borderId="14" xfId="3" applyFont="1" applyFill="1" applyBorder="1" applyAlignment="1">
      <alignment horizontal="right" vertical="center" wrapText="1"/>
    </xf>
    <xf numFmtId="0" fontId="17" fillId="0" borderId="13" xfId="3" applyFont="1" applyBorder="1" applyAlignment="1">
      <alignment horizontal="left" vertical="center" wrapText="1"/>
    </xf>
    <xf numFmtId="0" fontId="17" fillId="0" borderId="14" xfId="3" applyFont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 wrapText="1"/>
    </xf>
    <xf numFmtId="0" fontId="13" fillId="4" borderId="1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4" fillId="0" borderId="10" xfId="3" applyFont="1" applyBorder="1" applyAlignment="1">
      <alignment horizontal="center" vertical="center" wrapText="1"/>
    </xf>
    <xf numFmtId="0" fontId="14" fillId="0" borderId="9" xfId="3" applyFont="1" applyBorder="1" applyAlignment="1">
      <alignment horizontal="center" vertical="center" wrapText="1"/>
    </xf>
    <xf numFmtId="0" fontId="14" fillId="0" borderId="8" xfId="3" applyFont="1" applyBorder="1" applyAlignment="1">
      <alignment horizontal="center" vertical="center" wrapText="1"/>
    </xf>
    <xf numFmtId="0" fontId="14" fillId="4" borderId="10" xfId="3" applyFont="1" applyFill="1" applyBorder="1" applyAlignment="1">
      <alignment horizontal="center" vertical="center" wrapText="1"/>
    </xf>
    <xf numFmtId="0" fontId="13" fillId="0" borderId="0" xfId="3" applyFont="1" applyAlignment="1">
      <alignment horizontal="center" vertical="center" wrapText="1"/>
    </xf>
    <xf numFmtId="0" fontId="14" fillId="0" borderId="0" xfId="3" applyFont="1" applyAlignment="1">
      <alignment horizontal="left" vertical="center" wrapText="1"/>
    </xf>
    <xf numFmtId="0" fontId="15" fillId="0" borderId="0" xfId="3" applyFont="1" applyAlignment="1">
      <alignment horizontal="left" vertical="center" wrapText="1"/>
    </xf>
  </cellXfs>
  <cellStyles count="4">
    <cellStyle name="Normal" xfId="0" builtinId="0"/>
    <cellStyle name="Normal 2" xfId="2" xr:uid="{EB8D8D2B-2CA5-4E6D-8F10-E98102FBCB83}"/>
    <cellStyle name="Normal 3" xfId="3" xr:uid="{87673362-421A-4266-B26F-314AAC12A94E}"/>
    <cellStyle name="Pourcentage" xfId="1" builtinId="5"/>
  </cellStyles>
  <dxfs count="0"/>
  <tableStyles count="0" defaultTableStyle="TableStyleMedium2" defaultPivotStyle="PivotStyleLight16"/>
  <colors>
    <mruColors>
      <color rgb="FFFFFF99"/>
      <color rgb="FFFFFF66"/>
      <color rgb="FFED59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areaChart>
        <c:grouping val="percentStacked"/>
        <c:varyColors val="0"/>
        <c:ser>
          <c:idx val="0"/>
          <c:order val="0"/>
          <c:tx>
            <c:strRef>
              <c:f>'Analyse '!$C$4</c:f>
              <c:strCache>
                <c:ptCount val="1"/>
                <c:pt idx="0">
                  <c:v>Poussin</c:v>
                </c:pt>
              </c:strCache>
            </c:strRef>
          </c:tx>
          <c:spPr>
            <a:solidFill>
              <a:schemeClr val="accent6"/>
            </a:solidFill>
            <a:ln w="25400">
              <a:solidFill>
                <a:schemeClr val="bg1"/>
              </a:solidFill>
            </a:ln>
            <a:effectLst/>
          </c:spPr>
          <c:cat>
            <c:strRef>
              <c:f>('Analyse '!$B$5,'Analyse '!$B$8:$B$10)</c:f>
              <c:strCache>
                <c:ptCount val="4"/>
                <c:pt idx="0">
                  <c:v>Données au 30/06/2025</c:v>
                </c:pt>
                <c:pt idx="1">
                  <c:v>Données au 30/06/2024</c:v>
                </c:pt>
                <c:pt idx="2">
                  <c:v>Données au 30/06/2023</c:v>
                </c:pt>
                <c:pt idx="3">
                  <c:v>Données au 30/06/2022</c:v>
                </c:pt>
              </c:strCache>
            </c:strRef>
          </c:cat>
          <c:val>
            <c:numRef>
              <c:f>('Analyse '!$C$5,'Analyse '!$C$8:$C$10)</c:f>
              <c:numCache>
                <c:formatCode>General</c:formatCode>
                <c:ptCount val="4"/>
                <c:pt idx="0">
                  <c:v>12</c:v>
                </c:pt>
                <c:pt idx="1">
                  <c:v>6</c:v>
                </c:pt>
                <c:pt idx="2">
                  <c:v>6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C6-4464-87DA-F2C3037EAEF9}"/>
            </c:ext>
          </c:extLst>
        </c:ser>
        <c:ser>
          <c:idx val="3"/>
          <c:order val="1"/>
          <c:tx>
            <c:strRef>
              <c:f>'Analyse '!$D$4</c:f>
              <c:strCache>
                <c:ptCount val="1"/>
                <c:pt idx="0">
                  <c:v>Benjamin</c:v>
                </c:pt>
              </c:strCache>
            </c:strRef>
          </c:tx>
          <c:spPr>
            <a:solidFill>
              <a:srgbClr val="92D050"/>
            </a:solidFill>
            <a:ln w="25400">
              <a:solidFill>
                <a:schemeClr val="bg1"/>
              </a:solidFill>
            </a:ln>
            <a:effectLst/>
          </c:spPr>
          <c:cat>
            <c:strRef>
              <c:f>('Analyse '!$B$5,'Analyse '!$B$8:$B$10)</c:f>
              <c:strCache>
                <c:ptCount val="4"/>
                <c:pt idx="0">
                  <c:v>Données au 30/06/2025</c:v>
                </c:pt>
                <c:pt idx="1">
                  <c:v>Données au 30/06/2024</c:v>
                </c:pt>
                <c:pt idx="2">
                  <c:v>Données au 30/06/2023</c:v>
                </c:pt>
                <c:pt idx="3">
                  <c:v>Données au 30/06/2022</c:v>
                </c:pt>
              </c:strCache>
            </c:strRef>
          </c:cat>
          <c:val>
            <c:numRef>
              <c:f>('Analyse '!$D$5,'Analyse '!$D$8:$D$10)</c:f>
              <c:numCache>
                <c:formatCode>General</c:formatCode>
                <c:ptCount val="4"/>
                <c:pt idx="0">
                  <c:v>21</c:v>
                </c:pt>
                <c:pt idx="1">
                  <c:v>12</c:v>
                </c:pt>
                <c:pt idx="2">
                  <c:v>10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C6-4464-87DA-F2C3037EAEF9}"/>
            </c:ext>
          </c:extLst>
        </c:ser>
        <c:ser>
          <c:idx val="4"/>
          <c:order val="2"/>
          <c:tx>
            <c:strRef>
              <c:f>'Analyse '!$E$4</c:f>
              <c:strCache>
                <c:ptCount val="1"/>
                <c:pt idx="0">
                  <c:v>Minimes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 w="25400">
              <a:solidFill>
                <a:schemeClr val="bg1"/>
              </a:solidFill>
            </a:ln>
            <a:effectLst/>
          </c:spPr>
          <c:cat>
            <c:strRef>
              <c:f>('Analyse '!$B$5,'Analyse '!$B$8:$B$10)</c:f>
              <c:strCache>
                <c:ptCount val="4"/>
                <c:pt idx="0">
                  <c:v>Données au 30/06/2025</c:v>
                </c:pt>
                <c:pt idx="1">
                  <c:v>Données au 30/06/2024</c:v>
                </c:pt>
                <c:pt idx="2">
                  <c:v>Données au 30/06/2023</c:v>
                </c:pt>
                <c:pt idx="3">
                  <c:v>Données au 30/06/2022</c:v>
                </c:pt>
              </c:strCache>
            </c:strRef>
          </c:cat>
          <c:val>
            <c:numRef>
              <c:f>('Analyse '!$E$5,'Analyse '!$E$8:$E$10)</c:f>
              <c:numCache>
                <c:formatCode>General</c:formatCode>
                <c:ptCount val="4"/>
                <c:pt idx="0">
                  <c:v>23</c:v>
                </c:pt>
                <c:pt idx="1">
                  <c:v>12</c:v>
                </c:pt>
                <c:pt idx="2">
                  <c:v>5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AC6-4464-87DA-F2C3037EAEF9}"/>
            </c:ext>
          </c:extLst>
        </c:ser>
        <c:ser>
          <c:idx val="5"/>
          <c:order val="3"/>
          <c:tx>
            <c:strRef>
              <c:f>'Analyse '!$F$4</c:f>
              <c:strCache>
                <c:ptCount val="1"/>
                <c:pt idx="0">
                  <c:v>Cadets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  <a:ln w="25400">
              <a:solidFill>
                <a:schemeClr val="bg1"/>
              </a:solidFill>
            </a:ln>
            <a:effectLst/>
          </c:spPr>
          <c:cat>
            <c:strRef>
              <c:f>('Analyse '!$B$5,'Analyse '!$B$8:$B$10)</c:f>
              <c:strCache>
                <c:ptCount val="4"/>
                <c:pt idx="0">
                  <c:v>Données au 30/06/2025</c:v>
                </c:pt>
                <c:pt idx="1">
                  <c:v>Données au 30/06/2024</c:v>
                </c:pt>
                <c:pt idx="2">
                  <c:v>Données au 30/06/2023</c:v>
                </c:pt>
                <c:pt idx="3">
                  <c:v>Données au 30/06/2022</c:v>
                </c:pt>
              </c:strCache>
            </c:strRef>
          </c:cat>
          <c:val>
            <c:numRef>
              <c:f>('Analyse '!$F$5,'Analyse '!$F$8:$F$10)</c:f>
              <c:numCache>
                <c:formatCode>General</c:formatCode>
                <c:ptCount val="4"/>
                <c:pt idx="0">
                  <c:v>14</c:v>
                </c:pt>
                <c:pt idx="1">
                  <c:v>4</c:v>
                </c:pt>
                <c:pt idx="2">
                  <c:v>6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AC6-4464-87DA-F2C3037EAEF9}"/>
            </c:ext>
          </c:extLst>
        </c:ser>
        <c:ser>
          <c:idx val="1"/>
          <c:order val="4"/>
          <c:tx>
            <c:strRef>
              <c:f>'Analyse '!$G$4</c:f>
              <c:strCache>
                <c:ptCount val="1"/>
                <c:pt idx="0">
                  <c:v>Junior</c:v>
                </c:pt>
              </c:strCache>
            </c:strRef>
          </c:tx>
          <c:spPr>
            <a:solidFill>
              <a:srgbClr val="FFC000"/>
            </a:solidFill>
            <a:ln w="25400">
              <a:solidFill>
                <a:schemeClr val="bg1"/>
              </a:solidFill>
            </a:ln>
            <a:effectLst/>
          </c:spPr>
          <c:cat>
            <c:strRef>
              <c:f>('Analyse '!$B$5,'Analyse '!$B$8:$B$10)</c:f>
              <c:strCache>
                <c:ptCount val="4"/>
                <c:pt idx="0">
                  <c:v>Données au 30/06/2025</c:v>
                </c:pt>
                <c:pt idx="1">
                  <c:v>Données au 30/06/2024</c:v>
                </c:pt>
                <c:pt idx="2">
                  <c:v>Données au 30/06/2023</c:v>
                </c:pt>
                <c:pt idx="3">
                  <c:v>Données au 30/06/2022</c:v>
                </c:pt>
              </c:strCache>
            </c:strRef>
          </c:cat>
          <c:val>
            <c:numRef>
              <c:f>('Analyse '!$G$5,'Analyse '!$G$8:$G$10)</c:f>
              <c:numCache>
                <c:formatCode>General</c:formatCode>
                <c:ptCount val="4"/>
                <c:pt idx="0">
                  <c:v>1</c:v>
                </c:pt>
                <c:pt idx="1">
                  <c:v>7</c:v>
                </c:pt>
                <c:pt idx="2">
                  <c:v>5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45-4230-9F57-642EA6E6537E}"/>
            </c:ext>
          </c:extLst>
        </c:ser>
        <c:ser>
          <c:idx val="2"/>
          <c:order val="5"/>
          <c:tx>
            <c:strRef>
              <c:f>'Analyse '!$H$4</c:f>
              <c:strCache>
                <c:ptCount val="1"/>
                <c:pt idx="0">
                  <c:v>Sénior</c:v>
                </c:pt>
              </c:strCache>
            </c:strRef>
          </c:tx>
          <c:spPr>
            <a:solidFill>
              <a:schemeClr val="accent2"/>
            </a:solidFill>
            <a:ln w="25400">
              <a:solidFill>
                <a:schemeClr val="bg1"/>
              </a:solidFill>
            </a:ln>
            <a:effectLst/>
          </c:spPr>
          <c:cat>
            <c:strRef>
              <c:f>('Analyse '!$B$5,'Analyse '!$B$8:$B$10)</c:f>
              <c:strCache>
                <c:ptCount val="4"/>
                <c:pt idx="0">
                  <c:v>Données au 30/06/2025</c:v>
                </c:pt>
                <c:pt idx="1">
                  <c:v>Données au 30/06/2024</c:v>
                </c:pt>
                <c:pt idx="2">
                  <c:v>Données au 30/06/2023</c:v>
                </c:pt>
                <c:pt idx="3">
                  <c:v>Données au 30/06/2022</c:v>
                </c:pt>
              </c:strCache>
            </c:strRef>
          </c:cat>
          <c:val>
            <c:numRef>
              <c:f>('Analyse '!$H$5,'Analyse '!$H$8:$H$10)</c:f>
              <c:numCache>
                <c:formatCode>General</c:formatCode>
                <c:ptCount val="4"/>
                <c:pt idx="0">
                  <c:v>21</c:v>
                </c:pt>
                <c:pt idx="1">
                  <c:v>10</c:v>
                </c:pt>
                <c:pt idx="2">
                  <c:v>10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45-4230-9F57-642EA6E6537E}"/>
            </c:ext>
          </c:extLst>
        </c:ser>
        <c:ser>
          <c:idx val="6"/>
          <c:order val="6"/>
          <c:tx>
            <c:strRef>
              <c:f>'Analyse '!$I$4</c:f>
              <c:strCache>
                <c:ptCount val="1"/>
                <c:pt idx="0">
                  <c:v>Vétéran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  <a:ln w="25400">
              <a:solidFill>
                <a:schemeClr val="bg1"/>
              </a:solidFill>
            </a:ln>
            <a:effectLst/>
          </c:spPr>
          <c:cat>
            <c:strRef>
              <c:f>('Analyse '!$B$5,'Analyse '!$B$8:$B$10)</c:f>
              <c:strCache>
                <c:ptCount val="4"/>
                <c:pt idx="0">
                  <c:v>Données au 30/06/2025</c:v>
                </c:pt>
                <c:pt idx="1">
                  <c:v>Données au 30/06/2024</c:v>
                </c:pt>
                <c:pt idx="2">
                  <c:v>Données au 30/06/2023</c:v>
                </c:pt>
                <c:pt idx="3">
                  <c:v>Données au 30/06/2022</c:v>
                </c:pt>
              </c:strCache>
            </c:strRef>
          </c:cat>
          <c:val>
            <c:numRef>
              <c:f>('Analyse '!$I$5,'Analyse '!$I$8:$I$10)</c:f>
              <c:numCache>
                <c:formatCode>General</c:formatCode>
                <c:ptCount val="4"/>
                <c:pt idx="0">
                  <c:v>71</c:v>
                </c:pt>
                <c:pt idx="1">
                  <c:v>42</c:v>
                </c:pt>
                <c:pt idx="2">
                  <c:v>38</c:v>
                </c:pt>
                <c:pt idx="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45-4230-9F57-642EA6E653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84005856"/>
        <c:axId val="484001264"/>
      </c:areaChart>
      <c:catAx>
        <c:axId val="484005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4001264"/>
        <c:crosses val="autoZero"/>
        <c:auto val="1"/>
        <c:lblAlgn val="ctr"/>
        <c:lblOffset val="100"/>
        <c:noMultiLvlLbl val="0"/>
      </c:catAx>
      <c:valAx>
        <c:axId val="484001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8400585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'Analyse '!$C$28</c:f>
              <c:strCache>
                <c:ptCount val="1"/>
                <c:pt idx="0">
                  <c:v>Total hommes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'Analyse '!$B$29:$B$34</c:f>
              <c:strCache>
                <c:ptCount val="6"/>
                <c:pt idx="0">
                  <c:v>Données au 30/06/2025</c:v>
                </c:pt>
                <c:pt idx="1">
                  <c:v>Moyenne cd au30/06/2025</c:v>
                </c:pt>
                <c:pt idx="2">
                  <c:v>Moyenne ligue au 30/06/2025</c:v>
                </c:pt>
                <c:pt idx="3">
                  <c:v>Données au 30/06/2024</c:v>
                </c:pt>
                <c:pt idx="4">
                  <c:v>Données au 30/06/2023</c:v>
                </c:pt>
                <c:pt idx="5">
                  <c:v>Données au 30/06/2022</c:v>
                </c:pt>
              </c:strCache>
            </c:strRef>
          </c:cat>
          <c:val>
            <c:numRef>
              <c:f>'Analyse '!$C$29:$C$34</c:f>
              <c:numCache>
                <c:formatCode>0</c:formatCode>
                <c:ptCount val="6"/>
                <c:pt idx="0" formatCode="General">
                  <c:v>135</c:v>
                </c:pt>
                <c:pt idx="1">
                  <c:v>65.52</c:v>
                </c:pt>
                <c:pt idx="2">
                  <c:v>65.75</c:v>
                </c:pt>
                <c:pt idx="3" formatCode="General">
                  <c:v>81</c:v>
                </c:pt>
                <c:pt idx="4" formatCode="General">
                  <c:v>71</c:v>
                </c:pt>
                <c:pt idx="5" formatCode="General">
                  <c:v>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38-4D6D-9685-34BDCC441C57}"/>
            </c:ext>
          </c:extLst>
        </c:ser>
        <c:ser>
          <c:idx val="2"/>
          <c:order val="1"/>
          <c:tx>
            <c:strRef>
              <c:f>'Analyse '!#REF!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'Analyse '!$B$29:$B$34</c:f>
              <c:strCache>
                <c:ptCount val="6"/>
                <c:pt idx="0">
                  <c:v>Données au 30/06/2025</c:v>
                </c:pt>
                <c:pt idx="1">
                  <c:v>Moyenne cd au30/06/2025</c:v>
                </c:pt>
                <c:pt idx="2">
                  <c:v>Moyenne ligue au 30/06/2025</c:v>
                </c:pt>
                <c:pt idx="3">
                  <c:v>Données au 30/06/2024</c:v>
                </c:pt>
                <c:pt idx="4">
                  <c:v>Données au 30/06/2023</c:v>
                </c:pt>
                <c:pt idx="5">
                  <c:v>Données au 30/06/2022</c:v>
                </c:pt>
              </c:strCache>
            </c:strRef>
          </c:cat>
          <c:val>
            <c:numRef>
              <c:f>'Analyse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38-4D6D-9685-34BDCC441C57}"/>
            </c:ext>
          </c:extLst>
        </c:ser>
        <c:ser>
          <c:idx val="3"/>
          <c:order val="2"/>
          <c:tx>
            <c:strRef>
              <c:f>'Analyse '!$E$28</c:f>
              <c:strCache>
                <c:ptCount val="1"/>
                <c:pt idx="0">
                  <c:v>Total femmes</c:v>
                </c:pt>
              </c:strCache>
            </c:strRef>
          </c:tx>
          <c:spPr>
            <a:solidFill>
              <a:srgbClr val="ED59D8"/>
            </a:solidFill>
            <a:ln>
              <a:noFill/>
            </a:ln>
            <a:effectLst/>
          </c:spPr>
          <c:invertIfNegative val="0"/>
          <c:cat>
            <c:strRef>
              <c:f>'Analyse '!$B$29:$B$34</c:f>
              <c:strCache>
                <c:ptCount val="6"/>
                <c:pt idx="0">
                  <c:v>Données au 30/06/2025</c:v>
                </c:pt>
                <c:pt idx="1">
                  <c:v>Moyenne cd au30/06/2025</c:v>
                </c:pt>
                <c:pt idx="2">
                  <c:v>Moyenne ligue au 30/06/2025</c:v>
                </c:pt>
                <c:pt idx="3">
                  <c:v>Données au 30/06/2024</c:v>
                </c:pt>
                <c:pt idx="4">
                  <c:v>Données au 30/06/2023</c:v>
                </c:pt>
                <c:pt idx="5">
                  <c:v>Données au 30/06/2022</c:v>
                </c:pt>
              </c:strCache>
            </c:strRef>
          </c:cat>
          <c:val>
            <c:numRef>
              <c:f>'Analyse '!$E$29:$E$34</c:f>
              <c:numCache>
                <c:formatCode>0</c:formatCode>
                <c:ptCount val="6"/>
                <c:pt idx="0" formatCode="General">
                  <c:v>28</c:v>
                </c:pt>
                <c:pt idx="1">
                  <c:v>11.375</c:v>
                </c:pt>
                <c:pt idx="2">
                  <c:v>11.03012048192771</c:v>
                </c:pt>
                <c:pt idx="3" formatCode="General">
                  <c:v>12</c:v>
                </c:pt>
                <c:pt idx="4" formatCode="General">
                  <c:v>9</c:v>
                </c:pt>
                <c:pt idx="5" formatCode="General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38-4D6D-9685-34BDCC441C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8511928"/>
        <c:axId val="588515864"/>
      </c:barChart>
      <c:catAx>
        <c:axId val="588511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8515864"/>
        <c:crosses val="autoZero"/>
        <c:auto val="1"/>
        <c:lblAlgn val="ctr"/>
        <c:lblOffset val="100"/>
        <c:noMultiLvlLbl val="0"/>
      </c:catAx>
      <c:valAx>
        <c:axId val="58851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8511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'Analyse '!$C$74</c:f>
              <c:strCache>
                <c:ptCount val="1"/>
                <c:pt idx="0">
                  <c:v>Total jeunes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cat>
            <c:strRef>
              <c:f>'Analyse '!$B$75:$B$80</c:f>
              <c:strCache>
                <c:ptCount val="6"/>
                <c:pt idx="0">
                  <c:v>Données au 30/06/2025</c:v>
                </c:pt>
                <c:pt idx="1">
                  <c:v>Moyenne cd au30/06/2025</c:v>
                </c:pt>
                <c:pt idx="2">
                  <c:v>Moyenne ligue au 30/06/2025</c:v>
                </c:pt>
                <c:pt idx="3">
                  <c:v>Données au 30/06/2024</c:v>
                </c:pt>
                <c:pt idx="4">
                  <c:v>Données au 30/06/2023</c:v>
                </c:pt>
                <c:pt idx="5">
                  <c:v>Données au 30/06/2022</c:v>
                </c:pt>
              </c:strCache>
            </c:strRef>
          </c:cat>
          <c:val>
            <c:numRef>
              <c:f>'Analyse '!$C$75:$C$80</c:f>
              <c:numCache>
                <c:formatCode>0</c:formatCode>
                <c:ptCount val="6"/>
                <c:pt idx="0" formatCode="General">
                  <c:v>71</c:v>
                </c:pt>
                <c:pt idx="1">
                  <c:v>46.753540100250632</c:v>
                </c:pt>
                <c:pt idx="2">
                  <c:v>41.554235792649784</c:v>
                </c:pt>
                <c:pt idx="3" formatCode="General">
                  <c:v>41</c:v>
                </c:pt>
                <c:pt idx="4" formatCode="General">
                  <c:v>32</c:v>
                </c:pt>
                <c:pt idx="5" formatCode="General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48-4220-8B89-76CF1D1F075E}"/>
            </c:ext>
          </c:extLst>
        </c:ser>
        <c:ser>
          <c:idx val="2"/>
          <c:order val="1"/>
          <c:tx>
            <c:strRef>
              <c:f>'Analyse '!$E$74</c:f>
              <c:strCache>
                <c:ptCount val="1"/>
                <c:pt idx="0">
                  <c:v>Dont P/B/M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'Analyse '!$B$75:$B$80</c:f>
              <c:strCache>
                <c:ptCount val="6"/>
                <c:pt idx="0">
                  <c:v>Données au 30/06/2025</c:v>
                </c:pt>
                <c:pt idx="1">
                  <c:v>Moyenne cd au30/06/2025</c:v>
                </c:pt>
                <c:pt idx="2">
                  <c:v>Moyenne ligue au 30/06/2025</c:v>
                </c:pt>
                <c:pt idx="3">
                  <c:v>Données au 30/06/2024</c:v>
                </c:pt>
                <c:pt idx="4">
                  <c:v>Données au 30/06/2023</c:v>
                </c:pt>
                <c:pt idx="5">
                  <c:v>Données au 30/06/2022</c:v>
                </c:pt>
              </c:strCache>
            </c:strRef>
          </c:cat>
          <c:val>
            <c:numRef>
              <c:f>'Analyse '!$E$75:$E$80</c:f>
              <c:numCache>
                <c:formatCode>0</c:formatCode>
                <c:ptCount val="6"/>
                <c:pt idx="0" formatCode="General">
                  <c:v>23</c:v>
                </c:pt>
                <c:pt idx="1">
                  <c:v>34.455921052631581</c:v>
                </c:pt>
                <c:pt idx="2">
                  <c:v>29.427379108587161</c:v>
                </c:pt>
                <c:pt idx="3" formatCode="General">
                  <c:v>12</c:v>
                </c:pt>
                <c:pt idx="4" formatCode="General">
                  <c:v>5</c:v>
                </c:pt>
                <c:pt idx="5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48-4220-8B89-76CF1D1F075E}"/>
            </c:ext>
          </c:extLst>
        </c:ser>
        <c:ser>
          <c:idx val="3"/>
          <c:order val="2"/>
          <c:tx>
            <c:strRef>
              <c:f>'Analyse '!$F$74</c:f>
              <c:strCache>
                <c:ptCount val="1"/>
                <c:pt idx="0">
                  <c:v>Total adultes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strRef>
              <c:f>'Analyse '!$B$75:$B$80</c:f>
              <c:strCache>
                <c:ptCount val="6"/>
                <c:pt idx="0">
                  <c:v>Données au 30/06/2025</c:v>
                </c:pt>
                <c:pt idx="1">
                  <c:v>Moyenne cd au30/06/2025</c:v>
                </c:pt>
                <c:pt idx="2">
                  <c:v>Moyenne ligue au 30/06/2025</c:v>
                </c:pt>
                <c:pt idx="3">
                  <c:v>Données au 30/06/2024</c:v>
                </c:pt>
                <c:pt idx="4">
                  <c:v>Données au 30/06/2023</c:v>
                </c:pt>
                <c:pt idx="5">
                  <c:v>Données au 30/06/2022</c:v>
                </c:pt>
              </c:strCache>
            </c:strRef>
          </c:cat>
          <c:val>
            <c:numRef>
              <c:f>'Analyse '!$F$75:$F$80</c:f>
              <c:numCache>
                <c:formatCode>0</c:formatCode>
                <c:ptCount val="6"/>
                <c:pt idx="0" formatCode="General">
                  <c:v>92</c:v>
                </c:pt>
                <c:pt idx="1">
                  <c:v>41.12</c:v>
                </c:pt>
                <c:pt idx="2">
                  <c:v>41.850431162652399</c:v>
                </c:pt>
                <c:pt idx="3" formatCode="General">
                  <c:v>52</c:v>
                </c:pt>
                <c:pt idx="4" formatCode="General">
                  <c:v>48</c:v>
                </c:pt>
                <c:pt idx="5" formatCode="General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48-4220-8B89-76CF1D1F0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8511928"/>
        <c:axId val="588515864"/>
      </c:barChart>
      <c:catAx>
        <c:axId val="588511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8515864"/>
        <c:crosses val="autoZero"/>
        <c:auto val="1"/>
        <c:lblAlgn val="ctr"/>
        <c:lblOffset val="100"/>
        <c:noMultiLvlLbl val="0"/>
      </c:catAx>
      <c:valAx>
        <c:axId val="58851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85119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Repartition des licences hommes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v>Loisir</c:v>
          </c:tx>
          <c:spPr>
            <a:solidFill>
              <a:srgbClr val="0070C0">
                <a:alpha val="50196"/>
              </a:srgbClr>
            </a:solidFill>
            <a:ln w="25400">
              <a:noFill/>
            </a:ln>
            <a:effectLst/>
          </c:spPr>
          <c:cat>
            <c:strRef>
              <c:extLst>
                <c:ext xmlns:c15="http://schemas.microsoft.com/office/drawing/2012/chart" uri="{02D57815-91ED-43cb-92C2-25804820EDAC}">
                  <c15:fullRef>
                    <c15:sqref>'Analyse '!$B$54:$B$59</c15:sqref>
                  </c15:fullRef>
                </c:ext>
              </c:extLst>
              <c:f>('Analyse '!$B$54,'Analyse '!$B$57:$B$59)</c:f>
              <c:strCache>
                <c:ptCount val="4"/>
                <c:pt idx="0">
                  <c:v>Données au 30/06/2025</c:v>
                </c:pt>
                <c:pt idx="1">
                  <c:v>Données au 30/06/2024</c:v>
                </c:pt>
                <c:pt idx="2">
                  <c:v>Données au 30/06/2023</c:v>
                </c:pt>
                <c:pt idx="3">
                  <c:v>Données au 30/06/2022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'Analyse '!$C$54:$C$59</c15:sqref>
                  </c15:fullRef>
                </c:ext>
              </c:extLst>
              <c:f>('Analyse '!$C$54,'Analyse '!$C$57:$C$59)</c:f>
              <c:numCache>
                <c:formatCode>0</c:formatCode>
                <c:ptCount val="4"/>
                <c:pt idx="0" formatCode="General">
                  <c:v>75</c:v>
                </c:pt>
                <c:pt idx="1" formatCode="General">
                  <c:v>26</c:v>
                </c:pt>
                <c:pt idx="2" formatCode="General">
                  <c:v>28</c:v>
                </c:pt>
                <c:pt idx="3" formatCode="General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C1-4DA5-9C8D-40608AD1B02D}"/>
            </c:ext>
          </c:extLst>
        </c:ser>
        <c:ser>
          <c:idx val="1"/>
          <c:order val="1"/>
          <c:tx>
            <c:v>Compet</c:v>
          </c:tx>
          <c:spPr>
            <a:solidFill>
              <a:srgbClr val="0070C0"/>
            </a:solidFill>
            <a:ln w="25400">
              <a:noFill/>
            </a:ln>
            <a:effectLst/>
          </c:spPr>
          <c:cat>
            <c:strRef>
              <c:extLst>
                <c:ext xmlns:c15="http://schemas.microsoft.com/office/drawing/2012/chart" uri="{02D57815-91ED-43cb-92C2-25804820EDAC}">
                  <c15:fullRef>
                    <c15:sqref>'Analyse '!$B$54:$B$59</c15:sqref>
                  </c15:fullRef>
                </c:ext>
              </c:extLst>
              <c:f>('Analyse '!$B$54,'Analyse '!$B$57:$B$59)</c:f>
              <c:strCache>
                <c:ptCount val="4"/>
                <c:pt idx="0">
                  <c:v>Données au 30/06/2025</c:v>
                </c:pt>
                <c:pt idx="1">
                  <c:v>Données au 30/06/2024</c:v>
                </c:pt>
                <c:pt idx="2">
                  <c:v>Données au 30/06/2023</c:v>
                </c:pt>
                <c:pt idx="3">
                  <c:v>Données au 30/06/2022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'Analyse '!$G$54:$G$59</c15:sqref>
                  </c15:fullRef>
                </c:ext>
              </c:extLst>
              <c:f>('Analyse '!$G$54,'Analyse '!$G$57:$G$59)</c:f>
              <c:numCache>
                <c:formatCode>0</c:formatCode>
                <c:ptCount val="4"/>
                <c:pt idx="0" formatCode="General">
                  <c:v>60</c:v>
                </c:pt>
                <c:pt idx="1" formatCode="General">
                  <c:v>55</c:v>
                </c:pt>
                <c:pt idx="2" formatCode="General">
                  <c:v>43</c:v>
                </c:pt>
                <c:pt idx="3" formatCode="General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C1-4DA5-9C8D-40608AD1B0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5017727"/>
        <c:axId val="1355012319"/>
      </c:areaChart>
      <c:catAx>
        <c:axId val="13550177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5012319"/>
        <c:crosses val="autoZero"/>
        <c:auto val="1"/>
        <c:lblAlgn val="ctr"/>
        <c:lblOffset val="100"/>
        <c:noMultiLvlLbl val="0"/>
      </c:catAx>
      <c:valAx>
        <c:axId val="1355012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50177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/>
              <a:t>Repartition des licences femmes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areaChart>
        <c:grouping val="stacked"/>
        <c:varyColors val="0"/>
        <c:ser>
          <c:idx val="0"/>
          <c:order val="0"/>
          <c:tx>
            <c:v>Loisir</c:v>
          </c:tx>
          <c:spPr>
            <a:solidFill>
              <a:srgbClr val="ED59D8">
                <a:alpha val="50196"/>
              </a:srgbClr>
            </a:solidFill>
            <a:ln>
              <a:noFill/>
            </a:ln>
            <a:effectLst/>
          </c:spPr>
          <c:cat>
            <c:strRef>
              <c:extLst>
                <c:ext xmlns:c15="http://schemas.microsoft.com/office/drawing/2012/chart" uri="{02D57815-91ED-43cb-92C2-25804820EDAC}">
                  <c15:fullRef>
                    <c15:sqref>'Analyse '!$B$54:$B$59</c15:sqref>
                  </c15:fullRef>
                </c:ext>
              </c:extLst>
              <c:f>('Analyse '!$B$54,'Analyse '!$B$57:$B$59)</c:f>
              <c:strCache>
                <c:ptCount val="4"/>
                <c:pt idx="0">
                  <c:v>Données au 30/06/2025</c:v>
                </c:pt>
                <c:pt idx="1">
                  <c:v>Données au 30/06/2024</c:v>
                </c:pt>
                <c:pt idx="2">
                  <c:v>Données au 30/06/2023</c:v>
                </c:pt>
                <c:pt idx="3">
                  <c:v>Données au 30/06/2022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'Analyse '!$D$54:$D$59</c15:sqref>
                  </c15:fullRef>
                </c:ext>
              </c:extLst>
              <c:f>('Analyse '!$D$54,'Analyse '!$D$57:$D$59)</c:f>
              <c:numCache>
                <c:formatCode>0</c:formatCode>
                <c:ptCount val="4"/>
                <c:pt idx="0" formatCode="General">
                  <c:v>23</c:v>
                </c:pt>
                <c:pt idx="1" formatCode="General">
                  <c:v>10</c:v>
                </c:pt>
                <c:pt idx="2" formatCode="General">
                  <c:v>7</c:v>
                </c:pt>
                <c:pt idx="3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52-4134-8B7D-2DDEA45551C6}"/>
            </c:ext>
          </c:extLst>
        </c:ser>
        <c:ser>
          <c:idx val="1"/>
          <c:order val="1"/>
          <c:tx>
            <c:v>Compet</c:v>
          </c:tx>
          <c:spPr>
            <a:solidFill>
              <a:srgbClr val="ED59D8"/>
            </a:solidFill>
            <a:ln>
              <a:noFill/>
            </a:ln>
            <a:effectLst/>
          </c:spPr>
          <c:cat>
            <c:strRef>
              <c:extLst>
                <c:ext xmlns:c15="http://schemas.microsoft.com/office/drawing/2012/chart" uri="{02D57815-91ED-43cb-92C2-25804820EDAC}">
                  <c15:fullRef>
                    <c15:sqref>'Analyse '!$B$54:$B$59</c15:sqref>
                  </c15:fullRef>
                </c:ext>
              </c:extLst>
              <c:f>('Analyse '!$B$54,'Analyse '!$B$57:$B$59)</c:f>
              <c:strCache>
                <c:ptCount val="4"/>
                <c:pt idx="0">
                  <c:v>Données au 30/06/2025</c:v>
                </c:pt>
                <c:pt idx="1">
                  <c:v>Données au 30/06/2024</c:v>
                </c:pt>
                <c:pt idx="2">
                  <c:v>Données au 30/06/2023</c:v>
                </c:pt>
                <c:pt idx="3">
                  <c:v>Données au 30/06/2022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'Analyse '!$H$54:$H$59</c15:sqref>
                  </c15:fullRef>
                </c:ext>
              </c:extLst>
              <c:f>('Analyse '!$H$54,'Analyse '!$H$57:$H$59)</c:f>
              <c:numCache>
                <c:formatCode>0</c:formatCode>
                <c:ptCount val="4"/>
                <c:pt idx="0" formatCode="General">
                  <c:v>5</c:v>
                </c:pt>
                <c:pt idx="1" formatCode="General">
                  <c:v>2</c:v>
                </c:pt>
                <c:pt idx="2" formatCode="General">
                  <c:v>2</c:v>
                </c:pt>
                <c:pt idx="3" formatCode="General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52-4134-8B7D-2DDEA45551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5017727"/>
        <c:axId val="1355012319"/>
      </c:areaChart>
      <c:catAx>
        <c:axId val="135501772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5012319"/>
        <c:crosses val="autoZero"/>
        <c:auto val="1"/>
        <c:lblAlgn val="ctr"/>
        <c:lblOffset val="100"/>
        <c:noMultiLvlLbl val="0"/>
      </c:catAx>
      <c:valAx>
        <c:axId val="1355012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355017727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83820</xdr:colOff>
      <xdr:row>0</xdr:row>
      <xdr:rowOff>68580</xdr:rowOff>
    </xdr:from>
    <xdr:to>
      <xdr:col>2</xdr:col>
      <xdr:colOff>7620</xdr:colOff>
      <xdr:row>3</xdr:row>
      <xdr:rowOff>126492</xdr:rowOff>
    </xdr:to>
    <xdr:pic>
      <xdr:nvPicPr>
        <xdr:cNvPr id="2" name="Image 1" descr="loctt">
          <a:extLst>
            <a:ext uri="{FF2B5EF4-FFF2-40B4-BE49-F238E27FC236}">
              <a16:creationId xmlns:a16="http://schemas.microsoft.com/office/drawing/2014/main" id="{6B827CD3-DF64-4DA2-8F27-B87F3CCBE5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" y="68580"/>
          <a:ext cx="1630680" cy="65227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</xdr:colOff>
      <xdr:row>10</xdr:row>
      <xdr:rowOff>11430</xdr:rowOff>
    </xdr:from>
    <xdr:to>
      <xdr:col>9</xdr:col>
      <xdr:colOff>561975</xdr:colOff>
      <xdr:row>23</xdr:row>
      <xdr:rowOff>179070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D5B07FDA-B873-4EE9-BDAD-998FF7074B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361950</xdr:colOff>
      <xdr:row>34</xdr:row>
      <xdr:rowOff>125730</xdr:rowOff>
    </xdr:from>
    <xdr:to>
      <xdr:col>9</xdr:col>
      <xdr:colOff>542925</xdr:colOff>
      <xdr:row>48</xdr:row>
      <xdr:rowOff>95250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F1D9FADD-5696-4CC7-9A64-604C45EB71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80</xdr:row>
      <xdr:rowOff>95250</xdr:rowOff>
    </xdr:from>
    <xdr:to>
      <xdr:col>9</xdr:col>
      <xdr:colOff>561975</xdr:colOff>
      <xdr:row>94</xdr:row>
      <xdr:rowOff>64770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3FB964CC-45DD-40F6-A907-16DBAA8FFB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4763</xdr:colOff>
      <xdr:row>59</xdr:row>
      <xdr:rowOff>147638</xdr:rowOff>
    </xdr:from>
    <xdr:to>
      <xdr:col>4</xdr:col>
      <xdr:colOff>276225</xdr:colOff>
      <xdr:row>70</xdr:row>
      <xdr:rowOff>28575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CF4A9FFC-C9CC-4EC3-98D2-9E037334E46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304801</xdr:colOff>
      <xdr:row>59</xdr:row>
      <xdr:rowOff>152400</xdr:rowOff>
    </xdr:from>
    <xdr:to>
      <xdr:col>9</xdr:col>
      <xdr:colOff>585788</xdr:colOff>
      <xdr:row>70</xdr:row>
      <xdr:rowOff>33337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A33756DC-29E5-40E6-97F7-A36F0980D5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EDF36-FAA0-4493-9C15-7AF2C20582E9}">
  <sheetPr codeName="Feuil17"/>
  <dimension ref="A5:H12"/>
  <sheetViews>
    <sheetView showGridLines="0" showRowColHeaders="0" tabSelected="1" workbookViewId="0">
      <selection activeCell="D7" sqref="D7"/>
    </sheetView>
  </sheetViews>
  <sheetFormatPr baseColWidth="10" defaultRowHeight="15.6"/>
  <sheetData>
    <row r="5" spans="1:8">
      <c r="D5" t="s">
        <v>200</v>
      </c>
      <c r="E5" s="38" t="s">
        <v>201</v>
      </c>
      <c r="F5" s="38"/>
    </row>
    <row r="6" spans="1:8">
      <c r="A6" s="37" t="s">
        <v>199</v>
      </c>
      <c r="B6" s="37"/>
      <c r="C6" s="37"/>
      <c r="D6" s="9">
        <v>11300016</v>
      </c>
      <c r="E6" s="40" t="str">
        <f>VLOOKUP(D6,Param!A:F,2,FALSE)</f>
        <v>NIMES ASPTT TENNIS DE TABLE</v>
      </c>
      <c r="F6" s="40"/>
      <c r="G6" s="40"/>
      <c r="H6" s="40"/>
    </row>
    <row r="8" spans="1:8">
      <c r="A8" s="37" t="s">
        <v>247</v>
      </c>
      <c r="B8" s="37"/>
      <c r="C8" s="37"/>
      <c r="D8" s="38" t="str">
        <f>VLOOKUP($D$6,Param!A:F,5,FALSE)</f>
        <v>Gard</v>
      </c>
      <c r="E8" s="38"/>
      <c r="F8" s="38"/>
    </row>
    <row r="10" spans="1:8">
      <c r="A10" s="37" t="s">
        <v>248</v>
      </c>
      <c r="B10" s="37"/>
      <c r="C10" s="37"/>
      <c r="D10" s="38" t="str">
        <f>VLOOKUP($D$6,Param!A:F,6,FALSE)</f>
        <v>Ligue Occitanie</v>
      </c>
      <c r="E10" s="38"/>
      <c r="F10" s="38"/>
    </row>
    <row r="12" spans="1:8">
      <c r="A12" s="37" t="s">
        <v>231</v>
      </c>
      <c r="B12" s="37"/>
      <c r="C12" s="37"/>
      <c r="D12" s="39">
        <f>TTN!AG1</f>
        <v>45838</v>
      </c>
      <c r="E12" s="38"/>
      <c r="F12" s="38"/>
    </row>
  </sheetData>
  <mergeCells count="9">
    <mergeCell ref="A6:C6"/>
    <mergeCell ref="A8:C8"/>
    <mergeCell ref="A10:C10"/>
    <mergeCell ref="A12:C12"/>
    <mergeCell ref="E5:F5"/>
    <mergeCell ref="D8:F8"/>
    <mergeCell ref="D10:F10"/>
    <mergeCell ref="D12:F12"/>
    <mergeCell ref="E6:H6"/>
  </mergeCells>
  <pageMargins left="0.7" right="0.7" top="0.75" bottom="0.75" header="0.3" footer="0.3"/>
  <pageSetup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AFB9D64-F11F-4D39-A7C1-C73D59612A82}">
          <x14:formula1>
            <xm:f>Param!$A$2:$A$194</xm:f>
          </x14:formula1>
          <xm:sqref>D6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81B83-4F79-4EB7-AA99-948378ECB54D}">
  <sheetPr codeName="Feuil11"/>
  <dimension ref="A1:S173"/>
  <sheetViews>
    <sheetView showGridLines="0" workbookViewId="0">
      <selection activeCell="E6" sqref="E6"/>
    </sheetView>
  </sheetViews>
  <sheetFormatPr baseColWidth="10" defaultRowHeight="14.4"/>
  <cols>
    <col min="1" max="1" width="6.296875" style="1" bestFit="1" customWidth="1"/>
    <col min="2" max="2" width="21.3984375" style="1" bestFit="1" customWidth="1"/>
    <col min="3" max="5" width="4.09765625" style="1" bestFit="1" customWidth="1"/>
    <col min="6" max="7" width="3.5" style="1" customWidth="1"/>
    <col min="8" max="9" width="3.69921875" style="1" customWidth="1"/>
    <col min="10" max="10" width="4.09765625" style="1" bestFit="1" customWidth="1"/>
    <col min="11" max="11" width="2.59765625" style="1" bestFit="1" customWidth="1"/>
    <col min="12" max="12" width="3.3984375" style="1" bestFit="1" customWidth="1"/>
    <col min="13" max="13" width="2.59765625" style="1" bestFit="1" customWidth="1"/>
    <col min="14" max="14" width="3.3984375" style="1" bestFit="1" customWidth="1"/>
    <col min="15" max="15" width="2.59765625" style="1" bestFit="1" customWidth="1"/>
    <col min="16" max="16" width="4.09765625" style="1" bestFit="1" customWidth="1"/>
    <col min="17" max="17" width="3.3984375" style="1" bestFit="1" customWidth="1"/>
    <col min="18" max="18" width="4.09765625" style="1" bestFit="1" customWidth="1"/>
    <col min="19" max="19" width="3.3984375" style="1" bestFit="1" customWidth="1"/>
    <col min="20" max="256" width="11" style="1"/>
    <col min="257" max="257" width="5.59765625" style="1" bestFit="1" customWidth="1"/>
    <col min="258" max="258" width="21.3984375" style="1" bestFit="1" customWidth="1"/>
    <col min="259" max="261" width="4.09765625" style="1" bestFit="1" customWidth="1"/>
    <col min="262" max="263" width="3.5" style="1" customWidth="1"/>
    <col min="264" max="265" width="3.69921875" style="1" customWidth="1"/>
    <col min="266" max="266" width="4.09765625" style="1" bestFit="1" customWidth="1"/>
    <col min="267" max="267" width="2.59765625" style="1" bestFit="1" customWidth="1"/>
    <col min="268" max="268" width="3.3984375" style="1" bestFit="1" customWidth="1"/>
    <col min="269" max="269" width="2.59765625" style="1" bestFit="1" customWidth="1"/>
    <col min="270" max="270" width="3.3984375" style="1" bestFit="1" customWidth="1"/>
    <col min="271" max="271" width="2.59765625" style="1" bestFit="1" customWidth="1"/>
    <col min="272" max="272" width="4.09765625" style="1" bestFit="1" customWidth="1"/>
    <col min="273" max="273" width="3.3984375" style="1" bestFit="1" customWidth="1"/>
    <col min="274" max="274" width="4.09765625" style="1" bestFit="1" customWidth="1"/>
    <col min="275" max="275" width="3.3984375" style="1" bestFit="1" customWidth="1"/>
    <col min="276" max="512" width="11" style="1"/>
    <col min="513" max="513" width="5.59765625" style="1" bestFit="1" customWidth="1"/>
    <col min="514" max="514" width="21.3984375" style="1" bestFit="1" customWidth="1"/>
    <col min="515" max="517" width="4.09765625" style="1" bestFit="1" customWidth="1"/>
    <col min="518" max="519" width="3.5" style="1" customWidth="1"/>
    <col min="520" max="521" width="3.69921875" style="1" customWidth="1"/>
    <col min="522" max="522" width="4.09765625" style="1" bestFit="1" customWidth="1"/>
    <col min="523" max="523" width="2.59765625" style="1" bestFit="1" customWidth="1"/>
    <col min="524" max="524" width="3.3984375" style="1" bestFit="1" customWidth="1"/>
    <col min="525" max="525" width="2.59765625" style="1" bestFit="1" customWidth="1"/>
    <col min="526" max="526" width="3.3984375" style="1" bestFit="1" customWidth="1"/>
    <col min="527" max="527" width="2.59765625" style="1" bestFit="1" customWidth="1"/>
    <col min="528" max="528" width="4.09765625" style="1" bestFit="1" customWidth="1"/>
    <col min="529" max="529" width="3.3984375" style="1" bestFit="1" customWidth="1"/>
    <col min="530" max="530" width="4.09765625" style="1" bestFit="1" customWidth="1"/>
    <col min="531" max="531" width="3.3984375" style="1" bestFit="1" customWidth="1"/>
    <col min="532" max="768" width="11" style="1"/>
    <col min="769" max="769" width="5.59765625" style="1" bestFit="1" customWidth="1"/>
    <col min="770" max="770" width="21.3984375" style="1" bestFit="1" customWidth="1"/>
    <col min="771" max="773" width="4.09765625" style="1" bestFit="1" customWidth="1"/>
    <col min="774" max="775" width="3.5" style="1" customWidth="1"/>
    <col min="776" max="777" width="3.69921875" style="1" customWidth="1"/>
    <col min="778" max="778" width="4.09765625" style="1" bestFit="1" customWidth="1"/>
    <col min="779" max="779" width="2.59765625" style="1" bestFit="1" customWidth="1"/>
    <col min="780" max="780" width="3.3984375" style="1" bestFit="1" customWidth="1"/>
    <col min="781" max="781" width="2.59765625" style="1" bestFit="1" customWidth="1"/>
    <col min="782" max="782" width="3.3984375" style="1" bestFit="1" customWidth="1"/>
    <col min="783" max="783" width="2.59765625" style="1" bestFit="1" customWidth="1"/>
    <col min="784" max="784" width="4.09765625" style="1" bestFit="1" customWidth="1"/>
    <col min="785" max="785" width="3.3984375" style="1" bestFit="1" customWidth="1"/>
    <col min="786" max="786" width="4.09765625" style="1" bestFit="1" customWidth="1"/>
    <col min="787" max="787" width="3.3984375" style="1" bestFit="1" customWidth="1"/>
    <col min="788" max="1024" width="11" style="1"/>
    <col min="1025" max="1025" width="5.59765625" style="1" bestFit="1" customWidth="1"/>
    <col min="1026" max="1026" width="21.3984375" style="1" bestFit="1" customWidth="1"/>
    <col min="1027" max="1029" width="4.09765625" style="1" bestFit="1" customWidth="1"/>
    <col min="1030" max="1031" width="3.5" style="1" customWidth="1"/>
    <col min="1032" max="1033" width="3.69921875" style="1" customWidth="1"/>
    <col min="1034" max="1034" width="4.09765625" style="1" bestFit="1" customWidth="1"/>
    <col min="1035" max="1035" width="2.59765625" style="1" bestFit="1" customWidth="1"/>
    <col min="1036" max="1036" width="3.3984375" style="1" bestFit="1" customWidth="1"/>
    <col min="1037" max="1037" width="2.59765625" style="1" bestFit="1" customWidth="1"/>
    <col min="1038" max="1038" width="3.3984375" style="1" bestFit="1" customWidth="1"/>
    <col min="1039" max="1039" width="2.59765625" style="1" bestFit="1" customWidth="1"/>
    <col min="1040" max="1040" width="4.09765625" style="1" bestFit="1" customWidth="1"/>
    <col min="1041" max="1041" width="3.3984375" style="1" bestFit="1" customWidth="1"/>
    <col min="1042" max="1042" width="4.09765625" style="1" bestFit="1" customWidth="1"/>
    <col min="1043" max="1043" width="3.3984375" style="1" bestFit="1" customWidth="1"/>
    <col min="1044" max="1280" width="11" style="1"/>
    <col min="1281" max="1281" width="5.59765625" style="1" bestFit="1" customWidth="1"/>
    <col min="1282" max="1282" width="21.3984375" style="1" bestFit="1" customWidth="1"/>
    <col min="1283" max="1285" width="4.09765625" style="1" bestFit="1" customWidth="1"/>
    <col min="1286" max="1287" width="3.5" style="1" customWidth="1"/>
    <col min="1288" max="1289" width="3.69921875" style="1" customWidth="1"/>
    <col min="1290" max="1290" width="4.09765625" style="1" bestFit="1" customWidth="1"/>
    <col min="1291" max="1291" width="2.59765625" style="1" bestFit="1" customWidth="1"/>
    <col min="1292" max="1292" width="3.3984375" style="1" bestFit="1" customWidth="1"/>
    <col min="1293" max="1293" width="2.59765625" style="1" bestFit="1" customWidth="1"/>
    <col min="1294" max="1294" width="3.3984375" style="1" bestFit="1" customWidth="1"/>
    <col min="1295" max="1295" width="2.59765625" style="1" bestFit="1" customWidth="1"/>
    <col min="1296" max="1296" width="4.09765625" style="1" bestFit="1" customWidth="1"/>
    <col min="1297" max="1297" width="3.3984375" style="1" bestFit="1" customWidth="1"/>
    <col min="1298" max="1298" width="4.09765625" style="1" bestFit="1" customWidth="1"/>
    <col min="1299" max="1299" width="3.3984375" style="1" bestFit="1" customWidth="1"/>
    <col min="1300" max="1536" width="11" style="1"/>
    <col min="1537" max="1537" width="5.59765625" style="1" bestFit="1" customWidth="1"/>
    <col min="1538" max="1538" width="21.3984375" style="1" bestFit="1" customWidth="1"/>
    <col min="1539" max="1541" width="4.09765625" style="1" bestFit="1" customWidth="1"/>
    <col min="1542" max="1543" width="3.5" style="1" customWidth="1"/>
    <col min="1544" max="1545" width="3.69921875" style="1" customWidth="1"/>
    <col min="1546" max="1546" width="4.09765625" style="1" bestFit="1" customWidth="1"/>
    <col min="1547" max="1547" width="2.59765625" style="1" bestFit="1" customWidth="1"/>
    <col min="1548" max="1548" width="3.3984375" style="1" bestFit="1" customWidth="1"/>
    <col min="1549" max="1549" width="2.59765625" style="1" bestFit="1" customWidth="1"/>
    <col min="1550" max="1550" width="3.3984375" style="1" bestFit="1" customWidth="1"/>
    <col min="1551" max="1551" width="2.59765625" style="1" bestFit="1" customWidth="1"/>
    <col min="1552" max="1552" width="4.09765625" style="1" bestFit="1" customWidth="1"/>
    <col min="1553" max="1553" width="3.3984375" style="1" bestFit="1" customWidth="1"/>
    <col min="1554" max="1554" width="4.09765625" style="1" bestFit="1" customWidth="1"/>
    <col min="1555" max="1555" width="3.3984375" style="1" bestFit="1" customWidth="1"/>
    <col min="1556" max="1792" width="11" style="1"/>
    <col min="1793" max="1793" width="5.59765625" style="1" bestFit="1" customWidth="1"/>
    <col min="1794" max="1794" width="21.3984375" style="1" bestFit="1" customWidth="1"/>
    <col min="1795" max="1797" width="4.09765625" style="1" bestFit="1" customWidth="1"/>
    <col min="1798" max="1799" width="3.5" style="1" customWidth="1"/>
    <col min="1800" max="1801" width="3.69921875" style="1" customWidth="1"/>
    <col min="1802" max="1802" width="4.09765625" style="1" bestFit="1" customWidth="1"/>
    <col min="1803" max="1803" width="2.59765625" style="1" bestFit="1" customWidth="1"/>
    <col min="1804" max="1804" width="3.3984375" style="1" bestFit="1" customWidth="1"/>
    <col min="1805" max="1805" width="2.59765625" style="1" bestFit="1" customWidth="1"/>
    <col min="1806" max="1806" width="3.3984375" style="1" bestFit="1" customWidth="1"/>
    <col min="1807" max="1807" width="2.59765625" style="1" bestFit="1" customWidth="1"/>
    <col min="1808" max="1808" width="4.09765625" style="1" bestFit="1" customWidth="1"/>
    <col min="1809" max="1809" width="3.3984375" style="1" bestFit="1" customWidth="1"/>
    <col min="1810" max="1810" width="4.09765625" style="1" bestFit="1" customWidth="1"/>
    <col min="1811" max="1811" width="3.3984375" style="1" bestFit="1" customWidth="1"/>
    <col min="1812" max="2048" width="11" style="1"/>
    <col min="2049" max="2049" width="5.59765625" style="1" bestFit="1" customWidth="1"/>
    <col min="2050" max="2050" width="21.3984375" style="1" bestFit="1" customWidth="1"/>
    <col min="2051" max="2053" width="4.09765625" style="1" bestFit="1" customWidth="1"/>
    <col min="2054" max="2055" width="3.5" style="1" customWidth="1"/>
    <col min="2056" max="2057" width="3.69921875" style="1" customWidth="1"/>
    <col min="2058" max="2058" width="4.09765625" style="1" bestFit="1" customWidth="1"/>
    <col min="2059" max="2059" width="2.59765625" style="1" bestFit="1" customWidth="1"/>
    <col min="2060" max="2060" width="3.3984375" style="1" bestFit="1" customWidth="1"/>
    <col min="2061" max="2061" width="2.59765625" style="1" bestFit="1" customWidth="1"/>
    <col min="2062" max="2062" width="3.3984375" style="1" bestFit="1" customWidth="1"/>
    <col min="2063" max="2063" width="2.59765625" style="1" bestFit="1" customWidth="1"/>
    <col min="2064" max="2064" width="4.09765625" style="1" bestFit="1" customWidth="1"/>
    <col min="2065" max="2065" width="3.3984375" style="1" bestFit="1" customWidth="1"/>
    <col min="2066" max="2066" width="4.09765625" style="1" bestFit="1" customWidth="1"/>
    <col min="2067" max="2067" width="3.3984375" style="1" bestFit="1" customWidth="1"/>
    <col min="2068" max="2304" width="11" style="1"/>
    <col min="2305" max="2305" width="5.59765625" style="1" bestFit="1" customWidth="1"/>
    <col min="2306" max="2306" width="21.3984375" style="1" bestFit="1" customWidth="1"/>
    <col min="2307" max="2309" width="4.09765625" style="1" bestFit="1" customWidth="1"/>
    <col min="2310" max="2311" width="3.5" style="1" customWidth="1"/>
    <col min="2312" max="2313" width="3.69921875" style="1" customWidth="1"/>
    <col min="2314" max="2314" width="4.09765625" style="1" bestFit="1" customWidth="1"/>
    <col min="2315" max="2315" width="2.59765625" style="1" bestFit="1" customWidth="1"/>
    <col min="2316" max="2316" width="3.3984375" style="1" bestFit="1" customWidth="1"/>
    <col min="2317" max="2317" width="2.59765625" style="1" bestFit="1" customWidth="1"/>
    <col min="2318" max="2318" width="3.3984375" style="1" bestFit="1" customWidth="1"/>
    <col min="2319" max="2319" width="2.59765625" style="1" bestFit="1" customWidth="1"/>
    <col min="2320" max="2320" width="4.09765625" style="1" bestFit="1" customWidth="1"/>
    <col min="2321" max="2321" width="3.3984375" style="1" bestFit="1" customWidth="1"/>
    <col min="2322" max="2322" width="4.09765625" style="1" bestFit="1" customWidth="1"/>
    <col min="2323" max="2323" width="3.3984375" style="1" bestFit="1" customWidth="1"/>
    <col min="2324" max="2560" width="11" style="1"/>
    <col min="2561" max="2561" width="5.59765625" style="1" bestFit="1" customWidth="1"/>
    <col min="2562" max="2562" width="21.3984375" style="1" bestFit="1" customWidth="1"/>
    <col min="2563" max="2565" width="4.09765625" style="1" bestFit="1" customWidth="1"/>
    <col min="2566" max="2567" width="3.5" style="1" customWidth="1"/>
    <col min="2568" max="2569" width="3.69921875" style="1" customWidth="1"/>
    <col min="2570" max="2570" width="4.09765625" style="1" bestFit="1" customWidth="1"/>
    <col min="2571" max="2571" width="2.59765625" style="1" bestFit="1" customWidth="1"/>
    <col min="2572" max="2572" width="3.3984375" style="1" bestFit="1" customWidth="1"/>
    <col min="2573" max="2573" width="2.59765625" style="1" bestFit="1" customWidth="1"/>
    <col min="2574" max="2574" width="3.3984375" style="1" bestFit="1" customWidth="1"/>
    <col min="2575" max="2575" width="2.59765625" style="1" bestFit="1" customWidth="1"/>
    <col min="2576" max="2576" width="4.09765625" style="1" bestFit="1" customWidth="1"/>
    <col min="2577" max="2577" width="3.3984375" style="1" bestFit="1" customWidth="1"/>
    <col min="2578" max="2578" width="4.09765625" style="1" bestFit="1" customWidth="1"/>
    <col min="2579" max="2579" width="3.3984375" style="1" bestFit="1" customWidth="1"/>
    <col min="2580" max="2816" width="11" style="1"/>
    <col min="2817" max="2817" width="5.59765625" style="1" bestFit="1" customWidth="1"/>
    <col min="2818" max="2818" width="21.3984375" style="1" bestFit="1" customWidth="1"/>
    <col min="2819" max="2821" width="4.09765625" style="1" bestFit="1" customWidth="1"/>
    <col min="2822" max="2823" width="3.5" style="1" customWidth="1"/>
    <col min="2824" max="2825" width="3.69921875" style="1" customWidth="1"/>
    <col min="2826" max="2826" width="4.09765625" style="1" bestFit="1" customWidth="1"/>
    <col min="2827" max="2827" width="2.59765625" style="1" bestFit="1" customWidth="1"/>
    <col min="2828" max="2828" width="3.3984375" style="1" bestFit="1" customWidth="1"/>
    <col min="2829" max="2829" width="2.59765625" style="1" bestFit="1" customWidth="1"/>
    <col min="2830" max="2830" width="3.3984375" style="1" bestFit="1" customWidth="1"/>
    <col min="2831" max="2831" width="2.59765625" style="1" bestFit="1" customWidth="1"/>
    <col min="2832" max="2832" width="4.09765625" style="1" bestFit="1" customWidth="1"/>
    <col min="2833" max="2833" width="3.3984375" style="1" bestFit="1" customWidth="1"/>
    <col min="2834" max="2834" width="4.09765625" style="1" bestFit="1" customWidth="1"/>
    <col min="2835" max="2835" width="3.3984375" style="1" bestFit="1" customWidth="1"/>
    <col min="2836" max="3072" width="11" style="1"/>
    <col min="3073" max="3073" width="5.59765625" style="1" bestFit="1" customWidth="1"/>
    <col min="3074" max="3074" width="21.3984375" style="1" bestFit="1" customWidth="1"/>
    <col min="3075" max="3077" width="4.09765625" style="1" bestFit="1" customWidth="1"/>
    <col min="3078" max="3079" width="3.5" style="1" customWidth="1"/>
    <col min="3080" max="3081" width="3.69921875" style="1" customWidth="1"/>
    <col min="3082" max="3082" width="4.09765625" style="1" bestFit="1" customWidth="1"/>
    <col min="3083" max="3083" width="2.59765625" style="1" bestFit="1" customWidth="1"/>
    <col min="3084" max="3084" width="3.3984375" style="1" bestFit="1" customWidth="1"/>
    <col min="3085" max="3085" width="2.59765625" style="1" bestFit="1" customWidth="1"/>
    <col min="3086" max="3086" width="3.3984375" style="1" bestFit="1" customWidth="1"/>
    <col min="3087" max="3087" width="2.59765625" style="1" bestFit="1" customWidth="1"/>
    <col min="3088" max="3088" width="4.09765625" style="1" bestFit="1" customWidth="1"/>
    <col min="3089" max="3089" width="3.3984375" style="1" bestFit="1" customWidth="1"/>
    <col min="3090" max="3090" width="4.09765625" style="1" bestFit="1" customWidth="1"/>
    <col min="3091" max="3091" width="3.3984375" style="1" bestFit="1" customWidth="1"/>
    <col min="3092" max="3328" width="11" style="1"/>
    <col min="3329" max="3329" width="5.59765625" style="1" bestFit="1" customWidth="1"/>
    <col min="3330" max="3330" width="21.3984375" style="1" bestFit="1" customWidth="1"/>
    <col min="3331" max="3333" width="4.09765625" style="1" bestFit="1" customWidth="1"/>
    <col min="3334" max="3335" width="3.5" style="1" customWidth="1"/>
    <col min="3336" max="3337" width="3.69921875" style="1" customWidth="1"/>
    <col min="3338" max="3338" width="4.09765625" style="1" bestFit="1" customWidth="1"/>
    <col min="3339" max="3339" width="2.59765625" style="1" bestFit="1" customWidth="1"/>
    <col min="3340" max="3340" width="3.3984375" style="1" bestFit="1" customWidth="1"/>
    <col min="3341" max="3341" width="2.59765625" style="1" bestFit="1" customWidth="1"/>
    <col min="3342" max="3342" width="3.3984375" style="1" bestFit="1" customWidth="1"/>
    <col min="3343" max="3343" width="2.59765625" style="1" bestFit="1" customWidth="1"/>
    <col min="3344" max="3344" width="4.09765625" style="1" bestFit="1" customWidth="1"/>
    <col min="3345" max="3345" width="3.3984375" style="1" bestFit="1" customWidth="1"/>
    <col min="3346" max="3346" width="4.09765625" style="1" bestFit="1" customWidth="1"/>
    <col min="3347" max="3347" width="3.3984375" style="1" bestFit="1" customWidth="1"/>
    <col min="3348" max="3584" width="11" style="1"/>
    <col min="3585" max="3585" width="5.59765625" style="1" bestFit="1" customWidth="1"/>
    <col min="3586" max="3586" width="21.3984375" style="1" bestFit="1" customWidth="1"/>
    <col min="3587" max="3589" width="4.09765625" style="1" bestFit="1" customWidth="1"/>
    <col min="3590" max="3591" width="3.5" style="1" customWidth="1"/>
    <col min="3592" max="3593" width="3.69921875" style="1" customWidth="1"/>
    <col min="3594" max="3594" width="4.09765625" style="1" bestFit="1" customWidth="1"/>
    <col min="3595" max="3595" width="2.59765625" style="1" bestFit="1" customWidth="1"/>
    <col min="3596" max="3596" width="3.3984375" style="1" bestFit="1" customWidth="1"/>
    <col min="3597" max="3597" width="2.59765625" style="1" bestFit="1" customWidth="1"/>
    <col min="3598" max="3598" width="3.3984375" style="1" bestFit="1" customWidth="1"/>
    <col min="3599" max="3599" width="2.59765625" style="1" bestFit="1" customWidth="1"/>
    <col min="3600" max="3600" width="4.09765625" style="1" bestFit="1" customWidth="1"/>
    <col min="3601" max="3601" width="3.3984375" style="1" bestFit="1" customWidth="1"/>
    <col min="3602" max="3602" width="4.09765625" style="1" bestFit="1" customWidth="1"/>
    <col min="3603" max="3603" width="3.3984375" style="1" bestFit="1" customWidth="1"/>
    <col min="3604" max="3840" width="11" style="1"/>
    <col min="3841" max="3841" width="5.59765625" style="1" bestFit="1" customWidth="1"/>
    <col min="3842" max="3842" width="21.3984375" style="1" bestFit="1" customWidth="1"/>
    <col min="3843" max="3845" width="4.09765625" style="1" bestFit="1" customWidth="1"/>
    <col min="3846" max="3847" width="3.5" style="1" customWidth="1"/>
    <col min="3848" max="3849" width="3.69921875" style="1" customWidth="1"/>
    <col min="3850" max="3850" width="4.09765625" style="1" bestFit="1" customWidth="1"/>
    <col min="3851" max="3851" width="2.59765625" style="1" bestFit="1" customWidth="1"/>
    <col min="3852" max="3852" width="3.3984375" style="1" bestFit="1" customWidth="1"/>
    <col min="3853" max="3853" width="2.59765625" style="1" bestFit="1" customWidth="1"/>
    <col min="3854" max="3854" width="3.3984375" style="1" bestFit="1" customWidth="1"/>
    <col min="3855" max="3855" width="2.59765625" style="1" bestFit="1" customWidth="1"/>
    <col min="3856" max="3856" width="4.09765625" style="1" bestFit="1" customWidth="1"/>
    <col min="3857" max="3857" width="3.3984375" style="1" bestFit="1" customWidth="1"/>
    <col min="3858" max="3858" width="4.09765625" style="1" bestFit="1" customWidth="1"/>
    <col min="3859" max="3859" width="3.3984375" style="1" bestFit="1" customWidth="1"/>
    <col min="3860" max="4096" width="11" style="1"/>
    <col min="4097" max="4097" width="5.59765625" style="1" bestFit="1" customWidth="1"/>
    <col min="4098" max="4098" width="21.3984375" style="1" bestFit="1" customWidth="1"/>
    <col min="4099" max="4101" width="4.09765625" style="1" bestFit="1" customWidth="1"/>
    <col min="4102" max="4103" width="3.5" style="1" customWidth="1"/>
    <col min="4104" max="4105" width="3.69921875" style="1" customWidth="1"/>
    <col min="4106" max="4106" width="4.09765625" style="1" bestFit="1" customWidth="1"/>
    <col min="4107" max="4107" width="2.59765625" style="1" bestFit="1" customWidth="1"/>
    <col min="4108" max="4108" width="3.3984375" style="1" bestFit="1" customWidth="1"/>
    <col min="4109" max="4109" width="2.59765625" style="1" bestFit="1" customWidth="1"/>
    <col min="4110" max="4110" width="3.3984375" style="1" bestFit="1" customWidth="1"/>
    <col min="4111" max="4111" width="2.59765625" style="1" bestFit="1" customWidth="1"/>
    <col min="4112" max="4112" width="4.09765625" style="1" bestFit="1" customWidth="1"/>
    <col min="4113" max="4113" width="3.3984375" style="1" bestFit="1" customWidth="1"/>
    <col min="4114" max="4114" width="4.09765625" style="1" bestFit="1" customWidth="1"/>
    <col min="4115" max="4115" width="3.3984375" style="1" bestFit="1" customWidth="1"/>
    <col min="4116" max="4352" width="11" style="1"/>
    <col min="4353" max="4353" width="5.59765625" style="1" bestFit="1" customWidth="1"/>
    <col min="4354" max="4354" width="21.3984375" style="1" bestFit="1" customWidth="1"/>
    <col min="4355" max="4357" width="4.09765625" style="1" bestFit="1" customWidth="1"/>
    <col min="4358" max="4359" width="3.5" style="1" customWidth="1"/>
    <col min="4360" max="4361" width="3.69921875" style="1" customWidth="1"/>
    <col min="4362" max="4362" width="4.09765625" style="1" bestFit="1" customWidth="1"/>
    <col min="4363" max="4363" width="2.59765625" style="1" bestFit="1" customWidth="1"/>
    <col min="4364" max="4364" width="3.3984375" style="1" bestFit="1" customWidth="1"/>
    <col min="4365" max="4365" width="2.59765625" style="1" bestFit="1" customWidth="1"/>
    <col min="4366" max="4366" width="3.3984375" style="1" bestFit="1" customWidth="1"/>
    <col min="4367" max="4367" width="2.59765625" style="1" bestFit="1" customWidth="1"/>
    <col min="4368" max="4368" width="4.09765625" style="1" bestFit="1" customWidth="1"/>
    <col min="4369" max="4369" width="3.3984375" style="1" bestFit="1" customWidth="1"/>
    <col min="4370" max="4370" width="4.09765625" style="1" bestFit="1" customWidth="1"/>
    <col min="4371" max="4371" width="3.3984375" style="1" bestFit="1" customWidth="1"/>
    <col min="4372" max="4608" width="11" style="1"/>
    <col min="4609" max="4609" width="5.59765625" style="1" bestFit="1" customWidth="1"/>
    <col min="4610" max="4610" width="21.3984375" style="1" bestFit="1" customWidth="1"/>
    <col min="4611" max="4613" width="4.09765625" style="1" bestFit="1" customWidth="1"/>
    <col min="4614" max="4615" width="3.5" style="1" customWidth="1"/>
    <col min="4616" max="4617" width="3.69921875" style="1" customWidth="1"/>
    <col min="4618" max="4618" width="4.09765625" style="1" bestFit="1" customWidth="1"/>
    <col min="4619" max="4619" width="2.59765625" style="1" bestFit="1" customWidth="1"/>
    <col min="4620" max="4620" width="3.3984375" style="1" bestFit="1" customWidth="1"/>
    <col min="4621" max="4621" width="2.59765625" style="1" bestFit="1" customWidth="1"/>
    <col min="4622" max="4622" width="3.3984375" style="1" bestFit="1" customWidth="1"/>
    <col min="4623" max="4623" width="2.59765625" style="1" bestFit="1" customWidth="1"/>
    <col min="4624" max="4624" width="4.09765625" style="1" bestFit="1" customWidth="1"/>
    <col min="4625" max="4625" width="3.3984375" style="1" bestFit="1" customWidth="1"/>
    <col min="4626" max="4626" width="4.09765625" style="1" bestFit="1" customWidth="1"/>
    <col min="4627" max="4627" width="3.3984375" style="1" bestFit="1" customWidth="1"/>
    <col min="4628" max="4864" width="11" style="1"/>
    <col min="4865" max="4865" width="5.59765625" style="1" bestFit="1" customWidth="1"/>
    <col min="4866" max="4866" width="21.3984375" style="1" bestFit="1" customWidth="1"/>
    <col min="4867" max="4869" width="4.09765625" style="1" bestFit="1" customWidth="1"/>
    <col min="4870" max="4871" width="3.5" style="1" customWidth="1"/>
    <col min="4872" max="4873" width="3.69921875" style="1" customWidth="1"/>
    <col min="4874" max="4874" width="4.09765625" style="1" bestFit="1" customWidth="1"/>
    <col min="4875" max="4875" width="2.59765625" style="1" bestFit="1" customWidth="1"/>
    <col min="4876" max="4876" width="3.3984375" style="1" bestFit="1" customWidth="1"/>
    <col min="4877" max="4877" width="2.59765625" style="1" bestFit="1" customWidth="1"/>
    <col min="4878" max="4878" width="3.3984375" style="1" bestFit="1" customWidth="1"/>
    <col min="4879" max="4879" width="2.59765625" style="1" bestFit="1" customWidth="1"/>
    <col min="4880" max="4880" width="4.09765625" style="1" bestFit="1" customWidth="1"/>
    <col min="4881" max="4881" width="3.3984375" style="1" bestFit="1" customWidth="1"/>
    <col min="4882" max="4882" width="4.09765625" style="1" bestFit="1" customWidth="1"/>
    <col min="4883" max="4883" width="3.3984375" style="1" bestFit="1" customWidth="1"/>
    <col min="4884" max="5120" width="11" style="1"/>
    <col min="5121" max="5121" width="5.59765625" style="1" bestFit="1" customWidth="1"/>
    <col min="5122" max="5122" width="21.3984375" style="1" bestFit="1" customWidth="1"/>
    <col min="5123" max="5125" width="4.09765625" style="1" bestFit="1" customWidth="1"/>
    <col min="5126" max="5127" width="3.5" style="1" customWidth="1"/>
    <col min="5128" max="5129" width="3.69921875" style="1" customWidth="1"/>
    <col min="5130" max="5130" width="4.09765625" style="1" bestFit="1" customWidth="1"/>
    <col min="5131" max="5131" width="2.59765625" style="1" bestFit="1" customWidth="1"/>
    <col min="5132" max="5132" width="3.3984375" style="1" bestFit="1" customWidth="1"/>
    <col min="5133" max="5133" width="2.59765625" style="1" bestFit="1" customWidth="1"/>
    <col min="5134" max="5134" width="3.3984375" style="1" bestFit="1" customWidth="1"/>
    <col min="5135" max="5135" width="2.59765625" style="1" bestFit="1" customWidth="1"/>
    <col min="5136" max="5136" width="4.09765625" style="1" bestFit="1" customWidth="1"/>
    <col min="5137" max="5137" width="3.3984375" style="1" bestFit="1" customWidth="1"/>
    <col min="5138" max="5138" width="4.09765625" style="1" bestFit="1" customWidth="1"/>
    <col min="5139" max="5139" width="3.3984375" style="1" bestFit="1" customWidth="1"/>
    <col min="5140" max="5376" width="11" style="1"/>
    <col min="5377" max="5377" width="5.59765625" style="1" bestFit="1" customWidth="1"/>
    <col min="5378" max="5378" width="21.3984375" style="1" bestFit="1" customWidth="1"/>
    <col min="5379" max="5381" width="4.09765625" style="1" bestFit="1" customWidth="1"/>
    <col min="5382" max="5383" width="3.5" style="1" customWidth="1"/>
    <col min="5384" max="5385" width="3.69921875" style="1" customWidth="1"/>
    <col min="5386" max="5386" width="4.09765625" style="1" bestFit="1" customWidth="1"/>
    <col min="5387" max="5387" width="2.59765625" style="1" bestFit="1" customWidth="1"/>
    <col min="5388" max="5388" width="3.3984375" style="1" bestFit="1" customWidth="1"/>
    <col min="5389" max="5389" width="2.59765625" style="1" bestFit="1" customWidth="1"/>
    <col min="5390" max="5390" width="3.3984375" style="1" bestFit="1" customWidth="1"/>
    <col min="5391" max="5391" width="2.59765625" style="1" bestFit="1" customWidth="1"/>
    <col min="5392" max="5392" width="4.09765625" style="1" bestFit="1" customWidth="1"/>
    <col min="5393" max="5393" width="3.3984375" style="1" bestFit="1" customWidth="1"/>
    <col min="5394" max="5394" width="4.09765625" style="1" bestFit="1" customWidth="1"/>
    <col min="5395" max="5395" width="3.3984375" style="1" bestFit="1" customWidth="1"/>
    <col min="5396" max="5632" width="11" style="1"/>
    <col min="5633" max="5633" width="5.59765625" style="1" bestFit="1" customWidth="1"/>
    <col min="5634" max="5634" width="21.3984375" style="1" bestFit="1" customWidth="1"/>
    <col min="5635" max="5637" width="4.09765625" style="1" bestFit="1" customWidth="1"/>
    <col min="5638" max="5639" width="3.5" style="1" customWidth="1"/>
    <col min="5640" max="5641" width="3.69921875" style="1" customWidth="1"/>
    <col min="5642" max="5642" width="4.09765625" style="1" bestFit="1" customWidth="1"/>
    <col min="5643" max="5643" width="2.59765625" style="1" bestFit="1" customWidth="1"/>
    <col min="5644" max="5644" width="3.3984375" style="1" bestFit="1" customWidth="1"/>
    <col min="5645" max="5645" width="2.59765625" style="1" bestFit="1" customWidth="1"/>
    <col min="5646" max="5646" width="3.3984375" style="1" bestFit="1" customWidth="1"/>
    <col min="5647" max="5647" width="2.59765625" style="1" bestFit="1" customWidth="1"/>
    <col min="5648" max="5648" width="4.09765625" style="1" bestFit="1" customWidth="1"/>
    <col min="5649" max="5649" width="3.3984375" style="1" bestFit="1" customWidth="1"/>
    <col min="5650" max="5650" width="4.09765625" style="1" bestFit="1" customWidth="1"/>
    <col min="5651" max="5651" width="3.3984375" style="1" bestFit="1" customWidth="1"/>
    <col min="5652" max="5888" width="11" style="1"/>
    <col min="5889" max="5889" width="5.59765625" style="1" bestFit="1" customWidth="1"/>
    <col min="5890" max="5890" width="21.3984375" style="1" bestFit="1" customWidth="1"/>
    <col min="5891" max="5893" width="4.09765625" style="1" bestFit="1" customWidth="1"/>
    <col min="5894" max="5895" width="3.5" style="1" customWidth="1"/>
    <col min="5896" max="5897" width="3.69921875" style="1" customWidth="1"/>
    <col min="5898" max="5898" width="4.09765625" style="1" bestFit="1" customWidth="1"/>
    <col min="5899" max="5899" width="2.59765625" style="1" bestFit="1" customWidth="1"/>
    <col min="5900" max="5900" width="3.3984375" style="1" bestFit="1" customWidth="1"/>
    <col min="5901" max="5901" width="2.59765625" style="1" bestFit="1" customWidth="1"/>
    <col min="5902" max="5902" width="3.3984375" style="1" bestFit="1" customWidth="1"/>
    <col min="5903" max="5903" width="2.59765625" style="1" bestFit="1" customWidth="1"/>
    <col min="5904" max="5904" width="4.09765625" style="1" bestFit="1" customWidth="1"/>
    <col min="5905" max="5905" width="3.3984375" style="1" bestFit="1" customWidth="1"/>
    <col min="5906" max="5906" width="4.09765625" style="1" bestFit="1" customWidth="1"/>
    <col min="5907" max="5907" width="3.3984375" style="1" bestFit="1" customWidth="1"/>
    <col min="5908" max="6144" width="11" style="1"/>
    <col min="6145" max="6145" width="5.59765625" style="1" bestFit="1" customWidth="1"/>
    <col min="6146" max="6146" width="21.3984375" style="1" bestFit="1" customWidth="1"/>
    <col min="6147" max="6149" width="4.09765625" style="1" bestFit="1" customWidth="1"/>
    <col min="6150" max="6151" width="3.5" style="1" customWidth="1"/>
    <col min="6152" max="6153" width="3.69921875" style="1" customWidth="1"/>
    <col min="6154" max="6154" width="4.09765625" style="1" bestFit="1" customWidth="1"/>
    <col min="6155" max="6155" width="2.59765625" style="1" bestFit="1" customWidth="1"/>
    <col min="6156" max="6156" width="3.3984375" style="1" bestFit="1" customWidth="1"/>
    <col min="6157" max="6157" width="2.59765625" style="1" bestFit="1" customWidth="1"/>
    <col min="6158" max="6158" width="3.3984375" style="1" bestFit="1" customWidth="1"/>
    <col min="6159" max="6159" width="2.59765625" style="1" bestFit="1" customWidth="1"/>
    <col min="6160" max="6160" width="4.09765625" style="1" bestFit="1" customWidth="1"/>
    <col min="6161" max="6161" width="3.3984375" style="1" bestFit="1" customWidth="1"/>
    <col min="6162" max="6162" width="4.09765625" style="1" bestFit="1" customWidth="1"/>
    <col min="6163" max="6163" width="3.3984375" style="1" bestFit="1" customWidth="1"/>
    <col min="6164" max="6400" width="11" style="1"/>
    <col min="6401" max="6401" width="5.59765625" style="1" bestFit="1" customWidth="1"/>
    <col min="6402" max="6402" width="21.3984375" style="1" bestFit="1" customWidth="1"/>
    <col min="6403" max="6405" width="4.09765625" style="1" bestFit="1" customWidth="1"/>
    <col min="6406" max="6407" width="3.5" style="1" customWidth="1"/>
    <col min="6408" max="6409" width="3.69921875" style="1" customWidth="1"/>
    <col min="6410" max="6410" width="4.09765625" style="1" bestFit="1" customWidth="1"/>
    <col min="6411" max="6411" width="2.59765625" style="1" bestFit="1" customWidth="1"/>
    <col min="6412" max="6412" width="3.3984375" style="1" bestFit="1" customWidth="1"/>
    <col min="6413" max="6413" width="2.59765625" style="1" bestFit="1" customWidth="1"/>
    <col min="6414" max="6414" width="3.3984375" style="1" bestFit="1" customWidth="1"/>
    <col min="6415" max="6415" width="2.59765625" style="1" bestFit="1" customWidth="1"/>
    <col min="6416" max="6416" width="4.09765625" style="1" bestFit="1" customWidth="1"/>
    <col min="6417" max="6417" width="3.3984375" style="1" bestFit="1" customWidth="1"/>
    <col min="6418" max="6418" width="4.09765625" style="1" bestFit="1" customWidth="1"/>
    <col min="6419" max="6419" width="3.3984375" style="1" bestFit="1" customWidth="1"/>
    <col min="6420" max="6656" width="11" style="1"/>
    <col min="6657" max="6657" width="5.59765625" style="1" bestFit="1" customWidth="1"/>
    <col min="6658" max="6658" width="21.3984375" style="1" bestFit="1" customWidth="1"/>
    <col min="6659" max="6661" width="4.09765625" style="1" bestFit="1" customWidth="1"/>
    <col min="6662" max="6663" width="3.5" style="1" customWidth="1"/>
    <col min="6664" max="6665" width="3.69921875" style="1" customWidth="1"/>
    <col min="6666" max="6666" width="4.09765625" style="1" bestFit="1" customWidth="1"/>
    <col min="6667" max="6667" width="2.59765625" style="1" bestFit="1" customWidth="1"/>
    <col min="6668" max="6668" width="3.3984375" style="1" bestFit="1" customWidth="1"/>
    <col min="6669" max="6669" width="2.59765625" style="1" bestFit="1" customWidth="1"/>
    <col min="6670" max="6670" width="3.3984375" style="1" bestFit="1" customWidth="1"/>
    <col min="6671" max="6671" width="2.59765625" style="1" bestFit="1" customWidth="1"/>
    <col min="6672" max="6672" width="4.09765625" style="1" bestFit="1" customWidth="1"/>
    <col min="6673" max="6673" width="3.3984375" style="1" bestFit="1" customWidth="1"/>
    <col min="6674" max="6674" width="4.09765625" style="1" bestFit="1" customWidth="1"/>
    <col min="6675" max="6675" width="3.3984375" style="1" bestFit="1" customWidth="1"/>
    <col min="6676" max="6912" width="11" style="1"/>
    <col min="6913" max="6913" width="5.59765625" style="1" bestFit="1" customWidth="1"/>
    <col min="6914" max="6914" width="21.3984375" style="1" bestFit="1" customWidth="1"/>
    <col min="6915" max="6917" width="4.09765625" style="1" bestFit="1" customWidth="1"/>
    <col min="6918" max="6919" width="3.5" style="1" customWidth="1"/>
    <col min="6920" max="6921" width="3.69921875" style="1" customWidth="1"/>
    <col min="6922" max="6922" width="4.09765625" style="1" bestFit="1" customWidth="1"/>
    <col min="6923" max="6923" width="2.59765625" style="1" bestFit="1" customWidth="1"/>
    <col min="6924" max="6924" width="3.3984375" style="1" bestFit="1" customWidth="1"/>
    <col min="6925" max="6925" width="2.59765625" style="1" bestFit="1" customWidth="1"/>
    <col min="6926" max="6926" width="3.3984375" style="1" bestFit="1" customWidth="1"/>
    <col min="6927" max="6927" width="2.59765625" style="1" bestFit="1" customWidth="1"/>
    <col min="6928" max="6928" width="4.09765625" style="1" bestFit="1" customWidth="1"/>
    <col min="6929" max="6929" width="3.3984375" style="1" bestFit="1" customWidth="1"/>
    <col min="6930" max="6930" width="4.09765625" style="1" bestFit="1" customWidth="1"/>
    <col min="6931" max="6931" width="3.3984375" style="1" bestFit="1" customWidth="1"/>
    <col min="6932" max="7168" width="11" style="1"/>
    <col min="7169" max="7169" width="5.59765625" style="1" bestFit="1" customWidth="1"/>
    <col min="7170" max="7170" width="21.3984375" style="1" bestFit="1" customWidth="1"/>
    <col min="7171" max="7173" width="4.09765625" style="1" bestFit="1" customWidth="1"/>
    <col min="7174" max="7175" width="3.5" style="1" customWidth="1"/>
    <col min="7176" max="7177" width="3.69921875" style="1" customWidth="1"/>
    <col min="7178" max="7178" width="4.09765625" style="1" bestFit="1" customWidth="1"/>
    <col min="7179" max="7179" width="2.59765625" style="1" bestFit="1" customWidth="1"/>
    <col min="7180" max="7180" width="3.3984375" style="1" bestFit="1" customWidth="1"/>
    <col min="7181" max="7181" width="2.59765625" style="1" bestFit="1" customWidth="1"/>
    <col min="7182" max="7182" width="3.3984375" style="1" bestFit="1" customWidth="1"/>
    <col min="7183" max="7183" width="2.59765625" style="1" bestFit="1" customWidth="1"/>
    <col min="7184" max="7184" width="4.09765625" style="1" bestFit="1" customWidth="1"/>
    <col min="7185" max="7185" width="3.3984375" style="1" bestFit="1" customWidth="1"/>
    <col min="7186" max="7186" width="4.09765625" style="1" bestFit="1" customWidth="1"/>
    <col min="7187" max="7187" width="3.3984375" style="1" bestFit="1" customWidth="1"/>
    <col min="7188" max="7424" width="11" style="1"/>
    <col min="7425" max="7425" width="5.59765625" style="1" bestFit="1" customWidth="1"/>
    <col min="7426" max="7426" width="21.3984375" style="1" bestFit="1" customWidth="1"/>
    <col min="7427" max="7429" width="4.09765625" style="1" bestFit="1" customWidth="1"/>
    <col min="7430" max="7431" width="3.5" style="1" customWidth="1"/>
    <col min="7432" max="7433" width="3.69921875" style="1" customWidth="1"/>
    <col min="7434" max="7434" width="4.09765625" style="1" bestFit="1" customWidth="1"/>
    <col min="7435" max="7435" width="2.59765625" style="1" bestFit="1" customWidth="1"/>
    <col min="7436" max="7436" width="3.3984375" style="1" bestFit="1" customWidth="1"/>
    <col min="7437" max="7437" width="2.59765625" style="1" bestFit="1" customWidth="1"/>
    <col min="7438" max="7438" width="3.3984375" style="1" bestFit="1" customWidth="1"/>
    <col min="7439" max="7439" width="2.59765625" style="1" bestFit="1" customWidth="1"/>
    <col min="7440" max="7440" width="4.09765625" style="1" bestFit="1" customWidth="1"/>
    <col min="7441" max="7441" width="3.3984375" style="1" bestFit="1" customWidth="1"/>
    <col min="7442" max="7442" width="4.09765625" style="1" bestFit="1" customWidth="1"/>
    <col min="7443" max="7443" width="3.3984375" style="1" bestFit="1" customWidth="1"/>
    <col min="7444" max="7680" width="11" style="1"/>
    <col min="7681" max="7681" width="5.59765625" style="1" bestFit="1" customWidth="1"/>
    <col min="7682" max="7682" width="21.3984375" style="1" bestFit="1" customWidth="1"/>
    <col min="7683" max="7685" width="4.09765625" style="1" bestFit="1" customWidth="1"/>
    <col min="7686" max="7687" width="3.5" style="1" customWidth="1"/>
    <col min="7688" max="7689" width="3.69921875" style="1" customWidth="1"/>
    <col min="7690" max="7690" width="4.09765625" style="1" bestFit="1" customWidth="1"/>
    <col min="7691" max="7691" width="2.59765625" style="1" bestFit="1" customWidth="1"/>
    <col min="7692" max="7692" width="3.3984375" style="1" bestFit="1" customWidth="1"/>
    <col min="7693" max="7693" width="2.59765625" style="1" bestFit="1" customWidth="1"/>
    <col min="7694" max="7694" width="3.3984375" style="1" bestFit="1" customWidth="1"/>
    <col min="7695" max="7695" width="2.59765625" style="1" bestFit="1" customWidth="1"/>
    <col min="7696" max="7696" width="4.09765625" style="1" bestFit="1" customWidth="1"/>
    <col min="7697" max="7697" width="3.3984375" style="1" bestFit="1" customWidth="1"/>
    <col min="7698" max="7698" width="4.09765625" style="1" bestFit="1" customWidth="1"/>
    <col min="7699" max="7699" width="3.3984375" style="1" bestFit="1" customWidth="1"/>
    <col min="7700" max="7936" width="11" style="1"/>
    <col min="7937" max="7937" width="5.59765625" style="1" bestFit="1" customWidth="1"/>
    <col min="7938" max="7938" width="21.3984375" style="1" bestFit="1" customWidth="1"/>
    <col min="7939" max="7941" width="4.09765625" style="1" bestFit="1" customWidth="1"/>
    <col min="7942" max="7943" width="3.5" style="1" customWidth="1"/>
    <col min="7944" max="7945" width="3.69921875" style="1" customWidth="1"/>
    <col min="7946" max="7946" width="4.09765625" style="1" bestFit="1" customWidth="1"/>
    <col min="7947" max="7947" width="2.59765625" style="1" bestFit="1" customWidth="1"/>
    <col min="7948" max="7948" width="3.3984375" style="1" bestFit="1" customWidth="1"/>
    <col min="7949" max="7949" width="2.59765625" style="1" bestFit="1" customWidth="1"/>
    <col min="7950" max="7950" width="3.3984375" style="1" bestFit="1" customWidth="1"/>
    <col min="7951" max="7951" width="2.59765625" style="1" bestFit="1" customWidth="1"/>
    <col min="7952" max="7952" width="4.09765625" style="1" bestFit="1" customWidth="1"/>
    <col min="7953" max="7953" width="3.3984375" style="1" bestFit="1" customWidth="1"/>
    <col min="7954" max="7954" width="4.09765625" style="1" bestFit="1" customWidth="1"/>
    <col min="7955" max="7955" width="3.3984375" style="1" bestFit="1" customWidth="1"/>
    <col min="7956" max="8192" width="11" style="1"/>
    <col min="8193" max="8193" width="5.59765625" style="1" bestFit="1" customWidth="1"/>
    <col min="8194" max="8194" width="21.3984375" style="1" bestFit="1" customWidth="1"/>
    <col min="8195" max="8197" width="4.09765625" style="1" bestFit="1" customWidth="1"/>
    <col min="8198" max="8199" width="3.5" style="1" customWidth="1"/>
    <col min="8200" max="8201" width="3.69921875" style="1" customWidth="1"/>
    <col min="8202" max="8202" width="4.09765625" style="1" bestFit="1" customWidth="1"/>
    <col min="8203" max="8203" width="2.59765625" style="1" bestFit="1" customWidth="1"/>
    <col min="8204" max="8204" width="3.3984375" style="1" bestFit="1" customWidth="1"/>
    <col min="8205" max="8205" width="2.59765625" style="1" bestFit="1" customWidth="1"/>
    <col min="8206" max="8206" width="3.3984375" style="1" bestFit="1" customWidth="1"/>
    <col min="8207" max="8207" width="2.59765625" style="1" bestFit="1" customWidth="1"/>
    <col min="8208" max="8208" width="4.09765625" style="1" bestFit="1" customWidth="1"/>
    <col min="8209" max="8209" width="3.3984375" style="1" bestFit="1" customWidth="1"/>
    <col min="8210" max="8210" width="4.09765625" style="1" bestFit="1" customWidth="1"/>
    <col min="8211" max="8211" width="3.3984375" style="1" bestFit="1" customWidth="1"/>
    <col min="8212" max="8448" width="11" style="1"/>
    <col min="8449" max="8449" width="5.59765625" style="1" bestFit="1" customWidth="1"/>
    <col min="8450" max="8450" width="21.3984375" style="1" bestFit="1" customWidth="1"/>
    <col min="8451" max="8453" width="4.09765625" style="1" bestFit="1" customWidth="1"/>
    <col min="8454" max="8455" width="3.5" style="1" customWidth="1"/>
    <col min="8456" max="8457" width="3.69921875" style="1" customWidth="1"/>
    <col min="8458" max="8458" width="4.09765625" style="1" bestFit="1" customWidth="1"/>
    <col min="8459" max="8459" width="2.59765625" style="1" bestFit="1" customWidth="1"/>
    <col min="8460" max="8460" width="3.3984375" style="1" bestFit="1" customWidth="1"/>
    <col min="8461" max="8461" width="2.59765625" style="1" bestFit="1" customWidth="1"/>
    <col min="8462" max="8462" width="3.3984375" style="1" bestFit="1" customWidth="1"/>
    <col min="8463" max="8463" width="2.59765625" style="1" bestFit="1" customWidth="1"/>
    <col min="8464" max="8464" width="4.09765625" style="1" bestFit="1" customWidth="1"/>
    <col min="8465" max="8465" width="3.3984375" style="1" bestFit="1" customWidth="1"/>
    <col min="8466" max="8466" width="4.09765625" style="1" bestFit="1" customWidth="1"/>
    <col min="8467" max="8467" width="3.3984375" style="1" bestFit="1" customWidth="1"/>
    <col min="8468" max="8704" width="11" style="1"/>
    <col min="8705" max="8705" width="5.59765625" style="1" bestFit="1" customWidth="1"/>
    <col min="8706" max="8706" width="21.3984375" style="1" bestFit="1" customWidth="1"/>
    <col min="8707" max="8709" width="4.09765625" style="1" bestFit="1" customWidth="1"/>
    <col min="8710" max="8711" width="3.5" style="1" customWidth="1"/>
    <col min="8712" max="8713" width="3.69921875" style="1" customWidth="1"/>
    <col min="8714" max="8714" width="4.09765625" style="1" bestFit="1" customWidth="1"/>
    <col min="8715" max="8715" width="2.59765625" style="1" bestFit="1" customWidth="1"/>
    <col min="8716" max="8716" width="3.3984375" style="1" bestFit="1" customWidth="1"/>
    <col min="8717" max="8717" width="2.59765625" style="1" bestFit="1" customWidth="1"/>
    <col min="8718" max="8718" width="3.3984375" style="1" bestFit="1" customWidth="1"/>
    <col min="8719" max="8719" width="2.59765625" style="1" bestFit="1" customWidth="1"/>
    <col min="8720" max="8720" width="4.09765625" style="1" bestFit="1" customWidth="1"/>
    <col min="8721" max="8721" width="3.3984375" style="1" bestFit="1" customWidth="1"/>
    <col min="8722" max="8722" width="4.09765625" style="1" bestFit="1" customWidth="1"/>
    <col min="8723" max="8723" width="3.3984375" style="1" bestFit="1" customWidth="1"/>
    <col min="8724" max="8960" width="11" style="1"/>
    <col min="8961" max="8961" width="5.59765625" style="1" bestFit="1" customWidth="1"/>
    <col min="8962" max="8962" width="21.3984375" style="1" bestFit="1" customWidth="1"/>
    <col min="8963" max="8965" width="4.09765625" style="1" bestFit="1" customWidth="1"/>
    <col min="8966" max="8967" width="3.5" style="1" customWidth="1"/>
    <col min="8968" max="8969" width="3.69921875" style="1" customWidth="1"/>
    <col min="8970" max="8970" width="4.09765625" style="1" bestFit="1" customWidth="1"/>
    <col min="8971" max="8971" width="2.59765625" style="1" bestFit="1" customWidth="1"/>
    <col min="8972" max="8972" width="3.3984375" style="1" bestFit="1" customWidth="1"/>
    <col min="8973" max="8973" width="2.59765625" style="1" bestFit="1" customWidth="1"/>
    <col min="8974" max="8974" width="3.3984375" style="1" bestFit="1" customWidth="1"/>
    <col min="8975" max="8975" width="2.59765625" style="1" bestFit="1" customWidth="1"/>
    <col min="8976" max="8976" width="4.09765625" style="1" bestFit="1" customWidth="1"/>
    <col min="8977" max="8977" width="3.3984375" style="1" bestFit="1" customWidth="1"/>
    <col min="8978" max="8978" width="4.09765625" style="1" bestFit="1" customWidth="1"/>
    <col min="8979" max="8979" width="3.3984375" style="1" bestFit="1" customWidth="1"/>
    <col min="8980" max="9216" width="11" style="1"/>
    <col min="9217" max="9217" width="5.59765625" style="1" bestFit="1" customWidth="1"/>
    <col min="9218" max="9218" width="21.3984375" style="1" bestFit="1" customWidth="1"/>
    <col min="9219" max="9221" width="4.09765625" style="1" bestFit="1" customWidth="1"/>
    <col min="9222" max="9223" width="3.5" style="1" customWidth="1"/>
    <col min="9224" max="9225" width="3.69921875" style="1" customWidth="1"/>
    <col min="9226" max="9226" width="4.09765625" style="1" bestFit="1" customWidth="1"/>
    <col min="9227" max="9227" width="2.59765625" style="1" bestFit="1" customWidth="1"/>
    <col min="9228" max="9228" width="3.3984375" style="1" bestFit="1" customWidth="1"/>
    <col min="9229" max="9229" width="2.59765625" style="1" bestFit="1" customWidth="1"/>
    <col min="9230" max="9230" width="3.3984375" style="1" bestFit="1" customWidth="1"/>
    <col min="9231" max="9231" width="2.59765625" style="1" bestFit="1" customWidth="1"/>
    <col min="9232" max="9232" width="4.09765625" style="1" bestFit="1" customWidth="1"/>
    <col min="9233" max="9233" width="3.3984375" style="1" bestFit="1" customWidth="1"/>
    <col min="9234" max="9234" width="4.09765625" style="1" bestFit="1" customWidth="1"/>
    <col min="9235" max="9235" width="3.3984375" style="1" bestFit="1" customWidth="1"/>
    <col min="9236" max="9472" width="11" style="1"/>
    <col min="9473" max="9473" width="5.59765625" style="1" bestFit="1" customWidth="1"/>
    <col min="9474" max="9474" width="21.3984375" style="1" bestFit="1" customWidth="1"/>
    <col min="9475" max="9477" width="4.09765625" style="1" bestFit="1" customWidth="1"/>
    <col min="9478" max="9479" width="3.5" style="1" customWidth="1"/>
    <col min="9480" max="9481" width="3.69921875" style="1" customWidth="1"/>
    <col min="9482" max="9482" width="4.09765625" style="1" bestFit="1" customWidth="1"/>
    <col min="9483" max="9483" width="2.59765625" style="1" bestFit="1" customWidth="1"/>
    <col min="9484" max="9484" width="3.3984375" style="1" bestFit="1" customWidth="1"/>
    <col min="9485" max="9485" width="2.59765625" style="1" bestFit="1" customWidth="1"/>
    <col min="9486" max="9486" width="3.3984375" style="1" bestFit="1" customWidth="1"/>
    <col min="9487" max="9487" width="2.59765625" style="1" bestFit="1" customWidth="1"/>
    <col min="9488" max="9488" width="4.09765625" style="1" bestFit="1" customWidth="1"/>
    <col min="9489" max="9489" width="3.3984375" style="1" bestFit="1" customWidth="1"/>
    <col min="9490" max="9490" width="4.09765625" style="1" bestFit="1" customWidth="1"/>
    <col min="9491" max="9491" width="3.3984375" style="1" bestFit="1" customWidth="1"/>
    <col min="9492" max="9728" width="11" style="1"/>
    <col min="9729" max="9729" width="5.59765625" style="1" bestFit="1" customWidth="1"/>
    <col min="9730" max="9730" width="21.3984375" style="1" bestFit="1" customWidth="1"/>
    <col min="9731" max="9733" width="4.09765625" style="1" bestFit="1" customWidth="1"/>
    <col min="9734" max="9735" width="3.5" style="1" customWidth="1"/>
    <col min="9736" max="9737" width="3.69921875" style="1" customWidth="1"/>
    <col min="9738" max="9738" width="4.09765625" style="1" bestFit="1" customWidth="1"/>
    <col min="9739" max="9739" width="2.59765625" style="1" bestFit="1" customWidth="1"/>
    <col min="9740" max="9740" width="3.3984375" style="1" bestFit="1" customWidth="1"/>
    <col min="9741" max="9741" width="2.59765625" style="1" bestFit="1" customWidth="1"/>
    <col min="9742" max="9742" width="3.3984375" style="1" bestFit="1" customWidth="1"/>
    <col min="9743" max="9743" width="2.59765625" style="1" bestFit="1" customWidth="1"/>
    <col min="9744" max="9744" width="4.09765625" style="1" bestFit="1" customWidth="1"/>
    <col min="9745" max="9745" width="3.3984375" style="1" bestFit="1" customWidth="1"/>
    <col min="9746" max="9746" width="4.09765625" style="1" bestFit="1" customWidth="1"/>
    <col min="9747" max="9747" width="3.3984375" style="1" bestFit="1" customWidth="1"/>
    <col min="9748" max="9984" width="11" style="1"/>
    <col min="9985" max="9985" width="5.59765625" style="1" bestFit="1" customWidth="1"/>
    <col min="9986" max="9986" width="21.3984375" style="1" bestFit="1" customWidth="1"/>
    <col min="9987" max="9989" width="4.09765625" style="1" bestFit="1" customWidth="1"/>
    <col min="9990" max="9991" width="3.5" style="1" customWidth="1"/>
    <col min="9992" max="9993" width="3.69921875" style="1" customWidth="1"/>
    <col min="9994" max="9994" width="4.09765625" style="1" bestFit="1" customWidth="1"/>
    <col min="9995" max="9995" width="2.59765625" style="1" bestFit="1" customWidth="1"/>
    <col min="9996" max="9996" width="3.3984375" style="1" bestFit="1" customWidth="1"/>
    <col min="9997" max="9997" width="2.59765625" style="1" bestFit="1" customWidth="1"/>
    <col min="9998" max="9998" width="3.3984375" style="1" bestFit="1" customWidth="1"/>
    <col min="9999" max="9999" width="2.59765625" style="1" bestFit="1" customWidth="1"/>
    <col min="10000" max="10000" width="4.09765625" style="1" bestFit="1" customWidth="1"/>
    <col min="10001" max="10001" width="3.3984375" style="1" bestFit="1" customWidth="1"/>
    <col min="10002" max="10002" width="4.09765625" style="1" bestFit="1" customWidth="1"/>
    <col min="10003" max="10003" width="3.3984375" style="1" bestFit="1" customWidth="1"/>
    <col min="10004" max="10240" width="11" style="1"/>
    <col min="10241" max="10241" width="5.59765625" style="1" bestFit="1" customWidth="1"/>
    <col min="10242" max="10242" width="21.3984375" style="1" bestFit="1" customWidth="1"/>
    <col min="10243" max="10245" width="4.09765625" style="1" bestFit="1" customWidth="1"/>
    <col min="10246" max="10247" width="3.5" style="1" customWidth="1"/>
    <col min="10248" max="10249" width="3.69921875" style="1" customWidth="1"/>
    <col min="10250" max="10250" width="4.09765625" style="1" bestFit="1" customWidth="1"/>
    <col min="10251" max="10251" width="2.59765625" style="1" bestFit="1" customWidth="1"/>
    <col min="10252" max="10252" width="3.3984375" style="1" bestFit="1" customWidth="1"/>
    <col min="10253" max="10253" width="2.59765625" style="1" bestFit="1" customWidth="1"/>
    <col min="10254" max="10254" width="3.3984375" style="1" bestFit="1" customWidth="1"/>
    <col min="10255" max="10255" width="2.59765625" style="1" bestFit="1" customWidth="1"/>
    <col min="10256" max="10256" width="4.09765625" style="1" bestFit="1" customWidth="1"/>
    <col min="10257" max="10257" width="3.3984375" style="1" bestFit="1" customWidth="1"/>
    <col min="10258" max="10258" width="4.09765625" style="1" bestFit="1" customWidth="1"/>
    <col min="10259" max="10259" width="3.3984375" style="1" bestFit="1" customWidth="1"/>
    <col min="10260" max="10496" width="11" style="1"/>
    <col min="10497" max="10497" width="5.59765625" style="1" bestFit="1" customWidth="1"/>
    <col min="10498" max="10498" width="21.3984375" style="1" bestFit="1" customWidth="1"/>
    <col min="10499" max="10501" width="4.09765625" style="1" bestFit="1" customWidth="1"/>
    <col min="10502" max="10503" width="3.5" style="1" customWidth="1"/>
    <col min="10504" max="10505" width="3.69921875" style="1" customWidth="1"/>
    <col min="10506" max="10506" width="4.09765625" style="1" bestFit="1" customWidth="1"/>
    <col min="10507" max="10507" width="2.59765625" style="1" bestFit="1" customWidth="1"/>
    <col min="10508" max="10508" width="3.3984375" style="1" bestFit="1" customWidth="1"/>
    <col min="10509" max="10509" width="2.59765625" style="1" bestFit="1" customWidth="1"/>
    <col min="10510" max="10510" width="3.3984375" style="1" bestFit="1" customWidth="1"/>
    <col min="10511" max="10511" width="2.59765625" style="1" bestFit="1" customWidth="1"/>
    <col min="10512" max="10512" width="4.09765625" style="1" bestFit="1" customWidth="1"/>
    <col min="10513" max="10513" width="3.3984375" style="1" bestFit="1" customWidth="1"/>
    <col min="10514" max="10514" width="4.09765625" style="1" bestFit="1" customWidth="1"/>
    <col min="10515" max="10515" width="3.3984375" style="1" bestFit="1" customWidth="1"/>
    <col min="10516" max="10752" width="11" style="1"/>
    <col min="10753" max="10753" width="5.59765625" style="1" bestFit="1" customWidth="1"/>
    <col min="10754" max="10754" width="21.3984375" style="1" bestFit="1" customWidth="1"/>
    <col min="10755" max="10757" width="4.09765625" style="1" bestFit="1" customWidth="1"/>
    <col min="10758" max="10759" width="3.5" style="1" customWidth="1"/>
    <col min="10760" max="10761" width="3.69921875" style="1" customWidth="1"/>
    <col min="10762" max="10762" width="4.09765625" style="1" bestFit="1" customWidth="1"/>
    <col min="10763" max="10763" width="2.59765625" style="1" bestFit="1" customWidth="1"/>
    <col min="10764" max="10764" width="3.3984375" style="1" bestFit="1" customWidth="1"/>
    <col min="10765" max="10765" width="2.59765625" style="1" bestFit="1" customWidth="1"/>
    <col min="10766" max="10766" width="3.3984375" style="1" bestFit="1" customWidth="1"/>
    <col min="10767" max="10767" width="2.59765625" style="1" bestFit="1" customWidth="1"/>
    <col min="10768" max="10768" width="4.09765625" style="1" bestFit="1" customWidth="1"/>
    <col min="10769" max="10769" width="3.3984375" style="1" bestFit="1" customWidth="1"/>
    <col min="10770" max="10770" width="4.09765625" style="1" bestFit="1" customWidth="1"/>
    <col min="10771" max="10771" width="3.3984375" style="1" bestFit="1" customWidth="1"/>
    <col min="10772" max="11008" width="11" style="1"/>
    <col min="11009" max="11009" width="5.59765625" style="1" bestFit="1" customWidth="1"/>
    <col min="11010" max="11010" width="21.3984375" style="1" bestFit="1" customWidth="1"/>
    <col min="11011" max="11013" width="4.09765625" style="1" bestFit="1" customWidth="1"/>
    <col min="11014" max="11015" width="3.5" style="1" customWidth="1"/>
    <col min="11016" max="11017" width="3.69921875" style="1" customWidth="1"/>
    <col min="11018" max="11018" width="4.09765625" style="1" bestFit="1" customWidth="1"/>
    <col min="11019" max="11019" width="2.59765625" style="1" bestFit="1" customWidth="1"/>
    <col min="11020" max="11020" width="3.3984375" style="1" bestFit="1" customWidth="1"/>
    <col min="11021" max="11021" width="2.59765625" style="1" bestFit="1" customWidth="1"/>
    <col min="11022" max="11022" width="3.3984375" style="1" bestFit="1" customWidth="1"/>
    <col min="11023" max="11023" width="2.59765625" style="1" bestFit="1" customWidth="1"/>
    <col min="11024" max="11024" width="4.09765625" style="1" bestFit="1" customWidth="1"/>
    <col min="11025" max="11025" width="3.3984375" style="1" bestFit="1" customWidth="1"/>
    <col min="11026" max="11026" width="4.09765625" style="1" bestFit="1" customWidth="1"/>
    <col min="11027" max="11027" width="3.3984375" style="1" bestFit="1" customWidth="1"/>
    <col min="11028" max="11264" width="11" style="1"/>
    <col min="11265" max="11265" width="5.59765625" style="1" bestFit="1" customWidth="1"/>
    <col min="11266" max="11266" width="21.3984375" style="1" bestFit="1" customWidth="1"/>
    <col min="11267" max="11269" width="4.09765625" style="1" bestFit="1" customWidth="1"/>
    <col min="11270" max="11271" width="3.5" style="1" customWidth="1"/>
    <col min="11272" max="11273" width="3.69921875" style="1" customWidth="1"/>
    <col min="11274" max="11274" width="4.09765625" style="1" bestFit="1" customWidth="1"/>
    <col min="11275" max="11275" width="2.59765625" style="1" bestFit="1" customWidth="1"/>
    <col min="11276" max="11276" width="3.3984375" style="1" bestFit="1" customWidth="1"/>
    <col min="11277" max="11277" width="2.59765625" style="1" bestFit="1" customWidth="1"/>
    <col min="11278" max="11278" width="3.3984375" style="1" bestFit="1" customWidth="1"/>
    <col min="11279" max="11279" width="2.59765625" style="1" bestFit="1" customWidth="1"/>
    <col min="11280" max="11280" width="4.09765625" style="1" bestFit="1" customWidth="1"/>
    <col min="11281" max="11281" width="3.3984375" style="1" bestFit="1" customWidth="1"/>
    <col min="11282" max="11282" width="4.09765625" style="1" bestFit="1" customWidth="1"/>
    <col min="11283" max="11283" width="3.3984375" style="1" bestFit="1" customWidth="1"/>
    <col min="11284" max="11520" width="11" style="1"/>
    <col min="11521" max="11521" width="5.59765625" style="1" bestFit="1" customWidth="1"/>
    <col min="11522" max="11522" width="21.3984375" style="1" bestFit="1" customWidth="1"/>
    <col min="11523" max="11525" width="4.09765625" style="1" bestFit="1" customWidth="1"/>
    <col min="11526" max="11527" width="3.5" style="1" customWidth="1"/>
    <col min="11528" max="11529" width="3.69921875" style="1" customWidth="1"/>
    <col min="11530" max="11530" width="4.09765625" style="1" bestFit="1" customWidth="1"/>
    <col min="11531" max="11531" width="2.59765625" style="1" bestFit="1" customWidth="1"/>
    <col min="11532" max="11532" width="3.3984375" style="1" bestFit="1" customWidth="1"/>
    <col min="11533" max="11533" width="2.59765625" style="1" bestFit="1" customWidth="1"/>
    <col min="11534" max="11534" width="3.3984375" style="1" bestFit="1" customWidth="1"/>
    <col min="11535" max="11535" width="2.59765625" style="1" bestFit="1" customWidth="1"/>
    <col min="11536" max="11536" width="4.09765625" style="1" bestFit="1" customWidth="1"/>
    <col min="11537" max="11537" width="3.3984375" style="1" bestFit="1" customWidth="1"/>
    <col min="11538" max="11538" width="4.09765625" style="1" bestFit="1" customWidth="1"/>
    <col min="11539" max="11539" width="3.3984375" style="1" bestFit="1" customWidth="1"/>
    <col min="11540" max="11776" width="11" style="1"/>
    <col min="11777" max="11777" width="5.59765625" style="1" bestFit="1" customWidth="1"/>
    <col min="11778" max="11778" width="21.3984375" style="1" bestFit="1" customWidth="1"/>
    <col min="11779" max="11781" width="4.09765625" style="1" bestFit="1" customWidth="1"/>
    <col min="11782" max="11783" width="3.5" style="1" customWidth="1"/>
    <col min="11784" max="11785" width="3.69921875" style="1" customWidth="1"/>
    <col min="11786" max="11786" width="4.09765625" style="1" bestFit="1" customWidth="1"/>
    <col min="11787" max="11787" width="2.59765625" style="1" bestFit="1" customWidth="1"/>
    <col min="11788" max="11788" width="3.3984375" style="1" bestFit="1" customWidth="1"/>
    <col min="11789" max="11789" width="2.59765625" style="1" bestFit="1" customWidth="1"/>
    <col min="11790" max="11790" width="3.3984375" style="1" bestFit="1" customWidth="1"/>
    <col min="11791" max="11791" width="2.59765625" style="1" bestFit="1" customWidth="1"/>
    <col min="11792" max="11792" width="4.09765625" style="1" bestFit="1" customWidth="1"/>
    <col min="11793" max="11793" width="3.3984375" style="1" bestFit="1" customWidth="1"/>
    <col min="11794" max="11794" width="4.09765625" style="1" bestFit="1" customWidth="1"/>
    <col min="11795" max="11795" width="3.3984375" style="1" bestFit="1" customWidth="1"/>
    <col min="11796" max="12032" width="11" style="1"/>
    <col min="12033" max="12033" width="5.59765625" style="1" bestFit="1" customWidth="1"/>
    <col min="12034" max="12034" width="21.3984375" style="1" bestFit="1" customWidth="1"/>
    <col min="12035" max="12037" width="4.09765625" style="1" bestFit="1" customWidth="1"/>
    <col min="12038" max="12039" width="3.5" style="1" customWidth="1"/>
    <col min="12040" max="12041" width="3.69921875" style="1" customWidth="1"/>
    <col min="12042" max="12042" width="4.09765625" style="1" bestFit="1" customWidth="1"/>
    <col min="12043" max="12043" width="2.59765625" style="1" bestFit="1" customWidth="1"/>
    <col min="12044" max="12044" width="3.3984375" style="1" bestFit="1" customWidth="1"/>
    <col min="12045" max="12045" width="2.59765625" style="1" bestFit="1" customWidth="1"/>
    <col min="12046" max="12046" width="3.3984375" style="1" bestFit="1" customWidth="1"/>
    <col min="12047" max="12047" width="2.59765625" style="1" bestFit="1" customWidth="1"/>
    <col min="12048" max="12048" width="4.09765625" style="1" bestFit="1" customWidth="1"/>
    <col min="12049" max="12049" width="3.3984375" style="1" bestFit="1" customWidth="1"/>
    <col min="12050" max="12050" width="4.09765625" style="1" bestFit="1" customWidth="1"/>
    <col min="12051" max="12051" width="3.3984375" style="1" bestFit="1" customWidth="1"/>
    <col min="12052" max="12288" width="11" style="1"/>
    <col min="12289" max="12289" width="5.59765625" style="1" bestFit="1" customWidth="1"/>
    <col min="12290" max="12290" width="21.3984375" style="1" bestFit="1" customWidth="1"/>
    <col min="12291" max="12293" width="4.09765625" style="1" bestFit="1" customWidth="1"/>
    <col min="12294" max="12295" width="3.5" style="1" customWidth="1"/>
    <col min="12296" max="12297" width="3.69921875" style="1" customWidth="1"/>
    <col min="12298" max="12298" width="4.09765625" style="1" bestFit="1" customWidth="1"/>
    <col min="12299" max="12299" width="2.59765625" style="1" bestFit="1" customWidth="1"/>
    <col min="12300" max="12300" width="3.3984375" style="1" bestFit="1" customWidth="1"/>
    <col min="12301" max="12301" width="2.59765625" style="1" bestFit="1" customWidth="1"/>
    <col min="12302" max="12302" width="3.3984375" style="1" bestFit="1" customWidth="1"/>
    <col min="12303" max="12303" width="2.59765625" style="1" bestFit="1" customWidth="1"/>
    <col min="12304" max="12304" width="4.09765625" style="1" bestFit="1" customWidth="1"/>
    <col min="12305" max="12305" width="3.3984375" style="1" bestFit="1" customWidth="1"/>
    <col min="12306" max="12306" width="4.09765625" style="1" bestFit="1" customWidth="1"/>
    <col min="12307" max="12307" width="3.3984375" style="1" bestFit="1" customWidth="1"/>
    <col min="12308" max="12544" width="11" style="1"/>
    <col min="12545" max="12545" width="5.59765625" style="1" bestFit="1" customWidth="1"/>
    <col min="12546" max="12546" width="21.3984375" style="1" bestFit="1" customWidth="1"/>
    <col min="12547" max="12549" width="4.09765625" style="1" bestFit="1" customWidth="1"/>
    <col min="12550" max="12551" width="3.5" style="1" customWidth="1"/>
    <col min="12552" max="12553" width="3.69921875" style="1" customWidth="1"/>
    <col min="12554" max="12554" width="4.09765625" style="1" bestFit="1" customWidth="1"/>
    <col min="12555" max="12555" width="2.59765625" style="1" bestFit="1" customWidth="1"/>
    <col min="12556" max="12556" width="3.3984375" style="1" bestFit="1" customWidth="1"/>
    <col min="12557" max="12557" width="2.59765625" style="1" bestFit="1" customWidth="1"/>
    <col min="12558" max="12558" width="3.3984375" style="1" bestFit="1" customWidth="1"/>
    <col min="12559" max="12559" width="2.59765625" style="1" bestFit="1" customWidth="1"/>
    <col min="12560" max="12560" width="4.09765625" style="1" bestFit="1" customWidth="1"/>
    <col min="12561" max="12561" width="3.3984375" style="1" bestFit="1" customWidth="1"/>
    <col min="12562" max="12562" width="4.09765625" style="1" bestFit="1" customWidth="1"/>
    <col min="12563" max="12563" width="3.3984375" style="1" bestFit="1" customWidth="1"/>
    <col min="12564" max="12800" width="11" style="1"/>
    <col min="12801" max="12801" width="5.59765625" style="1" bestFit="1" customWidth="1"/>
    <col min="12802" max="12802" width="21.3984375" style="1" bestFit="1" customWidth="1"/>
    <col min="12803" max="12805" width="4.09765625" style="1" bestFit="1" customWidth="1"/>
    <col min="12806" max="12807" width="3.5" style="1" customWidth="1"/>
    <col min="12808" max="12809" width="3.69921875" style="1" customWidth="1"/>
    <col min="12810" max="12810" width="4.09765625" style="1" bestFit="1" customWidth="1"/>
    <col min="12811" max="12811" width="2.59765625" style="1" bestFit="1" customWidth="1"/>
    <col min="12812" max="12812" width="3.3984375" style="1" bestFit="1" customWidth="1"/>
    <col min="12813" max="12813" width="2.59765625" style="1" bestFit="1" customWidth="1"/>
    <col min="12814" max="12814" width="3.3984375" style="1" bestFit="1" customWidth="1"/>
    <col min="12815" max="12815" width="2.59765625" style="1" bestFit="1" customWidth="1"/>
    <col min="12816" max="12816" width="4.09765625" style="1" bestFit="1" customWidth="1"/>
    <col min="12817" max="12817" width="3.3984375" style="1" bestFit="1" customWidth="1"/>
    <col min="12818" max="12818" width="4.09765625" style="1" bestFit="1" customWidth="1"/>
    <col min="12819" max="12819" width="3.3984375" style="1" bestFit="1" customWidth="1"/>
    <col min="12820" max="13056" width="11" style="1"/>
    <col min="13057" max="13057" width="5.59765625" style="1" bestFit="1" customWidth="1"/>
    <col min="13058" max="13058" width="21.3984375" style="1" bestFit="1" customWidth="1"/>
    <col min="13059" max="13061" width="4.09765625" style="1" bestFit="1" customWidth="1"/>
    <col min="13062" max="13063" width="3.5" style="1" customWidth="1"/>
    <col min="13064" max="13065" width="3.69921875" style="1" customWidth="1"/>
    <col min="13066" max="13066" width="4.09765625" style="1" bestFit="1" customWidth="1"/>
    <col min="13067" max="13067" width="2.59765625" style="1" bestFit="1" customWidth="1"/>
    <col min="13068" max="13068" width="3.3984375" style="1" bestFit="1" customWidth="1"/>
    <col min="13069" max="13069" width="2.59765625" style="1" bestFit="1" customWidth="1"/>
    <col min="13070" max="13070" width="3.3984375" style="1" bestFit="1" customWidth="1"/>
    <col min="13071" max="13071" width="2.59765625" style="1" bestFit="1" customWidth="1"/>
    <col min="13072" max="13072" width="4.09765625" style="1" bestFit="1" customWidth="1"/>
    <col min="13073" max="13073" width="3.3984375" style="1" bestFit="1" customWidth="1"/>
    <col min="13074" max="13074" width="4.09765625" style="1" bestFit="1" customWidth="1"/>
    <col min="13075" max="13075" width="3.3984375" style="1" bestFit="1" customWidth="1"/>
    <col min="13076" max="13312" width="11" style="1"/>
    <col min="13313" max="13313" width="5.59765625" style="1" bestFit="1" customWidth="1"/>
    <col min="13314" max="13314" width="21.3984375" style="1" bestFit="1" customWidth="1"/>
    <col min="13315" max="13317" width="4.09765625" style="1" bestFit="1" customWidth="1"/>
    <col min="13318" max="13319" width="3.5" style="1" customWidth="1"/>
    <col min="13320" max="13321" width="3.69921875" style="1" customWidth="1"/>
    <col min="13322" max="13322" width="4.09765625" style="1" bestFit="1" customWidth="1"/>
    <col min="13323" max="13323" width="2.59765625" style="1" bestFit="1" customWidth="1"/>
    <col min="13324" max="13324" width="3.3984375" style="1" bestFit="1" customWidth="1"/>
    <col min="13325" max="13325" width="2.59765625" style="1" bestFit="1" customWidth="1"/>
    <col min="13326" max="13326" width="3.3984375" style="1" bestFit="1" customWidth="1"/>
    <col min="13327" max="13327" width="2.59765625" style="1" bestFit="1" customWidth="1"/>
    <col min="13328" max="13328" width="4.09765625" style="1" bestFit="1" customWidth="1"/>
    <col min="13329" max="13329" width="3.3984375" style="1" bestFit="1" customWidth="1"/>
    <col min="13330" max="13330" width="4.09765625" style="1" bestFit="1" customWidth="1"/>
    <col min="13331" max="13331" width="3.3984375" style="1" bestFit="1" customWidth="1"/>
    <col min="13332" max="13568" width="11" style="1"/>
    <col min="13569" max="13569" width="5.59765625" style="1" bestFit="1" customWidth="1"/>
    <col min="13570" max="13570" width="21.3984375" style="1" bestFit="1" customWidth="1"/>
    <col min="13571" max="13573" width="4.09765625" style="1" bestFit="1" customWidth="1"/>
    <col min="13574" max="13575" width="3.5" style="1" customWidth="1"/>
    <col min="13576" max="13577" width="3.69921875" style="1" customWidth="1"/>
    <col min="13578" max="13578" width="4.09765625" style="1" bestFit="1" customWidth="1"/>
    <col min="13579" max="13579" width="2.59765625" style="1" bestFit="1" customWidth="1"/>
    <col min="13580" max="13580" width="3.3984375" style="1" bestFit="1" customWidth="1"/>
    <col min="13581" max="13581" width="2.59765625" style="1" bestFit="1" customWidth="1"/>
    <col min="13582" max="13582" width="3.3984375" style="1" bestFit="1" customWidth="1"/>
    <col min="13583" max="13583" width="2.59765625" style="1" bestFit="1" customWidth="1"/>
    <col min="13584" max="13584" width="4.09765625" style="1" bestFit="1" customWidth="1"/>
    <col min="13585" max="13585" width="3.3984375" style="1" bestFit="1" customWidth="1"/>
    <col min="13586" max="13586" width="4.09765625" style="1" bestFit="1" customWidth="1"/>
    <col min="13587" max="13587" width="3.3984375" style="1" bestFit="1" customWidth="1"/>
    <col min="13588" max="13824" width="11" style="1"/>
    <col min="13825" max="13825" width="5.59765625" style="1" bestFit="1" customWidth="1"/>
    <col min="13826" max="13826" width="21.3984375" style="1" bestFit="1" customWidth="1"/>
    <col min="13827" max="13829" width="4.09765625" style="1" bestFit="1" customWidth="1"/>
    <col min="13830" max="13831" width="3.5" style="1" customWidth="1"/>
    <col min="13832" max="13833" width="3.69921875" style="1" customWidth="1"/>
    <col min="13834" max="13834" width="4.09765625" style="1" bestFit="1" customWidth="1"/>
    <col min="13835" max="13835" width="2.59765625" style="1" bestFit="1" customWidth="1"/>
    <col min="13836" max="13836" width="3.3984375" style="1" bestFit="1" customWidth="1"/>
    <col min="13837" max="13837" width="2.59765625" style="1" bestFit="1" customWidth="1"/>
    <col min="13838" max="13838" width="3.3984375" style="1" bestFit="1" customWidth="1"/>
    <col min="13839" max="13839" width="2.59765625" style="1" bestFit="1" customWidth="1"/>
    <col min="13840" max="13840" width="4.09765625" style="1" bestFit="1" customWidth="1"/>
    <col min="13841" max="13841" width="3.3984375" style="1" bestFit="1" customWidth="1"/>
    <col min="13842" max="13842" width="4.09765625" style="1" bestFit="1" customWidth="1"/>
    <col min="13843" max="13843" width="3.3984375" style="1" bestFit="1" customWidth="1"/>
    <col min="13844" max="14080" width="11" style="1"/>
    <col min="14081" max="14081" width="5.59765625" style="1" bestFit="1" customWidth="1"/>
    <col min="14082" max="14082" width="21.3984375" style="1" bestFit="1" customWidth="1"/>
    <col min="14083" max="14085" width="4.09765625" style="1" bestFit="1" customWidth="1"/>
    <col min="14086" max="14087" width="3.5" style="1" customWidth="1"/>
    <col min="14088" max="14089" width="3.69921875" style="1" customWidth="1"/>
    <col min="14090" max="14090" width="4.09765625" style="1" bestFit="1" customWidth="1"/>
    <col min="14091" max="14091" width="2.59765625" style="1" bestFit="1" customWidth="1"/>
    <col min="14092" max="14092" width="3.3984375" style="1" bestFit="1" customWidth="1"/>
    <col min="14093" max="14093" width="2.59765625" style="1" bestFit="1" customWidth="1"/>
    <col min="14094" max="14094" width="3.3984375" style="1" bestFit="1" customWidth="1"/>
    <col min="14095" max="14095" width="2.59765625" style="1" bestFit="1" customWidth="1"/>
    <col min="14096" max="14096" width="4.09765625" style="1" bestFit="1" customWidth="1"/>
    <col min="14097" max="14097" width="3.3984375" style="1" bestFit="1" customWidth="1"/>
    <col min="14098" max="14098" width="4.09765625" style="1" bestFit="1" customWidth="1"/>
    <col min="14099" max="14099" width="3.3984375" style="1" bestFit="1" customWidth="1"/>
    <col min="14100" max="14336" width="11" style="1"/>
    <col min="14337" max="14337" width="5.59765625" style="1" bestFit="1" customWidth="1"/>
    <col min="14338" max="14338" width="21.3984375" style="1" bestFit="1" customWidth="1"/>
    <col min="14339" max="14341" width="4.09765625" style="1" bestFit="1" customWidth="1"/>
    <col min="14342" max="14343" width="3.5" style="1" customWidth="1"/>
    <col min="14344" max="14345" width="3.69921875" style="1" customWidth="1"/>
    <col min="14346" max="14346" width="4.09765625" style="1" bestFit="1" customWidth="1"/>
    <col min="14347" max="14347" width="2.59765625" style="1" bestFit="1" customWidth="1"/>
    <col min="14348" max="14348" width="3.3984375" style="1" bestFit="1" customWidth="1"/>
    <col min="14349" max="14349" width="2.59765625" style="1" bestFit="1" customWidth="1"/>
    <col min="14350" max="14350" width="3.3984375" style="1" bestFit="1" customWidth="1"/>
    <col min="14351" max="14351" width="2.59765625" style="1" bestFit="1" customWidth="1"/>
    <col min="14352" max="14352" width="4.09765625" style="1" bestFit="1" customWidth="1"/>
    <col min="14353" max="14353" width="3.3984375" style="1" bestFit="1" customWidth="1"/>
    <col min="14354" max="14354" width="4.09765625" style="1" bestFit="1" customWidth="1"/>
    <col min="14355" max="14355" width="3.3984375" style="1" bestFit="1" customWidth="1"/>
    <col min="14356" max="14592" width="11" style="1"/>
    <col min="14593" max="14593" width="5.59765625" style="1" bestFit="1" customWidth="1"/>
    <col min="14594" max="14594" width="21.3984375" style="1" bestFit="1" customWidth="1"/>
    <col min="14595" max="14597" width="4.09765625" style="1" bestFit="1" customWidth="1"/>
    <col min="14598" max="14599" width="3.5" style="1" customWidth="1"/>
    <col min="14600" max="14601" width="3.69921875" style="1" customWidth="1"/>
    <col min="14602" max="14602" width="4.09765625" style="1" bestFit="1" customWidth="1"/>
    <col min="14603" max="14603" width="2.59765625" style="1" bestFit="1" customWidth="1"/>
    <col min="14604" max="14604" width="3.3984375" style="1" bestFit="1" customWidth="1"/>
    <col min="14605" max="14605" width="2.59765625" style="1" bestFit="1" customWidth="1"/>
    <col min="14606" max="14606" width="3.3984375" style="1" bestFit="1" customWidth="1"/>
    <col min="14607" max="14607" width="2.59765625" style="1" bestFit="1" customWidth="1"/>
    <col min="14608" max="14608" width="4.09765625" style="1" bestFit="1" customWidth="1"/>
    <col min="14609" max="14609" width="3.3984375" style="1" bestFit="1" customWidth="1"/>
    <col min="14610" max="14610" width="4.09765625" style="1" bestFit="1" customWidth="1"/>
    <col min="14611" max="14611" width="3.3984375" style="1" bestFit="1" customWidth="1"/>
    <col min="14612" max="14848" width="11" style="1"/>
    <col min="14849" max="14849" width="5.59765625" style="1" bestFit="1" customWidth="1"/>
    <col min="14850" max="14850" width="21.3984375" style="1" bestFit="1" customWidth="1"/>
    <col min="14851" max="14853" width="4.09765625" style="1" bestFit="1" customWidth="1"/>
    <col min="14854" max="14855" width="3.5" style="1" customWidth="1"/>
    <col min="14856" max="14857" width="3.69921875" style="1" customWidth="1"/>
    <col min="14858" max="14858" width="4.09765625" style="1" bestFit="1" customWidth="1"/>
    <col min="14859" max="14859" width="2.59765625" style="1" bestFit="1" customWidth="1"/>
    <col min="14860" max="14860" width="3.3984375" style="1" bestFit="1" customWidth="1"/>
    <col min="14861" max="14861" width="2.59765625" style="1" bestFit="1" customWidth="1"/>
    <col min="14862" max="14862" width="3.3984375" style="1" bestFit="1" customWidth="1"/>
    <col min="14863" max="14863" width="2.59765625" style="1" bestFit="1" customWidth="1"/>
    <col min="14864" max="14864" width="4.09765625" style="1" bestFit="1" customWidth="1"/>
    <col min="14865" max="14865" width="3.3984375" style="1" bestFit="1" customWidth="1"/>
    <col min="14866" max="14866" width="4.09765625" style="1" bestFit="1" customWidth="1"/>
    <col min="14867" max="14867" width="3.3984375" style="1" bestFit="1" customWidth="1"/>
    <col min="14868" max="15104" width="11" style="1"/>
    <col min="15105" max="15105" width="5.59765625" style="1" bestFit="1" customWidth="1"/>
    <col min="15106" max="15106" width="21.3984375" style="1" bestFit="1" customWidth="1"/>
    <col min="15107" max="15109" width="4.09765625" style="1" bestFit="1" customWidth="1"/>
    <col min="15110" max="15111" width="3.5" style="1" customWidth="1"/>
    <col min="15112" max="15113" width="3.69921875" style="1" customWidth="1"/>
    <col min="15114" max="15114" width="4.09765625" style="1" bestFit="1" customWidth="1"/>
    <col min="15115" max="15115" width="2.59765625" style="1" bestFit="1" customWidth="1"/>
    <col min="15116" max="15116" width="3.3984375" style="1" bestFit="1" customWidth="1"/>
    <col min="15117" max="15117" width="2.59765625" style="1" bestFit="1" customWidth="1"/>
    <col min="15118" max="15118" width="3.3984375" style="1" bestFit="1" customWidth="1"/>
    <col min="15119" max="15119" width="2.59765625" style="1" bestFit="1" customWidth="1"/>
    <col min="15120" max="15120" width="4.09765625" style="1" bestFit="1" customWidth="1"/>
    <col min="15121" max="15121" width="3.3984375" style="1" bestFit="1" customWidth="1"/>
    <col min="15122" max="15122" width="4.09765625" style="1" bestFit="1" customWidth="1"/>
    <col min="15123" max="15123" width="3.3984375" style="1" bestFit="1" customWidth="1"/>
    <col min="15124" max="15360" width="11" style="1"/>
    <col min="15361" max="15361" width="5.59765625" style="1" bestFit="1" customWidth="1"/>
    <col min="15362" max="15362" width="21.3984375" style="1" bestFit="1" customWidth="1"/>
    <col min="15363" max="15365" width="4.09765625" style="1" bestFit="1" customWidth="1"/>
    <col min="15366" max="15367" width="3.5" style="1" customWidth="1"/>
    <col min="15368" max="15369" width="3.69921875" style="1" customWidth="1"/>
    <col min="15370" max="15370" width="4.09765625" style="1" bestFit="1" customWidth="1"/>
    <col min="15371" max="15371" width="2.59765625" style="1" bestFit="1" customWidth="1"/>
    <col min="15372" max="15372" width="3.3984375" style="1" bestFit="1" customWidth="1"/>
    <col min="15373" max="15373" width="2.59765625" style="1" bestFit="1" customWidth="1"/>
    <col min="15374" max="15374" width="3.3984375" style="1" bestFit="1" customWidth="1"/>
    <col min="15375" max="15375" width="2.59765625" style="1" bestFit="1" customWidth="1"/>
    <col min="15376" max="15376" width="4.09765625" style="1" bestFit="1" customWidth="1"/>
    <col min="15377" max="15377" width="3.3984375" style="1" bestFit="1" customWidth="1"/>
    <col min="15378" max="15378" width="4.09765625" style="1" bestFit="1" customWidth="1"/>
    <col min="15379" max="15379" width="3.3984375" style="1" bestFit="1" customWidth="1"/>
    <col min="15380" max="15616" width="11" style="1"/>
    <col min="15617" max="15617" width="5.59765625" style="1" bestFit="1" customWidth="1"/>
    <col min="15618" max="15618" width="21.3984375" style="1" bestFit="1" customWidth="1"/>
    <col min="15619" max="15621" width="4.09765625" style="1" bestFit="1" customWidth="1"/>
    <col min="15622" max="15623" width="3.5" style="1" customWidth="1"/>
    <col min="15624" max="15625" width="3.69921875" style="1" customWidth="1"/>
    <col min="15626" max="15626" width="4.09765625" style="1" bestFit="1" customWidth="1"/>
    <col min="15627" max="15627" width="2.59765625" style="1" bestFit="1" customWidth="1"/>
    <col min="15628" max="15628" width="3.3984375" style="1" bestFit="1" customWidth="1"/>
    <col min="15629" max="15629" width="2.59765625" style="1" bestFit="1" customWidth="1"/>
    <col min="15630" max="15630" width="3.3984375" style="1" bestFit="1" customWidth="1"/>
    <col min="15631" max="15631" width="2.59765625" style="1" bestFit="1" customWidth="1"/>
    <col min="15632" max="15632" width="4.09765625" style="1" bestFit="1" customWidth="1"/>
    <col min="15633" max="15633" width="3.3984375" style="1" bestFit="1" customWidth="1"/>
    <col min="15634" max="15634" width="4.09765625" style="1" bestFit="1" customWidth="1"/>
    <col min="15635" max="15635" width="3.3984375" style="1" bestFit="1" customWidth="1"/>
    <col min="15636" max="15872" width="11" style="1"/>
    <col min="15873" max="15873" width="5.59765625" style="1" bestFit="1" customWidth="1"/>
    <col min="15874" max="15874" width="21.3984375" style="1" bestFit="1" customWidth="1"/>
    <col min="15875" max="15877" width="4.09765625" style="1" bestFit="1" customWidth="1"/>
    <col min="15878" max="15879" width="3.5" style="1" customWidth="1"/>
    <col min="15880" max="15881" width="3.69921875" style="1" customWidth="1"/>
    <col min="15882" max="15882" width="4.09765625" style="1" bestFit="1" customWidth="1"/>
    <col min="15883" max="15883" width="2.59765625" style="1" bestFit="1" customWidth="1"/>
    <col min="15884" max="15884" width="3.3984375" style="1" bestFit="1" customWidth="1"/>
    <col min="15885" max="15885" width="2.59765625" style="1" bestFit="1" customWidth="1"/>
    <col min="15886" max="15886" width="3.3984375" style="1" bestFit="1" customWidth="1"/>
    <col min="15887" max="15887" width="2.59765625" style="1" bestFit="1" customWidth="1"/>
    <col min="15888" max="15888" width="4.09765625" style="1" bestFit="1" customWidth="1"/>
    <col min="15889" max="15889" width="3.3984375" style="1" bestFit="1" customWidth="1"/>
    <col min="15890" max="15890" width="4.09765625" style="1" bestFit="1" customWidth="1"/>
    <col min="15891" max="15891" width="3.3984375" style="1" bestFit="1" customWidth="1"/>
    <col min="15892" max="16128" width="11" style="1"/>
    <col min="16129" max="16129" width="5.59765625" style="1" bestFit="1" customWidth="1"/>
    <col min="16130" max="16130" width="21.3984375" style="1" bestFit="1" customWidth="1"/>
    <col min="16131" max="16133" width="4.09765625" style="1" bestFit="1" customWidth="1"/>
    <col min="16134" max="16135" width="3.5" style="1" customWidth="1"/>
    <col min="16136" max="16137" width="3.69921875" style="1" customWidth="1"/>
    <col min="16138" max="16138" width="4.09765625" style="1" bestFit="1" customWidth="1"/>
    <col min="16139" max="16139" width="2.59765625" style="1" bestFit="1" customWidth="1"/>
    <col min="16140" max="16140" width="3.3984375" style="1" bestFit="1" customWidth="1"/>
    <col min="16141" max="16141" width="2.59765625" style="1" bestFit="1" customWidth="1"/>
    <col min="16142" max="16142" width="3.3984375" style="1" bestFit="1" customWidth="1"/>
    <col min="16143" max="16143" width="2.59765625" style="1" bestFit="1" customWidth="1"/>
    <col min="16144" max="16144" width="4.09765625" style="1" bestFit="1" customWidth="1"/>
    <col min="16145" max="16145" width="3.3984375" style="1" bestFit="1" customWidth="1"/>
    <col min="16146" max="16146" width="4.09765625" style="1" bestFit="1" customWidth="1"/>
    <col min="16147" max="16147" width="3.3984375" style="1" bestFit="1" customWidth="1"/>
    <col min="16148" max="16384" width="11" style="1"/>
  </cols>
  <sheetData>
    <row r="1" spans="1:19" ht="12.9" customHeight="1">
      <c r="A1" s="48"/>
      <c r="B1" s="49" t="s">
        <v>197</v>
      </c>
      <c r="C1" s="50" t="s">
        <v>4</v>
      </c>
      <c r="D1" s="50"/>
      <c r="E1" s="50"/>
      <c r="F1" s="47" t="s">
        <v>5</v>
      </c>
      <c r="G1" s="47"/>
      <c r="H1" s="47" t="s">
        <v>6</v>
      </c>
      <c r="I1" s="47"/>
      <c r="J1" s="47" t="s">
        <v>7</v>
      </c>
      <c r="K1" s="47"/>
      <c r="L1" s="47" t="s">
        <v>8</v>
      </c>
      <c r="M1" s="47"/>
      <c r="N1" s="47" t="s">
        <v>9</v>
      </c>
      <c r="O1" s="47"/>
      <c r="P1" s="47" t="s">
        <v>10</v>
      </c>
      <c r="Q1" s="47"/>
      <c r="R1" s="47" t="s">
        <v>11</v>
      </c>
      <c r="S1" s="47"/>
    </row>
    <row r="2" spans="1:19" ht="11.1" customHeight="1">
      <c r="A2" s="48"/>
      <c r="B2" s="49"/>
      <c r="C2" s="2" t="s">
        <v>12</v>
      </c>
      <c r="D2" s="2" t="s">
        <v>13</v>
      </c>
      <c r="E2" s="2" t="s">
        <v>14</v>
      </c>
      <c r="F2" s="3" t="s">
        <v>12</v>
      </c>
      <c r="G2" s="3" t="s">
        <v>13</v>
      </c>
      <c r="H2" s="3" t="s">
        <v>12</v>
      </c>
      <c r="I2" s="3" t="s">
        <v>13</v>
      </c>
      <c r="J2" s="3" t="s">
        <v>12</v>
      </c>
      <c r="K2" s="3" t="s">
        <v>13</v>
      </c>
      <c r="L2" s="3" t="s">
        <v>12</v>
      </c>
      <c r="M2" s="3" t="s">
        <v>13</v>
      </c>
      <c r="N2" s="3" t="s">
        <v>12</v>
      </c>
      <c r="O2" s="3" t="s">
        <v>13</v>
      </c>
      <c r="P2" s="3" t="s">
        <v>12</v>
      </c>
      <c r="Q2" s="3" t="s">
        <v>13</v>
      </c>
      <c r="R2" s="3" t="s">
        <v>12</v>
      </c>
      <c r="S2" s="3" t="s">
        <v>13</v>
      </c>
    </row>
    <row r="3" spans="1:19" ht="15.9" customHeight="1">
      <c r="A3" s="4">
        <v>11090001</v>
      </c>
      <c r="B3" s="4" t="s">
        <v>15</v>
      </c>
      <c r="C3" s="2">
        <v>33</v>
      </c>
      <c r="D3" s="2">
        <v>5</v>
      </c>
      <c r="E3" s="2">
        <v>38</v>
      </c>
      <c r="F3" s="5">
        <v>0</v>
      </c>
      <c r="G3" s="5">
        <v>0</v>
      </c>
      <c r="H3" s="5">
        <v>2</v>
      </c>
      <c r="I3" s="5">
        <v>0</v>
      </c>
      <c r="J3" s="5">
        <v>0</v>
      </c>
      <c r="K3" s="5">
        <v>3</v>
      </c>
      <c r="L3" s="5">
        <v>2</v>
      </c>
      <c r="M3" s="5">
        <v>1</v>
      </c>
      <c r="N3" s="5">
        <v>3</v>
      </c>
      <c r="O3" s="5">
        <v>0</v>
      </c>
      <c r="P3" s="5">
        <v>12</v>
      </c>
      <c r="Q3" s="5">
        <v>0</v>
      </c>
      <c r="R3" s="5">
        <v>14</v>
      </c>
      <c r="S3" s="5">
        <v>1</v>
      </c>
    </row>
    <row r="4" spans="1:19" ht="15.9" customHeight="1">
      <c r="A4" s="4">
        <v>11090002</v>
      </c>
      <c r="B4" s="4" t="s">
        <v>16</v>
      </c>
      <c r="C4" s="2">
        <v>33</v>
      </c>
      <c r="D4" s="2">
        <v>4</v>
      </c>
      <c r="E4" s="2">
        <v>37</v>
      </c>
      <c r="F4" s="5">
        <v>2</v>
      </c>
      <c r="G4" s="5">
        <v>0</v>
      </c>
      <c r="H4" s="5">
        <v>3</v>
      </c>
      <c r="I4" s="5">
        <v>0</v>
      </c>
      <c r="J4" s="5">
        <v>5</v>
      </c>
      <c r="K4" s="5">
        <v>1</v>
      </c>
      <c r="L4" s="5">
        <v>1</v>
      </c>
      <c r="M4" s="5">
        <v>0</v>
      </c>
      <c r="N4" s="5">
        <v>3</v>
      </c>
      <c r="O4" s="5">
        <v>0</v>
      </c>
      <c r="P4" s="5">
        <v>5</v>
      </c>
      <c r="Q4" s="5">
        <v>0</v>
      </c>
      <c r="R4" s="5">
        <v>14</v>
      </c>
      <c r="S4" s="5">
        <v>3</v>
      </c>
    </row>
    <row r="5" spans="1:19" ht="15.9" customHeight="1">
      <c r="A5" s="4">
        <v>11090009</v>
      </c>
      <c r="B5" s="4" t="s">
        <v>17</v>
      </c>
      <c r="C5" s="2">
        <v>9</v>
      </c>
      <c r="D5" s="2">
        <v>1</v>
      </c>
      <c r="E5" s="2">
        <v>10</v>
      </c>
      <c r="F5" s="5">
        <v>0</v>
      </c>
      <c r="G5" s="5">
        <v>0</v>
      </c>
      <c r="H5" s="5">
        <v>0</v>
      </c>
      <c r="I5" s="5">
        <v>0</v>
      </c>
      <c r="J5" s="5">
        <v>0</v>
      </c>
      <c r="K5" s="5">
        <v>0</v>
      </c>
      <c r="L5" s="5">
        <v>5</v>
      </c>
      <c r="M5" s="5">
        <v>0</v>
      </c>
      <c r="N5" s="5">
        <v>0</v>
      </c>
      <c r="O5" s="5">
        <v>0</v>
      </c>
      <c r="P5" s="5">
        <v>1</v>
      </c>
      <c r="Q5" s="5">
        <v>0</v>
      </c>
      <c r="R5" s="5">
        <v>3</v>
      </c>
      <c r="S5" s="5">
        <v>1</v>
      </c>
    </row>
    <row r="6" spans="1:19" ht="15.9" customHeight="1">
      <c r="A6" s="4">
        <v>11090014</v>
      </c>
      <c r="B6" s="4" t="s">
        <v>18</v>
      </c>
      <c r="C6" s="2">
        <v>16</v>
      </c>
      <c r="D6" s="2">
        <v>3</v>
      </c>
      <c r="E6" s="2">
        <v>19</v>
      </c>
      <c r="F6" s="5">
        <v>0</v>
      </c>
      <c r="G6" s="5">
        <v>0</v>
      </c>
      <c r="H6" s="5">
        <v>1</v>
      </c>
      <c r="I6" s="5">
        <v>0</v>
      </c>
      <c r="J6" s="5">
        <v>2</v>
      </c>
      <c r="K6" s="5">
        <v>1</v>
      </c>
      <c r="L6" s="5">
        <v>0</v>
      </c>
      <c r="M6" s="5">
        <v>0</v>
      </c>
      <c r="N6" s="5">
        <v>0</v>
      </c>
      <c r="O6" s="5">
        <v>1</v>
      </c>
      <c r="P6" s="5">
        <v>4</v>
      </c>
      <c r="Q6" s="5">
        <v>0</v>
      </c>
      <c r="R6" s="5">
        <v>9</v>
      </c>
      <c r="S6" s="5">
        <v>1</v>
      </c>
    </row>
    <row r="7" spans="1:19" ht="15.9" customHeight="1">
      <c r="A7" s="4">
        <v>11090019</v>
      </c>
      <c r="B7" s="4" t="s">
        <v>19</v>
      </c>
      <c r="C7" s="2">
        <v>33</v>
      </c>
      <c r="D7" s="2">
        <v>3</v>
      </c>
      <c r="E7" s="2">
        <v>36</v>
      </c>
      <c r="F7" s="5">
        <v>0</v>
      </c>
      <c r="G7" s="5">
        <v>0</v>
      </c>
      <c r="H7" s="5">
        <v>1</v>
      </c>
      <c r="I7" s="5">
        <v>0</v>
      </c>
      <c r="J7" s="5">
        <v>3</v>
      </c>
      <c r="K7" s="5">
        <v>0</v>
      </c>
      <c r="L7" s="5">
        <v>2</v>
      </c>
      <c r="M7" s="5">
        <v>0</v>
      </c>
      <c r="N7" s="5">
        <v>3</v>
      </c>
      <c r="O7" s="5">
        <v>0</v>
      </c>
      <c r="P7" s="5">
        <v>9</v>
      </c>
      <c r="Q7" s="5">
        <v>0</v>
      </c>
      <c r="R7" s="5">
        <v>15</v>
      </c>
      <c r="S7" s="5">
        <v>3</v>
      </c>
    </row>
    <row r="8" spans="1:19" ht="15.9" customHeight="1">
      <c r="A8" s="4">
        <v>11110001</v>
      </c>
      <c r="B8" s="4" t="s">
        <v>92</v>
      </c>
      <c r="C8" s="2">
        <v>12</v>
      </c>
      <c r="D8" s="2">
        <v>2</v>
      </c>
      <c r="E8" s="2">
        <v>14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2</v>
      </c>
      <c r="M8" s="5">
        <v>0</v>
      </c>
      <c r="N8" s="5">
        <v>0</v>
      </c>
      <c r="O8" s="5">
        <v>0</v>
      </c>
      <c r="P8" s="5">
        <v>3</v>
      </c>
      <c r="Q8" s="5">
        <v>0</v>
      </c>
      <c r="R8" s="5">
        <v>7</v>
      </c>
      <c r="S8" s="5">
        <v>2</v>
      </c>
    </row>
    <row r="9" spans="1:19" ht="15.9" customHeight="1">
      <c r="A9" s="4">
        <v>11110009</v>
      </c>
      <c r="B9" s="4" t="s">
        <v>93</v>
      </c>
      <c r="C9" s="2">
        <v>19</v>
      </c>
      <c r="D9" s="2">
        <v>0</v>
      </c>
      <c r="E9" s="2">
        <v>19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6</v>
      </c>
      <c r="Q9" s="5">
        <v>0</v>
      </c>
      <c r="R9" s="5">
        <v>13</v>
      </c>
      <c r="S9" s="5">
        <v>0</v>
      </c>
    </row>
    <row r="10" spans="1:19" ht="15.9" customHeight="1">
      <c r="A10" s="4">
        <v>11110013</v>
      </c>
      <c r="B10" s="4" t="s">
        <v>94</v>
      </c>
      <c r="C10" s="2">
        <v>46</v>
      </c>
      <c r="D10" s="2">
        <v>5</v>
      </c>
      <c r="E10" s="2">
        <v>51</v>
      </c>
      <c r="F10" s="5">
        <v>0</v>
      </c>
      <c r="G10" s="5">
        <v>0</v>
      </c>
      <c r="H10" s="5">
        <v>0</v>
      </c>
      <c r="I10" s="5">
        <v>1</v>
      </c>
      <c r="J10" s="5">
        <v>2</v>
      </c>
      <c r="K10" s="5">
        <v>0</v>
      </c>
      <c r="L10" s="5">
        <v>3</v>
      </c>
      <c r="M10" s="5">
        <v>0</v>
      </c>
      <c r="N10" s="5">
        <v>1</v>
      </c>
      <c r="O10" s="5">
        <v>0</v>
      </c>
      <c r="P10" s="5">
        <v>9</v>
      </c>
      <c r="Q10" s="5">
        <v>2</v>
      </c>
      <c r="R10" s="5">
        <v>31</v>
      </c>
      <c r="S10" s="5">
        <v>2</v>
      </c>
    </row>
    <row r="11" spans="1:19" ht="15.9" customHeight="1">
      <c r="A11" s="4">
        <v>11110015</v>
      </c>
      <c r="B11" s="4" t="s">
        <v>169</v>
      </c>
      <c r="C11" s="2">
        <v>17</v>
      </c>
      <c r="D11" s="2">
        <v>3</v>
      </c>
      <c r="E11" s="2">
        <v>20</v>
      </c>
      <c r="F11" s="5">
        <v>0</v>
      </c>
      <c r="G11" s="5">
        <v>0</v>
      </c>
      <c r="H11" s="5">
        <v>1</v>
      </c>
      <c r="I11" s="5">
        <v>0</v>
      </c>
      <c r="J11" s="5">
        <v>1</v>
      </c>
      <c r="K11" s="5">
        <v>0</v>
      </c>
      <c r="L11" s="5">
        <v>0</v>
      </c>
      <c r="M11" s="5">
        <v>0</v>
      </c>
      <c r="N11" s="5">
        <v>1</v>
      </c>
      <c r="O11" s="5">
        <v>0</v>
      </c>
      <c r="P11" s="5">
        <v>4</v>
      </c>
      <c r="Q11" s="5">
        <v>1</v>
      </c>
      <c r="R11" s="5">
        <v>10</v>
      </c>
      <c r="S11" s="5">
        <v>2</v>
      </c>
    </row>
    <row r="12" spans="1:19" ht="15.9" customHeight="1">
      <c r="A12" s="4">
        <v>11110023</v>
      </c>
      <c r="B12" s="4" t="s">
        <v>95</v>
      </c>
      <c r="C12" s="2">
        <v>19</v>
      </c>
      <c r="D12" s="2">
        <v>0</v>
      </c>
      <c r="E12" s="2">
        <v>19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5</v>
      </c>
      <c r="Q12" s="5">
        <v>0</v>
      </c>
      <c r="R12" s="5">
        <v>14</v>
      </c>
      <c r="S12" s="5">
        <v>0</v>
      </c>
    </row>
    <row r="13" spans="1:19" ht="15.9" customHeight="1">
      <c r="A13" s="4">
        <v>11110024</v>
      </c>
      <c r="B13" s="4" t="s">
        <v>96</v>
      </c>
      <c r="C13" s="2">
        <v>8</v>
      </c>
      <c r="D13" s="2">
        <v>2</v>
      </c>
      <c r="E13" s="2">
        <v>10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2</v>
      </c>
      <c r="Q13" s="5">
        <v>0</v>
      </c>
      <c r="R13" s="5">
        <v>6</v>
      </c>
      <c r="S13" s="5">
        <v>2</v>
      </c>
    </row>
    <row r="14" spans="1:19" ht="15.9" customHeight="1">
      <c r="A14" s="4">
        <v>11110027</v>
      </c>
      <c r="B14" s="4" t="s">
        <v>97</v>
      </c>
      <c r="C14" s="2">
        <v>40</v>
      </c>
      <c r="D14" s="2">
        <v>5</v>
      </c>
      <c r="E14" s="2">
        <v>45</v>
      </c>
      <c r="F14" s="5">
        <v>1</v>
      </c>
      <c r="G14" s="5">
        <v>0</v>
      </c>
      <c r="H14" s="5">
        <v>0</v>
      </c>
      <c r="I14" s="5">
        <v>0</v>
      </c>
      <c r="J14" s="5">
        <v>4</v>
      </c>
      <c r="K14" s="5">
        <v>0</v>
      </c>
      <c r="L14" s="5">
        <v>2</v>
      </c>
      <c r="M14" s="5">
        <v>1</v>
      </c>
      <c r="N14" s="5">
        <v>6</v>
      </c>
      <c r="O14" s="5">
        <v>0</v>
      </c>
      <c r="P14" s="5">
        <v>14</v>
      </c>
      <c r="Q14" s="5">
        <v>3</v>
      </c>
      <c r="R14" s="5">
        <v>13</v>
      </c>
      <c r="S14" s="5">
        <v>1</v>
      </c>
    </row>
    <row r="15" spans="1:19" ht="15.9" customHeight="1">
      <c r="A15" s="4">
        <v>11110028</v>
      </c>
      <c r="B15" s="4" t="s">
        <v>98</v>
      </c>
      <c r="C15" s="2">
        <v>12</v>
      </c>
      <c r="D15" s="2">
        <v>2</v>
      </c>
      <c r="E15" s="2">
        <v>14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4</v>
      </c>
      <c r="Q15" s="5">
        <v>0</v>
      </c>
      <c r="R15" s="5">
        <v>8</v>
      </c>
      <c r="S15" s="5">
        <v>2</v>
      </c>
    </row>
    <row r="16" spans="1:19" ht="15.9" customHeight="1">
      <c r="A16" s="4">
        <v>11110029</v>
      </c>
      <c r="B16" s="4" t="s">
        <v>99</v>
      </c>
      <c r="C16" s="2">
        <v>11</v>
      </c>
      <c r="D16" s="2">
        <v>1</v>
      </c>
      <c r="E16" s="2">
        <v>12</v>
      </c>
      <c r="F16" s="5">
        <v>0</v>
      </c>
      <c r="G16" s="5">
        <v>0</v>
      </c>
      <c r="H16" s="5">
        <v>0</v>
      </c>
      <c r="I16" s="5">
        <v>0</v>
      </c>
      <c r="J16" s="5">
        <v>1</v>
      </c>
      <c r="K16" s="5">
        <v>0</v>
      </c>
      <c r="L16" s="5">
        <v>1</v>
      </c>
      <c r="M16" s="5">
        <v>0</v>
      </c>
      <c r="N16" s="5">
        <v>0</v>
      </c>
      <c r="O16" s="5">
        <v>0</v>
      </c>
      <c r="P16" s="5">
        <v>1</v>
      </c>
      <c r="Q16" s="5">
        <v>0</v>
      </c>
      <c r="R16" s="5">
        <v>8</v>
      </c>
      <c r="S16" s="5">
        <v>1</v>
      </c>
    </row>
    <row r="17" spans="1:19" ht="15.9" customHeight="1">
      <c r="A17" s="4">
        <v>11110032</v>
      </c>
      <c r="B17" s="4" t="s">
        <v>100</v>
      </c>
      <c r="C17" s="2">
        <v>3</v>
      </c>
      <c r="D17" s="2">
        <v>0</v>
      </c>
      <c r="E17" s="2">
        <v>3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3</v>
      </c>
      <c r="S17" s="5">
        <v>0</v>
      </c>
    </row>
    <row r="18" spans="1:19" ht="15.9" customHeight="1">
      <c r="A18" s="4">
        <v>11110033</v>
      </c>
      <c r="B18" s="4" t="s">
        <v>187</v>
      </c>
      <c r="C18" s="2">
        <v>20</v>
      </c>
      <c r="D18" s="2">
        <v>0</v>
      </c>
      <c r="E18" s="2">
        <v>20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3</v>
      </c>
      <c r="M18" s="5">
        <v>0</v>
      </c>
      <c r="N18" s="5">
        <v>1</v>
      </c>
      <c r="O18" s="5">
        <v>0</v>
      </c>
      <c r="P18" s="5">
        <v>3</v>
      </c>
      <c r="Q18" s="5">
        <v>0</v>
      </c>
      <c r="R18" s="5">
        <v>13</v>
      </c>
      <c r="S18" s="5">
        <v>0</v>
      </c>
    </row>
    <row r="19" spans="1:19" ht="15.9" customHeight="1">
      <c r="A19" s="4">
        <v>11120004</v>
      </c>
      <c r="B19" s="4" t="s">
        <v>20</v>
      </c>
      <c r="C19" s="2">
        <v>24</v>
      </c>
      <c r="D19" s="2">
        <v>0</v>
      </c>
      <c r="E19" s="2">
        <v>24</v>
      </c>
      <c r="F19" s="5">
        <v>0</v>
      </c>
      <c r="G19" s="5">
        <v>0</v>
      </c>
      <c r="H19" s="5">
        <v>0</v>
      </c>
      <c r="I19" s="5">
        <v>0</v>
      </c>
      <c r="J19" s="5">
        <v>1</v>
      </c>
      <c r="K19" s="5">
        <v>0</v>
      </c>
      <c r="L19" s="5">
        <v>3</v>
      </c>
      <c r="M19" s="5">
        <v>0</v>
      </c>
      <c r="N19" s="5">
        <v>0</v>
      </c>
      <c r="O19" s="5">
        <v>0</v>
      </c>
      <c r="P19" s="5">
        <v>7</v>
      </c>
      <c r="Q19" s="5">
        <v>0</v>
      </c>
      <c r="R19" s="5">
        <v>13</v>
      </c>
      <c r="S19" s="5">
        <v>0</v>
      </c>
    </row>
    <row r="20" spans="1:19" ht="15.9" customHeight="1">
      <c r="A20" s="4">
        <v>11120009</v>
      </c>
      <c r="B20" s="4" t="s">
        <v>21</v>
      </c>
      <c r="C20" s="2">
        <v>27</v>
      </c>
      <c r="D20" s="2">
        <v>0</v>
      </c>
      <c r="E20" s="2">
        <v>27</v>
      </c>
      <c r="F20" s="5">
        <v>1</v>
      </c>
      <c r="G20" s="5">
        <v>0</v>
      </c>
      <c r="H20" s="5">
        <v>1</v>
      </c>
      <c r="I20" s="5">
        <v>0</v>
      </c>
      <c r="J20" s="5">
        <v>1</v>
      </c>
      <c r="K20" s="5">
        <v>0</v>
      </c>
      <c r="L20" s="5">
        <v>3</v>
      </c>
      <c r="M20" s="5">
        <v>0</v>
      </c>
      <c r="N20" s="5">
        <v>1</v>
      </c>
      <c r="O20" s="5">
        <v>0</v>
      </c>
      <c r="P20" s="5">
        <v>7</v>
      </c>
      <c r="Q20" s="5">
        <v>0</v>
      </c>
      <c r="R20" s="5">
        <v>13</v>
      </c>
      <c r="S20" s="5">
        <v>0</v>
      </c>
    </row>
    <row r="21" spans="1:19" ht="15.9" customHeight="1">
      <c r="A21" s="4">
        <v>11120017</v>
      </c>
      <c r="B21" s="4" t="s">
        <v>188</v>
      </c>
      <c r="C21" s="2">
        <v>26</v>
      </c>
      <c r="D21" s="2">
        <v>7</v>
      </c>
      <c r="E21" s="2">
        <v>33</v>
      </c>
      <c r="F21" s="5">
        <v>0</v>
      </c>
      <c r="G21" s="5">
        <v>0</v>
      </c>
      <c r="H21" s="5">
        <v>0</v>
      </c>
      <c r="I21" s="5">
        <v>1</v>
      </c>
      <c r="J21" s="5">
        <v>5</v>
      </c>
      <c r="K21" s="5">
        <v>0</v>
      </c>
      <c r="L21" s="5">
        <v>1</v>
      </c>
      <c r="M21" s="5">
        <v>1</v>
      </c>
      <c r="N21" s="5">
        <v>3</v>
      </c>
      <c r="O21" s="5">
        <v>0</v>
      </c>
      <c r="P21" s="5">
        <v>3</v>
      </c>
      <c r="Q21" s="5">
        <v>3</v>
      </c>
      <c r="R21" s="5">
        <v>14</v>
      </c>
      <c r="S21" s="5">
        <v>2</v>
      </c>
    </row>
    <row r="22" spans="1:19" ht="15.9" customHeight="1">
      <c r="A22" s="4">
        <v>11120024</v>
      </c>
      <c r="B22" s="4" t="s">
        <v>22</v>
      </c>
      <c r="C22" s="2">
        <v>17</v>
      </c>
      <c r="D22" s="2">
        <v>2</v>
      </c>
      <c r="E22" s="2">
        <v>19</v>
      </c>
      <c r="F22" s="5">
        <v>0</v>
      </c>
      <c r="G22" s="5">
        <v>0</v>
      </c>
      <c r="H22" s="5">
        <v>0</v>
      </c>
      <c r="I22" s="5">
        <v>0</v>
      </c>
      <c r="J22" s="5">
        <v>1</v>
      </c>
      <c r="K22" s="5">
        <v>0</v>
      </c>
      <c r="L22" s="5">
        <v>1</v>
      </c>
      <c r="M22" s="5">
        <v>0</v>
      </c>
      <c r="N22" s="5">
        <v>0</v>
      </c>
      <c r="O22" s="5">
        <v>0</v>
      </c>
      <c r="P22" s="5">
        <v>4</v>
      </c>
      <c r="Q22" s="5">
        <v>1</v>
      </c>
      <c r="R22" s="5">
        <v>11</v>
      </c>
      <c r="S22" s="5">
        <v>1</v>
      </c>
    </row>
    <row r="23" spans="1:19" ht="15.9" customHeight="1">
      <c r="A23" s="4">
        <v>11120026</v>
      </c>
      <c r="B23" s="4" t="s">
        <v>24</v>
      </c>
      <c r="C23" s="2">
        <v>30</v>
      </c>
      <c r="D23" s="2">
        <v>0</v>
      </c>
      <c r="E23" s="2">
        <v>30</v>
      </c>
      <c r="F23" s="5">
        <v>0</v>
      </c>
      <c r="G23" s="5">
        <v>0</v>
      </c>
      <c r="H23" s="5">
        <v>0</v>
      </c>
      <c r="I23" s="5">
        <v>0</v>
      </c>
      <c r="J23" s="5">
        <v>1</v>
      </c>
      <c r="K23" s="5">
        <v>0</v>
      </c>
      <c r="L23" s="5">
        <v>2</v>
      </c>
      <c r="M23" s="5">
        <v>0</v>
      </c>
      <c r="N23" s="5">
        <v>2</v>
      </c>
      <c r="O23" s="5">
        <v>0</v>
      </c>
      <c r="P23" s="5">
        <v>6</v>
      </c>
      <c r="Q23" s="5">
        <v>0</v>
      </c>
      <c r="R23" s="5">
        <v>19</v>
      </c>
      <c r="S23" s="5">
        <v>0</v>
      </c>
    </row>
    <row r="24" spans="1:19" ht="15.9" customHeight="1">
      <c r="A24" s="4">
        <v>11120042</v>
      </c>
      <c r="B24" s="4" t="s">
        <v>25</v>
      </c>
      <c r="C24" s="2">
        <v>5</v>
      </c>
      <c r="D24" s="2">
        <v>0</v>
      </c>
      <c r="E24" s="2">
        <v>5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1</v>
      </c>
      <c r="Q24" s="5">
        <v>0</v>
      </c>
      <c r="R24" s="5">
        <v>4</v>
      </c>
      <c r="S24" s="5">
        <v>0</v>
      </c>
    </row>
    <row r="25" spans="1:19" ht="15.9" customHeight="1">
      <c r="A25" s="4">
        <v>11120043</v>
      </c>
      <c r="B25" s="4" t="s">
        <v>26</v>
      </c>
      <c r="C25" s="2">
        <v>22</v>
      </c>
      <c r="D25" s="2">
        <v>6</v>
      </c>
      <c r="E25" s="2">
        <v>28</v>
      </c>
      <c r="F25" s="5">
        <v>0</v>
      </c>
      <c r="G25" s="5">
        <v>0</v>
      </c>
      <c r="H25" s="5">
        <v>0</v>
      </c>
      <c r="I25" s="5">
        <v>0</v>
      </c>
      <c r="J25" s="5">
        <v>1</v>
      </c>
      <c r="K25" s="5">
        <v>0</v>
      </c>
      <c r="L25" s="5">
        <v>0</v>
      </c>
      <c r="M25" s="5">
        <v>1</v>
      </c>
      <c r="N25" s="5">
        <v>1</v>
      </c>
      <c r="O25" s="5">
        <v>0</v>
      </c>
      <c r="P25" s="5">
        <v>7</v>
      </c>
      <c r="Q25" s="5">
        <v>2</v>
      </c>
      <c r="R25" s="5">
        <v>13</v>
      </c>
      <c r="S25" s="5">
        <v>3</v>
      </c>
    </row>
    <row r="26" spans="1:19" ht="15.9" customHeight="1">
      <c r="A26" s="4">
        <v>11120045</v>
      </c>
      <c r="B26" s="4" t="s">
        <v>28</v>
      </c>
      <c r="C26" s="2">
        <v>49</v>
      </c>
      <c r="D26" s="2">
        <v>3</v>
      </c>
      <c r="E26" s="2">
        <v>52</v>
      </c>
      <c r="F26" s="5">
        <v>0</v>
      </c>
      <c r="G26" s="5">
        <v>0</v>
      </c>
      <c r="H26" s="5">
        <v>1</v>
      </c>
      <c r="I26" s="5">
        <v>0</v>
      </c>
      <c r="J26" s="5">
        <v>5</v>
      </c>
      <c r="K26" s="5">
        <v>0</v>
      </c>
      <c r="L26" s="5">
        <v>5</v>
      </c>
      <c r="M26" s="5">
        <v>1</v>
      </c>
      <c r="N26" s="5">
        <v>4</v>
      </c>
      <c r="O26" s="5">
        <v>1</v>
      </c>
      <c r="P26" s="5">
        <v>15</v>
      </c>
      <c r="Q26" s="5">
        <v>1</v>
      </c>
      <c r="R26" s="5">
        <v>19</v>
      </c>
      <c r="S26" s="5">
        <v>0</v>
      </c>
    </row>
    <row r="27" spans="1:19" ht="15.9" customHeight="1">
      <c r="A27" s="4">
        <v>11120046</v>
      </c>
      <c r="B27" s="4" t="s">
        <v>29</v>
      </c>
      <c r="C27" s="2">
        <v>8</v>
      </c>
      <c r="D27" s="2">
        <v>0</v>
      </c>
      <c r="E27" s="2">
        <v>8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1</v>
      </c>
      <c r="M27" s="5">
        <v>0</v>
      </c>
      <c r="N27" s="5">
        <v>0</v>
      </c>
      <c r="O27" s="5">
        <v>0</v>
      </c>
      <c r="P27" s="5">
        <v>3</v>
      </c>
      <c r="Q27" s="5">
        <v>0</v>
      </c>
      <c r="R27" s="5">
        <v>4</v>
      </c>
      <c r="S27" s="5">
        <v>0</v>
      </c>
    </row>
    <row r="28" spans="1:19" ht="15.9" customHeight="1">
      <c r="A28" s="4">
        <v>11120047</v>
      </c>
      <c r="B28" s="4" t="s">
        <v>30</v>
      </c>
      <c r="C28" s="2">
        <v>42</v>
      </c>
      <c r="D28" s="2">
        <v>2</v>
      </c>
      <c r="E28" s="2">
        <v>44</v>
      </c>
      <c r="F28" s="5">
        <v>0</v>
      </c>
      <c r="G28" s="5">
        <v>0</v>
      </c>
      <c r="H28" s="5">
        <v>1</v>
      </c>
      <c r="I28" s="5">
        <v>0</v>
      </c>
      <c r="J28" s="5">
        <v>6</v>
      </c>
      <c r="K28" s="5">
        <v>1</v>
      </c>
      <c r="L28" s="5">
        <v>4</v>
      </c>
      <c r="M28" s="5">
        <v>0</v>
      </c>
      <c r="N28" s="5">
        <v>4</v>
      </c>
      <c r="O28" s="5">
        <v>0</v>
      </c>
      <c r="P28" s="5">
        <v>7</v>
      </c>
      <c r="Q28" s="5">
        <v>1</v>
      </c>
      <c r="R28" s="5">
        <v>20</v>
      </c>
      <c r="S28" s="5">
        <v>0</v>
      </c>
    </row>
    <row r="29" spans="1:19" ht="15.9" customHeight="1">
      <c r="A29" s="4">
        <v>11120052</v>
      </c>
      <c r="B29" s="4" t="s">
        <v>178</v>
      </c>
      <c r="C29" s="2">
        <v>12</v>
      </c>
      <c r="D29" s="2">
        <v>2</v>
      </c>
      <c r="E29" s="2">
        <v>14</v>
      </c>
      <c r="F29" s="5">
        <v>0</v>
      </c>
      <c r="G29" s="5">
        <v>0</v>
      </c>
      <c r="H29" s="5">
        <v>2</v>
      </c>
      <c r="I29" s="5">
        <v>0</v>
      </c>
      <c r="J29" s="5">
        <v>0</v>
      </c>
      <c r="K29" s="5">
        <v>0</v>
      </c>
      <c r="L29" s="5">
        <v>4</v>
      </c>
      <c r="M29" s="5">
        <v>0</v>
      </c>
      <c r="N29" s="5">
        <v>0</v>
      </c>
      <c r="O29" s="5">
        <v>0</v>
      </c>
      <c r="P29" s="5">
        <v>1</v>
      </c>
      <c r="Q29" s="5">
        <v>1</v>
      </c>
      <c r="R29" s="5">
        <v>5</v>
      </c>
      <c r="S29" s="5">
        <v>1</v>
      </c>
    </row>
    <row r="30" spans="1:19" ht="15.9" customHeight="1">
      <c r="A30" s="4">
        <v>11300003</v>
      </c>
      <c r="B30" s="4" t="s">
        <v>101</v>
      </c>
      <c r="C30" s="2">
        <v>10</v>
      </c>
      <c r="D30" s="2">
        <v>3</v>
      </c>
      <c r="E30" s="2">
        <v>13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1</v>
      </c>
      <c r="Q30" s="5">
        <v>0</v>
      </c>
      <c r="R30" s="5">
        <v>9</v>
      </c>
      <c r="S30" s="5">
        <v>3</v>
      </c>
    </row>
    <row r="31" spans="1:19" ht="15.9" customHeight="1">
      <c r="A31" s="4">
        <v>11300004</v>
      </c>
      <c r="B31" s="4" t="s">
        <v>102</v>
      </c>
      <c r="C31" s="2">
        <v>22</v>
      </c>
      <c r="D31" s="2">
        <v>2</v>
      </c>
      <c r="E31" s="2">
        <v>24</v>
      </c>
      <c r="F31" s="5">
        <v>0</v>
      </c>
      <c r="G31" s="5">
        <v>1</v>
      </c>
      <c r="H31" s="5">
        <v>0</v>
      </c>
      <c r="I31" s="5">
        <v>1</v>
      </c>
      <c r="J31" s="5">
        <v>3</v>
      </c>
      <c r="K31" s="5">
        <v>0</v>
      </c>
      <c r="L31" s="5">
        <v>1</v>
      </c>
      <c r="M31" s="5">
        <v>0</v>
      </c>
      <c r="N31" s="5">
        <v>1</v>
      </c>
      <c r="O31" s="5">
        <v>0</v>
      </c>
      <c r="P31" s="5">
        <v>8</v>
      </c>
      <c r="Q31" s="5">
        <v>0</v>
      </c>
      <c r="R31" s="5">
        <v>9</v>
      </c>
      <c r="S31" s="5">
        <v>0</v>
      </c>
    </row>
    <row r="32" spans="1:19" ht="15.9" customHeight="1">
      <c r="A32" s="4">
        <v>11300005</v>
      </c>
      <c r="B32" s="4" t="s">
        <v>103</v>
      </c>
      <c r="C32" s="2">
        <v>3</v>
      </c>
      <c r="D32" s="2">
        <v>0</v>
      </c>
      <c r="E32" s="2">
        <v>3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3</v>
      </c>
      <c r="S32" s="5">
        <v>0</v>
      </c>
    </row>
    <row r="33" spans="1:19" ht="15.9" customHeight="1">
      <c r="A33" s="4">
        <v>11300006</v>
      </c>
      <c r="B33" s="4" t="s">
        <v>104</v>
      </c>
      <c r="C33" s="2">
        <v>2</v>
      </c>
      <c r="D33" s="2">
        <v>1</v>
      </c>
      <c r="E33" s="2">
        <v>3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2</v>
      </c>
      <c r="S33" s="5">
        <v>1</v>
      </c>
    </row>
    <row r="34" spans="1:19" ht="15.9" customHeight="1">
      <c r="A34" s="4">
        <v>11300007</v>
      </c>
      <c r="B34" s="4" t="s">
        <v>105</v>
      </c>
      <c r="C34" s="2">
        <v>80</v>
      </c>
      <c r="D34" s="2">
        <v>32</v>
      </c>
      <c r="E34" s="2">
        <v>112</v>
      </c>
      <c r="F34" s="5">
        <v>3</v>
      </c>
      <c r="G34" s="5">
        <v>1</v>
      </c>
      <c r="H34" s="5">
        <v>8</v>
      </c>
      <c r="I34" s="5">
        <v>1</v>
      </c>
      <c r="J34" s="5">
        <v>13</v>
      </c>
      <c r="K34" s="5">
        <v>0</v>
      </c>
      <c r="L34" s="5">
        <v>9</v>
      </c>
      <c r="M34" s="5">
        <v>2</v>
      </c>
      <c r="N34" s="5">
        <v>7</v>
      </c>
      <c r="O34" s="5">
        <v>6</v>
      </c>
      <c r="P34" s="5">
        <v>14</v>
      </c>
      <c r="Q34" s="5">
        <v>17</v>
      </c>
      <c r="R34" s="5">
        <v>26</v>
      </c>
      <c r="S34" s="5">
        <v>5</v>
      </c>
    </row>
    <row r="35" spans="1:19" ht="15.9" customHeight="1">
      <c r="A35" s="4">
        <v>11300008</v>
      </c>
      <c r="B35" s="4" t="s">
        <v>106</v>
      </c>
      <c r="C35" s="2">
        <v>28</v>
      </c>
      <c r="D35" s="2">
        <v>1</v>
      </c>
      <c r="E35" s="2">
        <v>29</v>
      </c>
      <c r="F35" s="5">
        <v>0</v>
      </c>
      <c r="G35" s="5">
        <v>0</v>
      </c>
      <c r="H35" s="5">
        <v>1</v>
      </c>
      <c r="I35" s="5">
        <v>0</v>
      </c>
      <c r="J35" s="5">
        <v>2</v>
      </c>
      <c r="K35" s="5">
        <v>0</v>
      </c>
      <c r="L35" s="5">
        <v>3</v>
      </c>
      <c r="M35" s="5">
        <v>0</v>
      </c>
      <c r="N35" s="5">
        <v>1</v>
      </c>
      <c r="O35" s="5">
        <v>0</v>
      </c>
      <c r="P35" s="5">
        <v>5</v>
      </c>
      <c r="Q35" s="5">
        <v>0</v>
      </c>
      <c r="R35" s="5">
        <v>16</v>
      </c>
      <c r="S35" s="5">
        <v>1</v>
      </c>
    </row>
    <row r="36" spans="1:19" ht="15.9" customHeight="1">
      <c r="A36" s="4">
        <v>11300010</v>
      </c>
      <c r="B36" s="4" t="s">
        <v>107</v>
      </c>
      <c r="C36" s="2">
        <v>58</v>
      </c>
      <c r="D36" s="2">
        <v>7</v>
      </c>
      <c r="E36" s="2">
        <v>65</v>
      </c>
      <c r="F36" s="5">
        <v>1</v>
      </c>
      <c r="G36" s="5">
        <v>0</v>
      </c>
      <c r="H36" s="5">
        <v>1</v>
      </c>
      <c r="I36" s="5">
        <v>0</v>
      </c>
      <c r="J36" s="5">
        <v>5</v>
      </c>
      <c r="K36" s="5">
        <v>0</v>
      </c>
      <c r="L36" s="5">
        <v>11</v>
      </c>
      <c r="M36" s="5">
        <v>1</v>
      </c>
      <c r="N36" s="5">
        <v>2</v>
      </c>
      <c r="O36" s="5">
        <v>0</v>
      </c>
      <c r="P36" s="5">
        <v>16</v>
      </c>
      <c r="Q36" s="5">
        <v>4</v>
      </c>
      <c r="R36" s="5">
        <v>22</v>
      </c>
      <c r="S36" s="5">
        <v>2</v>
      </c>
    </row>
    <row r="37" spans="1:19" ht="15.9" customHeight="1">
      <c r="A37" s="4">
        <v>11300012</v>
      </c>
      <c r="B37" s="4" t="s">
        <v>108</v>
      </c>
      <c r="C37" s="2">
        <v>39</v>
      </c>
      <c r="D37" s="2">
        <v>0</v>
      </c>
      <c r="E37" s="2">
        <v>39</v>
      </c>
      <c r="F37" s="5">
        <v>0</v>
      </c>
      <c r="G37" s="5">
        <v>0</v>
      </c>
      <c r="H37" s="5">
        <v>1</v>
      </c>
      <c r="I37" s="5">
        <v>0</v>
      </c>
      <c r="J37" s="5">
        <v>5</v>
      </c>
      <c r="K37" s="5">
        <v>0</v>
      </c>
      <c r="L37" s="5">
        <v>3</v>
      </c>
      <c r="M37" s="5">
        <v>0</v>
      </c>
      <c r="N37" s="5">
        <v>2</v>
      </c>
      <c r="O37" s="5">
        <v>0</v>
      </c>
      <c r="P37" s="5">
        <v>12</v>
      </c>
      <c r="Q37" s="5">
        <v>0</v>
      </c>
      <c r="R37" s="5">
        <v>16</v>
      </c>
      <c r="S37" s="5">
        <v>0</v>
      </c>
    </row>
    <row r="38" spans="1:19" ht="15.9" customHeight="1">
      <c r="A38" s="4">
        <v>11300014</v>
      </c>
      <c r="B38" s="4" t="s">
        <v>109</v>
      </c>
      <c r="C38" s="2">
        <v>64</v>
      </c>
      <c r="D38" s="2">
        <v>9</v>
      </c>
      <c r="E38" s="2">
        <v>73</v>
      </c>
      <c r="F38" s="5">
        <v>3</v>
      </c>
      <c r="G38" s="5">
        <v>0</v>
      </c>
      <c r="H38" s="5">
        <v>6</v>
      </c>
      <c r="I38" s="5">
        <v>0</v>
      </c>
      <c r="J38" s="5">
        <v>11</v>
      </c>
      <c r="K38" s="5">
        <v>2</v>
      </c>
      <c r="L38" s="5">
        <v>9</v>
      </c>
      <c r="M38" s="5">
        <v>0</v>
      </c>
      <c r="N38" s="5">
        <v>1</v>
      </c>
      <c r="O38" s="5">
        <v>0</v>
      </c>
      <c r="P38" s="5">
        <v>6</v>
      </c>
      <c r="Q38" s="5">
        <v>5</v>
      </c>
      <c r="R38" s="5">
        <v>28</v>
      </c>
      <c r="S38" s="5">
        <v>2</v>
      </c>
    </row>
    <row r="39" spans="1:19" ht="15.9" customHeight="1">
      <c r="A39" s="4">
        <v>11300015</v>
      </c>
      <c r="B39" s="4" t="s">
        <v>110</v>
      </c>
      <c r="C39" s="2">
        <v>12</v>
      </c>
      <c r="D39" s="2">
        <v>0</v>
      </c>
      <c r="E39" s="2">
        <v>12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1</v>
      </c>
      <c r="Q39" s="5">
        <v>0</v>
      </c>
      <c r="R39" s="5">
        <v>11</v>
      </c>
      <c r="S39" s="5">
        <v>0</v>
      </c>
    </row>
    <row r="40" spans="1:19" ht="15.9" customHeight="1">
      <c r="A40" s="4">
        <v>11300016</v>
      </c>
      <c r="B40" s="4" t="s">
        <v>179</v>
      </c>
      <c r="C40" s="2">
        <v>55</v>
      </c>
      <c r="D40" s="2">
        <v>2</v>
      </c>
      <c r="E40" s="2">
        <v>57</v>
      </c>
      <c r="F40" s="5">
        <v>2</v>
      </c>
      <c r="G40" s="5">
        <v>0</v>
      </c>
      <c r="H40" s="5">
        <v>6</v>
      </c>
      <c r="I40" s="5">
        <v>0</v>
      </c>
      <c r="J40" s="5">
        <v>4</v>
      </c>
      <c r="K40" s="5">
        <v>0</v>
      </c>
      <c r="L40" s="5">
        <v>2</v>
      </c>
      <c r="M40" s="5">
        <v>0</v>
      </c>
      <c r="N40" s="5">
        <v>5</v>
      </c>
      <c r="O40" s="5">
        <v>0</v>
      </c>
      <c r="P40" s="5">
        <v>6</v>
      </c>
      <c r="Q40" s="5">
        <v>1</v>
      </c>
      <c r="R40" s="5">
        <v>30</v>
      </c>
      <c r="S40" s="5">
        <v>1</v>
      </c>
    </row>
    <row r="41" spans="1:19" ht="15.9" customHeight="1">
      <c r="A41" s="4">
        <v>11300017</v>
      </c>
      <c r="B41" s="4" t="s">
        <v>111</v>
      </c>
      <c r="C41" s="2">
        <v>12</v>
      </c>
      <c r="D41" s="2">
        <v>0</v>
      </c>
      <c r="E41" s="2">
        <v>12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1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11</v>
      </c>
      <c r="S41" s="5">
        <v>0</v>
      </c>
    </row>
    <row r="42" spans="1:19" ht="15.9" customHeight="1">
      <c r="A42" s="4">
        <v>11300019</v>
      </c>
      <c r="B42" s="4" t="s">
        <v>170</v>
      </c>
      <c r="C42" s="2">
        <v>9</v>
      </c>
      <c r="D42" s="2">
        <v>0</v>
      </c>
      <c r="E42" s="2">
        <v>9</v>
      </c>
      <c r="F42" s="5">
        <v>0</v>
      </c>
      <c r="G42" s="5">
        <v>0</v>
      </c>
      <c r="H42" s="5">
        <v>0</v>
      </c>
      <c r="I42" s="5">
        <v>0</v>
      </c>
      <c r="J42" s="5">
        <v>0</v>
      </c>
      <c r="K42" s="5">
        <v>0</v>
      </c>
      <c r="L42" s="5">
        <v>0</v>
      </c>
      <c r="M42" s="5">
        <v>0</v>
      </c>
      <c r="N42" s="5">
        <v>0</v>
      </c>
      <c r="O42" s="5">
        <v>0</v>
      </c>
      <c r="P42" s="5">
        <v>1</v>
      </c>
      <c r="Q42" s="5">
        <v>0</v>
      </c>
      <c r="R42" s="5">
        <v>8</v>
      </c>
      <c r="S42" s="5">
        <v>0</v>
      </c>
    </row>
    <row r="43" spans="1:19" ht="15.9" customHeight="1">
      <c r="A43" s="4">
        <v>11300021</v>
      </c>
      <c r="B43" s="4" t="s">
        <v>113</v>
      </c>
      <c r="C43" s="2">
        <v>28</v>
      </c>
      <c r="D43" s="2">
        <v>3</v>
      </c>
      <c r="E43" s="2">
        <v>31</v>
      </c>
      <c r="F43" s="5">
        <v>2</v>
      </c>
      <c r="G43" s="5">
        <v>0</v>
      </c>
      <c r="H43" s="5">
        <v>4</v>
      </c>
      <c r="I43" s="5">
        <v>2</v>
      </c>
      <c r="J43" s="5">
        <v>0</v>
      </c>
      <c r="K43" s="5">
        <v>0</v>
      </c>
      <c r="L43" s="5">
        <v>3</v>
      </c>
      <c r="M43" s="5">
        <v>0</v>
      </c>
      <c r="N43" s="5">
        <v>0</v>
      </c>
      <c r="O43" s="5">
        <v>0</v>
      </c>
      <c r="P43" s="5">
        <v>3</v>
      </c>
      <c r="Q43" s="5">
        <v>0</v>
      </c>
      <c r="R43" s="5">
        <v>16</v>
      </c>
      <c r="S43" s="5">
        <v>1</v>
      </c>
    </row>
    <row r="44" spans="1:19" ht="15.9" customHeight="1">
      <c r="A44" s="4">
        <v>11300022</v>
      </c>
      <c r="B44" s="4" t="s">
        <v>114</v>
      </c>
      <c r="C44" s="2">
        <v>12</v>
      </c>
      <c r="D44" s="2">
        <v>1</v>
      </c>
      <c r="E44" s="2">
        <v>13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4</v>
      </c>
      <c r="Q44" s="5">
        <v>0</v>
      </c>
      <c r="R44" s="5">
        <v>8</v>
      </c>
      <c r="S44" s="5">
        <v>1</v>
      </c>
    </row>
    <row r="45" spans="1:19" ht="15.9" customHeight="1">
      <c r="A45" s="4">
        <v>11300023</v>
      </c>
      <c r="B45" s="4" t="s">
        <v>115</v>
      </c>
      <c r="C45" s="2">
        <v>65</v>
      </c>
      <c r="D45" s="2">
        <v>6</v>
      </c>
      <c r="E45" s="2">
        <v>71</v>
      </c>
      <c r="F45" s="5">
        <v>3</v>
      </c>
      <c r="G45" s="5">
        <v>0</v>
      </c>
      <c r="H45" s="5">
        <v>0</v>
      </c>
      <c r="I45" s="5">
        <v>1</v>
      </c>
      <c r="J45" s="5">
        <v>7</v>
      </c>
      <c r="K45" s="5">
        <v>1</v>
      </c>
      <c r="L45" s="5">
        <v>8</v>
      </c>
      <c r="M45" s="5">
        <v>0</v>
      </c>
      <c r="N45" s="5">
        <v>6</v>
      </c>
      <c r="O45" s="5">
        <v>0</v>
      </c>
      <c r="P45" s="5">
        <v>15</v>
      </c>
      <c r="Q45" s="5">
        <v>3</v>
      </c>
      <c r="R45" s="5">
        <v>26</v>
      </c>
      <c r="S45" s="5">
        <v>1</v>
      </c>
    </row>
    <row r="46" spans="1:19" ht="15.9" customHeight="1">
      <c r="A46" s="4">
        <v>11300025</v>
      </c>
      <c r="B46" s="4" t="s">
        <v>116</v>
      </c>
      <c r="C46" s="2">
        <v>28</v>
      </c>
      <c r="D46" s="2">
        <v>2</v>
      </c>
      <c r="E46" s="2">
        <v>30</v>
      </c>
      <c r="F46" s="5">
        <v>0</v>
      </c>
      <c r="G46" s="5">
        <v>0</v>
      </c>
      <c r="H46" s="5">
        <v>3</v>
      </c>
      <c r="I46" s="5">
        <v>0</v>
      </c>
      <c r="J46" s="5">
        <v>4</v>
      </c>
      <c r="K46" s="5">
        <v>0</v>
      </c>
      <c r="L46" s="5">
        <v>5</v>
      </c>
      <c r="M46" s="5">
        <v>0</v>
      </c>
      <c r="N46" s="5">
        <v>4</v>
      </c>
      <c r="O46" s="5">
        <v>0</v>
      </c>
      <c r="P46" s="5">
        <v>1</v>
      </c>
      <c r="Q46" s="5">
        <v>1</v>
      </c>
      <c r="R46" s="5">
        <v>11</v>
      </c>
      <c r="S46" s="5">
        <v>1</v>
      </c>
    </row>
    <row r="47" spans="1:19" ht="15.9" customHeight="1">
      <c r="A47" s="4">
        <v>11300028</v>
      </c>
      <c r="B47" s="4" t="s">
        <v>117</v>
      </c>
      <c r="C47" s="2">
        <v>11</v>
      </c>
      <c r="D47" s="2">
        <v>1</v>
      </c>
      <c r="E47" s="2">
        <v>12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3</v>
      </c>
      <c r="Q47" s="5">
        <v>1</v>
      </c>
      <c r="R47" s="5">
        <v>8</v>
      </c>
      <c r="S47" s="5">
        <v>0</v>
      </c>
    </row>
    <row r="48" spans="1:19" ht="15.9" customHeight="1">
      <c r="A48" s="4">
        <v>11300032</v>
      </c>
      <c r="B48" s="4" t="s">
        <v>118</v>
      </c>
      <c r="C48" s="2">
        <v>17</v>
      </c>
      <c r="D48" s="2">
        <v>1</v>
      </c>
      <c r="E48" s="2">
        <v>18</v>
      </c>
      <c r="F48" s="5">
        <v>0</v>
      </c>
      <c r="G48" s="5">
        <v>0</v>
      </c>
      <c r="H48" s="5">
        <v>0</v>
      </c>
      <c r="I48" s="5">
        <v>0</v>
      </c>
      <c r="J48" s="5">
        <v>0</v>
      </c>
      <c r="K48" s="5">
        <v>0</v>
      </c>
      <c r="L48" s="5">
        <v>2</v>
      </c>
      <c r="M48" s="5">
        <v>0</v>
      </c>
      <c r="N48" s="5">
        <v>0</v>
      </c>
      <c r="O48" s="5">
        <v>0</v>
      </c>
      <c r="P48" s="5">
        <v>6</v>
      </c>
      <c r="Q48" s="5">
        <v>0</v>
      </c>
      <c r="R48" s="5">
        <v>9</v>
      </c>
      <c r="S48" s="5">
        <v>1</v>
      </c>
    </row>
    <row r="49" spans="1:19" ht="15.9" customHeight="1">
      <c r="A49" s="4">
        <v>11300039</v>
      </c>
      <c r="B49" s="4" t="s">
        <v>119</v>
      </c>
      <c r="C49" s="2">
        <v>14</v>
      </c>
      <c r="D49" s="2">
        <v>3</v>
      </c>
      <c r="E49" s="2">
        <v>17</v>
      </c>
      <c r="F49" s="5">
        <v>0</v>
      </c>
      <c r="G49" s="5">
        <v>0</v>
      </c>
      <c r="H49" s="5">
        <v>1</v>
      </c>
      <c r="I49" s="5">
        <v>0</v>
      </c>
      <c r="J49" s="5">
        <v>0</v>
      </c>
      <c r="K49" s="5">
        <v>0</v>
      </c>
      <c r="L49" s="5">
        <v>2</v>
      </c>
      <c r="M49" s="5">
        <v>0</v>
      </c>
      <c r="N49" s="5">
        <v>2</v>
      </c>
      <c r="O49" s="5">
        <v>0</v>
      </c>
      <c r="P49" s="5">
        <v>1</v>
      </c>
      <c r="Q49" s="5">
        <v>0</v>
      </c>
      <c r="R49" s="5">
        <v>8</v>
      </c>
      <c r="S49" s="5">
        <v>3</v>
      </c>
    </row>
    <row r="50" spans="1:19" ht="15.9" customHeight="1">
      <c r="A50" s="4">
        <v>11300040</v>
      </c>
      <c r="B50" s="4" t="s">
        <v>120</v>
      </c>
      <c r="C50" s="2">
        <v>16</v>
      </c>
      <c r="D50" s="2">
        <v>2</v>
      </c>
      <c r="E50" s="2">
        <v>18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1</v>
      </c>
      <c r="O50" s="5">
        <v>0</v>
      </c>
      <c r="P50" s="5">
        <v>3</v>
      </c>
      <c r="Q50" s="5">
        <v>1</v>
      </c>
      <c r="R50" s="5">
        <v>12</v>
      </c>
      <c r="S50" s="5">
        <v>1</v>
      </c>
    </row>
    <row r="51" spans="1:19" ht="15.9" customHeight="1">
      <c r="A51" s="4">
        <v>11300041</v>
      </c>
      <c r="B51" s="4" t="s">
        <v>121</v>
      </c>
      <c r="C51" s="2">
        <v>39</v>
      </c>
      <c r="D51" s="2">
        <v>2</v>
      </c>
      <c r="E51" s="2">
        <v>41</v>
      </c>
      <c r="F51" s="5">
        <v>0</v>
      </c>
      <c r="G51" s="5">
        <v>0</v>
      </c>
      <c r="H51" s="5">
        <v>2</v>
      </c>
      <c r="I51" s="5">
        <v>0</v>
      </c>
      <c r="J51" s="5">
        <v>2</v>
      </c>
      <c r="K51" s="5">
        <v>0</v>
      </c>
      <c r="L51" s="5">
        <v>1</v>
      </c>
      <c r="M51" s="5">
        <v>0</v>
      </c>
      <c r="N51" s="5">
        <v>5</v>
      </c>
      <c r="O51" s="5">
        <v>1</v>
      </c>
      <c r="P51" s="5">
        <v>11</v>
      </c>
      <c r="Q51" s="5">
        <v>0</v>
      </c>
      <c r="R51" s="5">
        <v>18</v>
      </c>
      <c r="S51" s="5">
        <v>1</v>
      </c>
    </row>
    <row r="52" spans="1:19" ht="15.9" customHeight="1">
      <c r="A52" s="4">
        <v>11300050</v>
      </c>
      <c r="B52" s="4" t="s">
        <v>123</v>
      </c>
      <c r="C52" s="2">
        <v>15</v>
      </c>
      <c r="D52" s="2">
        <v>2</v>
      </c>
      <c r="E52" s="2">
        <v>17</v>
      </c>
      <c r="F52" s="5">
        <v>0</v>
      </c>
      <c r="G52" s="5">
        <v>0</v>
      </c>
      <c r="H52" s="5">
        <v>1</v>
      </c>
      <c r="I52" s="5">
        <v>0</v>
      </c>
      <c r="J52" s="5">
        <v>1</v>
      </c>
      <c r="K52" s="5">
        <v>0</v>
      </c>
      <c r="L52" s="5">
        <v>2</v>
      </c>
      <c r="M52" s="5">
        <v>0</v>
      </c>
      <c r="N52" s="5">
        <v>0</v>
      </c>
      <c r="O52" s="5">
        <v>0</v>
      </c>
      <c r="P52" s="5">
        <v>2</v>
      </c>
      <c r="Q52" s="5">
        <v>0</v>
      </c>
      <c r="R52" s="5">
        <v>9</v>
      </c>
      <c r="S52" s="5">
        <v>2</v>
      </c>
    </row>
    <row r="53" spans="1:19" ht="15.9" customHeight="1">
      <c r="A53" s="4">
        <v>11300055</v>
      </c>
      <c r="B53" s="4" t="s">
        <v>124</v>
      </c>
      <c r="C53" s="2">
        <v>18</v>
      </c>
      <c r="D53" s="2">
        <v>1</v>
      </c>
      <c r="E53" s="2">
        <v>19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4</v>
      </c>
      <c r="M53" s="5">
        <v>0</v>
      </c>
      <c r="N53" s="5">
        <v>0</v>
      </c>
      <c r="O53" s="5">
        <v>0</v>
      </c>
      <c r="P53" s="5">
        <v>2</v>
      </c>
      <c r="Q53" s="5">
        <v>0</v>
      </c>
      <c r="R53" s="5">
        <v>12</v>
      </c>
      <c r="S53" s="5">
        <v>1</v>
      </c>
    </row>
    <row r="54" spans="1:19" ht="15.9" customHeight="1">
      <c r="A54" s="4">
        <v>11300057</v>
      </c>
      <c r="B54" s="4" t="s">
        <v>254</v>
      </c>
      <c r="C54" s="2">
        <v>15</v>
      </c>
      <c r="D54" s="2">
        <v>2</v>
      </c>
      <c r="E54" s="2">
        <v>17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1</v>
      </c>
      <c r="N54" s="5">
        <v>0</v>
      </c>
      <c r="O54" s="5">
        <v>0</v>
      </c>
      <c r="P54" s="5">
        <v>2</v>
      </c>
      <c r="Q54" s="5">
        <v>0</v>
      </c>
      <c r="R54" s="5">
        <v>13</v>
      </c>
      <c r="S54" s="5">
        <v>1</v>
      </c>
    </row>
    <row r="55" spans="1:19" ht="15.9" customHeight="1">
      <c r="A55" s="4">
        <v>11310005</v>
      </c>
      <c r="B55" s="4" t="s">
        <v>31</v>
      </c>
      <c r="C55" s="2">
        <v>32</v>
      </c>
      <c r="D55" s="2">
        <v>0</v>
      </c>
      <c r="E55" s="2">
        <v>32</v>
      </c>
      <c r="F55" s="5">
        <v>0</v>
      </c>
      <c r="G55" s="5">
        <v>0</v>
      </c>
      <c r="H55" s="5">
        <v>2</v>
      </c>
      <c r="I55" s="5">
        <v>0</v>
      </c>
      <c r="J55" s="5">
        <v>15</v>
      </c>
      <c r="K55" s="5">
        <v>0</v>
      </c>
      <c r="L55" s="5">
        <v>5</v>
      </c>
      <c r="M55" s="5">
        <v>0</v>
      </c>
      <c r="N55" s="5">
        <v>3</v>
      </c>
      <c r="O55" s="5">
        <v>0</v>
      </c>
      <c r="P55" s="5">
        <v>1</v>
      </c>
      <c r="Q55" s="5">
        <v>0</v>
      </c>
      <c r="R55" s="5">
        <v>6</v>
      </c>
      <c r="S55" s="5">
        <v>0</v>
      </c>
    </row>
    <row r="56" spans="1:19" ht="15.9" customHeight="1">
      <c r="A56" s="4">
        <v>11310006</v>
      </c>
      <c r="B56" s="4" t="s">
        <v>32</v>
      </c>
      <c r="C56" s="2">
        <v>83</v>
      </c>
      <c r="D56" s="2">
        <v>5</v>
      </c>
      <c r="E56" s="2">
        <v>88</v>
      </c>
      <c r="F56" s="5">
        <v>2</v>
      </c>
      <c r="G56" s="5">
        <v>0</v>
      </c>
      <c r="H56" s="5">
        <v>8</v>
      </c>
      <c r="I56" s="5">
        <v>0</v>
      </c>
      <c r="J56" s="5">
        <v>9</v>
      </c>
      <c r="K56" s="5">
        <v>1</v>
      </c>
      <c r="L56" s="5">
        <v>11</v>
      </c>
      <c r="M56" s="5">
        <v>1</v>
      </c>
      <c r="N56" s="5">
        <v>9</v>
      </c>
      <c r="O56" s="5">
        <v>1</v>
      </c>
      <c r="P56" s="5">
        <v>18</v>
      </c>
      <c r="Q56" s="5">
        <v>1</v>
      </c>
      <c r="R56" s="5">
        <v>26</v>
      </c>
      <c r="S56" s="5">
        <v>1</v>
      </c>
    </row>
    <row r="57" spans="1:19" ht="15.9" customHeight="1">
      <c r="A57" s="4">
        <v>11310008</v>
      </c>
      <c r="B57" s="4" t="s">
        <v>180</v>
      </c>
      <c r="C57" s="2">
        <v>31</v>
      </c>
      <c r="D57" s="2">
        <v>3</v>
      </c>
      <c r="E57" s="2">
        <v>34</v>
      </c>
      <c r="F57" s="5">
        <v>0</v>
      </c>
      <c r="G57" s="5">
        <v>0</v>
      </c>
      <c r="H57" s="5">
        <v>1</v>
      </c>
      <c r="I57" s="5">
        <v>0</v>
      </c>
      <c r="J57" s="5">
        <v>4</v>
      </c>
      <c r="K57" s="5">
        <v>0</v>
      </c>
      <c r="L57" s="5">
        <v>2</v>
      </c>
      <c r="M57" s="5">
        <v>0</v>
      </c>
      <c r="N57" s="5">
        <v>2</v>
      </c>
      <c r="O57" s="5">
        <v>0</v>
      </c>
      <c r="P57" s="5">
        <v>11</v>
      </c>
      <c r="Q57" s="5">
        <v>2</v>
      </c>
      <c r="R57" s="5">
        <v>11</v>
      </c>
      <c r="S57" s="5">
        <v>1</v>
      </c>
    </row>
    <row r="58" spans="1:19" ht="15.9" customHeight="1">
      <c r="A58" s="4">
        <v>11310011</v>
      </c>
      <c r="B58" s="4" t="s">
        <v>171</v>
      </c>
      <c r="C58" s="2">
        <v>82</v>
      </c>
      <c r="D58" s="2">
        <v>10</v>
      </c>
      <c r="E58" s="2">
        <v>92</v>
      </c>
      <c r="F58" s="5">
        <v>0</v>
      </c>
      <c r="G58" s="5">
        <v>0</v>
      </c>
      <c r="H58" s="5">
        <v>3</v>
      </c>
      <c r="I58" s="5">
        <v>0</v>
      </c>
      <c r="J58" s="5">
        <v>9</v>
      </c>
      <c r="K58" s="5">
        <v>1</v>
      </c>
      <c r="L58" s="5">
        <v>2</v>
      </c>
      <c r="M58" s="5">
        <v>2</v>
      </c>
      <c r="N58" s="5">
        <v>4</v>
      </c>
      <c r="O58" s="5">
        <v>0</v>
      </c>
      <c r="P58" s="5">
        <v>40</v>
      </c>
      <c r="Q58" s="5">
        <v>6</v>
      </c>
      <c r="R58" s="5">
        <v>24</v>
      </c>
      <c r="S58" s="5">
        <v>1</v>
      </c>
    </row>
    <row r="59" spans="1:19" ht="15.9" customHeight="1">
      <c r="A59" s="4">
        <v>11310019</v>
      </c>
      <c r="B59" s="4" t="s">
        <v>33</v>
      </c>
      <c r="C59" s="2">
        <v>10</v>
      </c>
      <c r="D59" s="2">
        <v>1</v>
      </c>
      <c r="E59" s="2">
        <v>11</v>
      </c>
      <c r="F59" s="5">
        <v>0</v>
      </c>
      <c r="G59" s="5">
        <v>0</v>
      </c>
      <c r="H59" s="5">
        <v>1</v>
      </c>
      <c r="I59" s="5">
        <v>0</v>
      </c>
      <c r="J59" s="5">
        <v>2</v>
      </c>
      <c r="K59" s="5">
        <v>0</v>
      </c>
      <c r="L59" s="5">
        <v>3</v>
      </c>
      <c r="M59" s="5">
        <v>0</v>
      </c>
      <c r="N59" s="5">
        <v>1</v>
      </c>
      <c r="O59" s="5">
        <v>0</v>
      </c>
      <c r="P59" s="5">
        <v>1</v>
      </c>
      <c r="Q59" s="5">
        <v>0</v>
      </c>
      <c r="R59" s="5">
        <v>2</v>
      </c>
      <c r="S59" s="5">
        <v>1</v>
      </c>
    </row>
    <row r="60" spans="1:19" ht="15.9" customHeight="1">
      <c r="A60" s="4">
        <v>11310029</v>
      </c>
      <c r="B60" s="4" t="s">
        <v>34</v>
      </c>
      <c r="C60" s="2">
        <v>61</v>
      </c>
      <c r="D60" s="2">
        <v>1</v>
      </c>
      <c r="E60" s="2">
        <v>62</v>
      </c>
      <c r="F60" s="5">
        <v>1</v>
      </c>
      <c r="G60" s="5">
        <v>0</v>
      </c>
      <c r="H60" s="5">
        <v>10</v>
      </c>
      <c r="I60" s="5">
        <v>0</v>
      </c>
      <c r="J60" s="5">
        <v>7</v>
      </c>
      <c r="K60" s="5">
        <v>0</v>
      </c>
      <c r="L60" s="5">
        <v>5</v>
      </c>
      <c r="M60" s="5">
        <v>0</v>
      </c>
      <c r="N60" s="5">
        <v>3</v>
      </c>
      <c r="O60" s="5">
        <v>1</v>
      </c>
      <c r="P60" s="5">
        <v>11</v>
      </c>
      <c r="Q60" s="5">
        <v>0</v>
      </c>
      <c r="R60" s="5">
        <v>24</v>
      </c>
      <c r="S60" s="5">
        <v>0</v>
      </c>
    </row>
    <row r="61" spans="1:19" ht="15.9" customHeight="1">
      <c r="A61" s="4">
        <v>11310033</v>
      </c>
      <c r="B61" s="4" t="s">
        <v>35</v>
      </c>
      <c r="C61" s="2">
        <v>12</v>
      </c>
      <c r="D61" s="2">
        <v>2</v>
      </c>
      <c r="E61" s="2">
        <v>14</v>
      </c>
      <c r="F61" s="5">
        <v>0</v>
      </c>
      <c r="G61" s="5">
        <v>0</v>
      </c>
      <c r="H61" s="5">
        <v>1</v>
      </c>
      <c r="I61" s="5">
        <v>0</v>
      </c>
      <c r="J61" s="5">
        <v>0</v>
      </c>
      <c r="K61" s="5">
        <v>0</v>
      </c>
      <c r="L61" s="5">
        <v>0</v>
      </c>
      <c r="M61" s="5">
        <v>0</v>
      </c>
      <c r="N61" s="5">
        <v>2</v>
      </c>
      <c r="O61" s="5">
        <v>0</v>
      </c>
      <c r="P61" s="5">
        <v>3</v>
      </c>
      <c r="Q61" s="5">
        <v>0</v>
      </c>
      <c r="R61" s="5">
        <v>6</v>
      </c>
      <c r="S61" s="5">
        <v>2</v>
      </c>
    </row>
    <row r="62" spans="1:19" ht="15.9" customHeight="1">
      <c r="A62" s="4">
        <v>11310047</v>
      </c>
      <c r="B62" s="4" t="s">
        <v>36</v>
      </c>
      <c r="C62" s="2">
        <v>75</v>
      </c>
      <c r="D62" s="2">
        <v>14</v>
      </c>
      <c r="E62" s="2">
        <v>89</v>
      </c>
      <c r="F62" s="5">
        <v>0</v>
      </c>
      <c r="G62" s="5">
        <v>0</v>
      </c>
      <c r="H62" s="5">
        <v>8</v>
      </c>
      <c r="I62" s="5">
        <v>1</v>
      </c>
      <c r="J62" s="5">
        <v>8</v>
      </c>
      <c r="K62" s="5">
        <v>1</v>
      </c>
      <c r="L62" s="5">
        <v>7</v>
      </c>
      <c r="M62" s="5">
        <v>0</v>
      </c>
      <c r="N62" s="5">
        <v>4</v>
      </c>
      <c r="O62" s="5">
        <v>0</v>
      </c>
      <c r="P62" s="5">
        <v>20</v>
      </c>
      <c r="Q62" s="5">
        <v>5</v>
      </c>
      <c r="R62" s="5">
        <v>28</v>
      </c>
      <c r="S62" s="5">
        <v>7</v>
      </c>
    </row>
    <row r="63" spans="1:19" ht="15.9" customHeight="1">
      <c r="A63" s="4">
        <v>11310060</v>
      </c>
      <c r="B63" s="4" t="s">
        <v>37</v>
      </c>
      <c r="C63" s="2">
        <v>103</v>
      </c>
      <c r="D63" s="2">
        <v>7</v>
      </c>
      <c r="E63" s="2">
        <v>110</v>
      </c>
      <c r="F63" s="5">
        <v>1</v>
      </c>
      <c r="G63" s="5">
        <v>0</v>
      </c>
      <c r="H63" s="5">
        <v>12</v>
      </c>
      <c r="I63" s="5">
        <v>0</v>
      </c>
      <c r="J63" s="5">
        <v>17</v>
      </c>
      <c r="K63" s="5">
        <v>1</v>
      </c>
      <c r="L63" s="5">
        <v>9</v>
      </c>
      <c r="M63" s="5">
        <v>1</v>
      </c>
      <c r="N63" s="5">
        <v>16</v>
      </c>
      <c r="O63" s="5">
        <v>2</v>
      </c>
      <c r="P63" s="5">
        <v>25</v>
      </c>
      <c r="Q63" s="5">
        <v>2</v>
      </c>
      <c r="R63" s="5">
        <v>23</v>
      </c>
      <c r="S63" s="5">
        <v>1</v>
      </c>
    </row>
    <row r="64" spans="1:19" ht="15.9" customHeight="1">
      <c r="A64" s="4">
        <v>11310064</v>
      </c>
      <c r="B64" s="4" t="s">
        <v>38</v>
      </c>
      <c r="C64" s="2">
        <v>75</v>
      </c>
      <c r="D64" s="2">
        <v>9</v>
      </c>
      <c r="E64" s="2">
        <v>84</v>
      </c>
      <c r="F64" s="5">
        <v>2</v>
      </c>
      <c r="G64" s="5">
        <v>0</v>
      </c>
      <c r="H64" s="5">
        <v>4</v>
      </c>
      <c r="I64" s="5">
        <v>3</v>
      </c>
      <c r="J64" s="5">
        <v>6</v>
      </c>
      <c r="K64" s="5">
        <v>1</v>
      </c>
      <c r="L64" s="5">
        <v>6</v>
      </c>
      <c r="M64" s="5">
        <v>2</v>
      </c>
      <c r="N64" s="5">
        <v>5</v>
      </c>
      <c r="O64" s="5">
        <v>1</v>
      </c>
      <c r="P64" s="5">
        <v>28</v>
      </c>
      <c r="Q64" s="5">
        <v>2</v>
      </c>
      <c r="R64" s="5">
        <v>24</v>
      </c>
      <c r="S64" s="5">
        <v>0</v>
      </c>
    </row>
    <row r="65" spans="1:19" ht="15.9" customHeight="1">
      <c r="A65" s="4">
        <v>11310070</v>
      </c>
      <c r="B65" s="4" t="s">
        <v>39</v>
      </c>
      <c r="C65" s="2">
        <v>45</v>
      </c>
      <c r="D65" s="2">
        <v>5</v>
      </c>
      <c r="E65" s="2">
        <v>50</v>
      </c>
      <c r="F65" s="5">
        <v>1</v>
      </c>
      <c r="G65" s="5">
        <v>0</v>
      </c>
      <c r="H65" s="5">
        <v>2</v>
      </c>
      <c r="I65" s="5">
        <v>1</v>
      </c>
      <c r="J65" s="5">
        <v>11</v>
      </c>
      <c r="K65" s="5">
        <v>0</v>
      </c>
      <c r="L65" s="5">
        <v>1</v>
      </c>
      <c r="M65" s="5">
        <v>0</v>
      </c>
      <c r="N65" s="5">
        <v>4</v>
      </c>
      <c r="O65" s="5">
        <v>1</v>
      </c>
      <c r="P65" s="5">
        <v>6</v>
      </c>
      <c r="Q65" s="5">
        <v>0</v>
      </c>
      <c r="R65" s="5">
        <v>20</v>
      </c>
      <c r="S65" s="5">
        <v>3</v>
      </c>
    </row>
    <row r="66" spans="1:19" ht="15.9" customHeight="1">
      <c r="A66" s="4">
        <v>11310075</v>
      </c>
      <c r="B66" s="4" t="s">
        <v>40</v>
      </c>
      <c r="C66" s="2">
        <v>85</v>
      </c>
      <c r="D66" s="2">
        <v>8</v>
      </c>
      <c r="E66" s="2">
        <v>93</v>
      </c>
      <c r="F66" s="5">
        <v>2</v>
      </c>
      <c r="G66" s="5">
        <v>1</v>
      </c>
      <c r="H66" s="5">
        <v>6</v>
      </c>
      <c r="I66" s="5">
        <v>2</v>
      </c>
      <c r="J66" s="5">
        <v>9</v>
      </c>
      <c r="K66" s="5">
        <v>0</v>
      </c>
      <c r="L66" s="5">
        <v>6</v>
      </c>
      <c r="M66" s="5">
        <v>0</v>
      </c>
      <c r="N66" s="5">
        <v>8</v>
      </c>
      <c r="O66" s="5">
        <v>0</v>
      </c>
      <c r="P66" s="5">
        <v>20</v>
      </c>
      <c r="Q66" s="5">
        <v>2</v>
      </c>
      <c r="R66" s="5">
        <v>34</v>
      </c>
      <c r="S66" s="5">
        <v>3</v>
      </c>
    </row>
    <row r="67" spans="1:19" ht="15.9" customHeight="1">
      <c r="A67" s="4">
        <v>11310076</v>
      </c>
      <c r="B67" s="4" t="s">
        <v>41</v>
      </c>
      <c r="C67" s="2">
        <v>25</v>
      </c>
      <c r="D67" s="2">
        <v>1</v>
      </c>
      <c r="E67" s="2">
        <v>26</v>
      </c>
      <c r="F67" s="5">
        <v>0</v>
      </c>
      <c r="G67" s="5">
        <v>0</v>
      </c>
      <c r="H67" s="5">
        <v>0</v>
      </c>
      <c r="I67" s="5">
        <v>0</v>
      </c>
      <c r="J67" s="5">
        <v>4</v>
      </c>
      <c r="K67" s="5">
        <v>0</v>
      </c>
      <c r="L67" s="5">
        <v>1</v>
      </c>
      <c r="M67" s="5">
        <v>0</v>
      </c>
      <c r="N67" s="5">
        <v>1</v>
      </c>
      <c r="O67" s="5">
        <v>0</v>
      </c>
      <c r="P67" s="5">
        <v>7</v>
      </c>
      <c r="Q67" s="5">
        <v>0</v>
      </c>
      <c r="R67" s="5">
        <v>12</v>
      </c>
      <c r="S67" s="5">
        <v>1</v>
      </c>
    </row>
    <row r="68" spans="1:19" ht="15.9" customHeight="1">
      <c r="A68" s="4">
        <v>11310077</v>
      </c>
      <c r="B68" s="4" t="s">
        <v>42</v>
      </c>
      <c r="C68" s="2">
        <v>38</v>
      </c>
      <c r="D68" s="2">
        <v>1</v>
      </c>
      <c r="E68" s="2">
        <v>39</v>
      </c>
      <c r="F68" s="5">
        <v>1</v>
      </c>
      <c r="G68" s="5">
        <v>0</v>
      </c>
      <c r="H68" s="5">
        <v>3</v>
      </c>
      <c r="I68" s="5">
        <v>0</v>
      </c>
      <c r="J68" s="5">
        <v>6</v>
      </c>
      <c r="K68" s="5">
        <v>0</v>
      </c>
      <c r="L68" s="5">
        <v>1</v>
      </c>
      <c r="M68" s="5">
        <v>0</v>
      </c>
      <c r="N68" s="5">
        <v>4</v>
      </c>
      <c r="O68" s="5">
        <v>0</v>
      </c>
      <c r="P68" s="5">
        <v>13</v>
      </c>
      <c r="Q68" s="5">
        <v>0</v>
      </c>
      <c r="R68" s="5">
        <v>10</v>
      </c>
      <c r="S68" s="5">
        <v>1</v>
      </c>
    </row>
    <row r="69" spans="1:19" ht="15.9" customHeight="1">
      <c r="A69" s="4">
        <v>11310098</v>
      </c>
      <c r="B69" s="4" t="s">
        <v>43</v>
      </c>
      <c r="C69" s="2">
        <v>29</v>
      </c>
      <c r="D69" s="2">
        <v>2</v>
      </c>
      <c r="E69" s="2">
        <v>31</v>
      </c>
      <c r="F69" s="5">
        <v>0</v>
      </c>
      <c r="G69" s="5">
        <v>0</v>
      </c>
      <c r="H69" s="5">
        <v>1</v>
      </c>
      <c r="I69" s="5">
        <v>0</v>
      </c>
      <c r="J69" s="5">
        <v>7</v>
      </c>
      <c r="K69" s="5">
        <v>0</v>
      </c>
      <c r="L69" s="5">
        <v>5</v>
      </c>
      <c r="M69" s="5">
        <v>0</v>
      </c>
      <c r="N69" s="5">
        <v>1</v>
      </c>
      <c r="O69" s="5">
        <v>0</v>
      </c>
      <c r="P69" s="5">
        <v>10</v>
      </c>
      <c r="Q69" s="5">
        <v>1</v>
      </c>
      <c r="R69" s="5">
        <v>5</v>
      </c>
      <c r="S69" s="5">
        <v>1</v>
      </c>
    </row>
    <row r="70" spans="1:19" ht="15.9" customHeight="1">
      <c r="A70" s="4">
        <v>11310099</v>
      </c>
      <c r="B70" s="4" t="s">
        <v>44</v>
      </c>
      <c r="C70" s="2">
        <v>31</v>
      </c>
      <c r="D70" s="2">
        <v>1</v>
      </c>
      <c r="E70" s="2">
        <v>32</v>
      </c>
      <c r="F70" s="5">
        <v>0</v>
      </c>
      <c r="G70" s="5">
        <v>0</v>
      </c>
      <c r="H70" s="5">
        <v>3</v>
      </c>
      <c r="I70" s="5">
        <v>0</v>
      </c>
      <c r="J70" s="5">
        <v>3</v>
      </c>
      <c r="K70" s="5">
        <v>0</v>
      </c>
      <c r="L70" s="5">
        <v>4</v>
      </c>
      <c r="M70" s="5">
        <v>0</v>
      </c>
      <c r="N70" s="5">
        <v>2</v>
      </c>
      <c r="O70" s="5">
        <v>0</v>
      </c>
      <c r="P70" s="5">
        <v>9</v>
      </c>
      <c r="Q70" s="5">
        <v>1</v>
      </c>
      <c r="R70" s="5">
        <v>10</v>
      </c>
      <c r="S70" s="5">
        <v>0</v>
      </c>
    </row>
    <row r="71" spans="1:19" ht="15.9" customHeight="1">
      <c r="A71" s="4">
        <v>11310115</v>
      </c>
      <c r="B71" s="4" t="s">
        <v>45</v>
      </c>
      <c r="C71" s="2">
        <v>38</v>
      </c>
      <c r="D71" s="2">
        <v>2</v>
      </c>
      <c r="E71" s="2">
        <v>40</v>
      </c>
      <c r="F71" s="5">
        <v>0</v>
      </c>
      <c r="G71" s="5">
        <v>0</v>
      </c>
      <c r="H71" s="5">
        <v>2</v>
      </c>
      <c r="I71" s="5">
        <v>0</v>
      </c>
      <c r="J71" s="5">
        <v>4</v>
      </c>
      <c r="K71" s="5">
        <v>1</v>
      </c>
      <c r="L71" s="5">
        <v>7</v>
      </c>
      <c r="M71" s="5">
        <v>0</v>
      </c>
      <c r="N71" s="5">
        <v>1</v>
      </c>
      <c r="O71" s="5">
        <v>0</v>
      </c>
      <c r="P71" s="5">
        <v>6</v>
      </c>
      <c r="Q71" s="5">
        <v>0</v>
      </c>
      <c r="R71" s="5">
        <v>18</v>
      </c>
      <c r="S71" s="5">
        <v>1</v>
      </c>
    </row>
    <row r="72" spans="1:19" ht="15.9" customHeight="1">
      <c r="A72" s="4">
        <v>11310117</v>
      </c>
      <c r="B72" s="4" t="s">
        <v>46</v>
      </c>
      <c r="C72" s="2">
        <v>45</v>
      </c>
      <c r="D72" s="2">
        <v>3</v>
      </c>
      <c r="E72" s="2">
        <v>48</v>
      </c>
      <c r="F72" s="5">
        <v>1</v>
      </c>
      <c r="G72" s="5">
        <v>0</v>
      </c>
      <c r="H72" s="5">
        <v>2</v>
      </c>
      <c r="I72" s="5">
        <v>0</v>
      </c>
      <c r="J72" s="5">
        <v>5</v>
      </c>
      <c r="K72" s="5">
        <v>1</v>
      </c>
      <c r="L72" s="5">
        <v>5</v>
      </c>
      <c r="M72" s="5">
        <v>1</v>
      </c>
      <c r="N72" s="5">
        <v>2</v>
      </c>
      <c r="O72" s="5">
        <v>0</v>
      </c>
      <c r="P72" s="5">
        <v>10</v>
      </c>
      <c r="Q72" s="5">
        <v>1</v>
      </c>
      <c r="R72" s="5">
        <v>20</v>
      </c>
      <c r="S72" s="5">
        <v>0</v>
      </c>
    </row>
    <row r="73" spans="1:19" ht="15.9" customHeight="1">
      <c r="A73" s="4">
        <v>11310121</v>
      </c>
      <c r="B73" s="4" t="s">
        <v>47</v>
      </c>
      <c r="C73" s="2">
        <v>58</v>
      </c>
      <c r="D73" s="2">
        <v>8</v>
      </c>
      <c r="E73" s="2">
        <v>66</v>
      </c>
      <c r="F73" s="5">
        <v>0</v>
      </c>
      <c r="G73" s="5">
        <v>0</v>
      </c>
      <c r="H73" s="5">
        <v>3</v>
      </c>
      <c r="I73" s="5">
        <v>1</v>
      </c>
      <c r="J73" s="5">
        <v>5</v>
      </c>
      <c r="K73" s="5">
        <v>1</v>
      </c>
      <c r="L73" s="5">
        <v>4</v>
      </c>
      <c r="M73" s="5">
        <v>0</v>
      </c>
      <c r="N73" s="5">
        <v>7</v>
      </c>
      <c r="O73" s="5">
        <v>0</v>
      </c>
      <c r="P73" s="5">
        <v>19</v>
      </c>
      <c r="Q73" s="5">
        <v>4</v>
      </c>
      <c r="R73" s="5">
        <v>20</v>
      </c>
      <c r="S73" s="5">
        <v>2</v>
      </c>
    </row>
    <row r="74" spans="1:19" ht="15.9" customHeight="1">
      <c r="A74" s="4">
        <v>11310123</v>
      </c>
      <c r="B74" s="4" t="s">
        <v>48</v>
      </c>
      <c r="C74" s="2">
        <v>32</v>
      </c>
      <c r="D74" s="2">
        <v>3</v>
      </c>
      <c r="E74" s="2">
        <v>35</v>
      </c>
      <c r="F74" s="5">
        <v>0</v>
      </c>
      <c r="G74" s="5">
        <v>0</v>
      </c>
      <c r="H74" s="5">
        <v>0</v>
      </c>
      <c r="I74" s="5">
        <v>0</v>
      </c>
      <c r="J74" s="5">
        <v>2</v>
      </c>
      <c r="K74" s="5">
        <v>0</v>
      </c>
      <c r="L74" s="5">
        <v>3</v>
      </c>
      <c r="M74" s="5">
        <v>0</v>
      </c>
      <c r="N74" s="5">
        <v>4</v>
      </c>
      <c r="O74" s="5">
        <v>1</v>
      </c>
      <c r="P74" s="5">
        <v>4</v>
      </c>
      <c r="Q74" s="5">
        <v>0</v>
      </c>
      <c r="R74" s="5">
        <v>19</v>
      </c>
      <c r="S74" s="5">
        <v>2</v>
      </c>
    </row>
    <row r="75" spans="1:19" ht="15.9" customHeight="1">
      <c r="A75" s="4">
        <v>11310124</v>
      </c>
      <c r="B75" s="4" t="s">
        <v>49</v>
      </c>
      <c r="C75" s="2">
        <v>26</v>
      </c>
      <c r="D75" s="2">
        <v>2</v>
      </c>
      <c r="E75" s="2">
        <v>28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6</v>
      </c>
      <c r="Q75" s="5">
        <v>1</v>
      </c>
      <c r="R75" s="5">
        <v>20</v>
      </c>
      <c r="S75" s="5">
        <v>1</v>
      </c>
    </row>
    <row r="76" spans="1:19" ht="15.9" customHeight="1">
      <c r="A76" s="4">
        <v>11310126</v>
      </c>
      <c r="B76" s="4" t="s">
        <v>50</v>
      </c>
      <c r="C76" s="2">
        <v>39</v>
      </c>
      <c r="D76" s="2">
        <v>3</v>
      </c>
      <c r="E76" s="2">
        <v>42</v>
      </c>
      <c r="F76" s="5">
        <v>0</v>
      </c>
      <c r="G76" s="5">
        <v>0</v>
      </c>
      <c r="H76" s="5">
        <v>1</v>
      </c>
      <c r="I76" s="5">
        <v>0</v>
      </c>
      <c r="J76" s="5">
        <v>10</v>
      </c>
      <c r="K76" s="5">
        <v>0</v>
      </c>
      <c r="L76" s="5">
        <v>9</v>
      </c>
      <c r="M76" s="5">
        <v>0</v>
      </c>
      <c r="N76" s="5">
        <v>2</v>
      </c>
      <c r="O76" s="5">
        <v>1</v>
      </c>
      <c r="P76" s="5">
        <v>7</v>
      </c>
      <c r="Q76" s="5">
        <v>0</v>
      </c>
      <c r="R76" s="5">
        <v>10</v>
      </c>
      <c r="S76" s="5">
        <v>2</v>
      </c>
    </row>
    <row r="77" spans="1:19" ht="15.9" customHeight="1">
      <c r="A77" s="4">
        <v>11310129</v>
      </c>
      <c r="B77" s="4" t="s">
        <v>51</v>
      </c>
      <c r="C77" s="2">
        <v>31</v>
      </c>
      <c r="D77" s="2">
        <v>0</v>
      </c>
      <c r="E77" s="2">
        <v>31</v>
      </c>
      <c r="F77" s="5">
        <v>1</v>
      </c>
      <c r="G77" s="5">
        <v>0</v>
      </c>
      <c r="H77" s="5">
        <v>3</v>
      </c>
      <c r="I77" s="5">
        <v>0</v>
      </c>
      <c r="J77" s="5">
        <v>1</v>
      </c>
      <c r="K77" s="5">
        <v>0</v>
      </c>
      <c r="L77" s="5">
        <v>1</v>
      </c>
      <c r="M77" s="5">
        <v>0</v>
      </c>
      <c r="N77" s="5">
        <v>2</v>
      </c>
      <c r="O77" s="5">
        <v>0</v>
      </c>
      <c r="P77" s="5">
        <v>8</v>
      </c>
      <c r="Q77" s="5">
        <v>0</v>
      </c>
      <c r="R77" s="5">
        <v>15</v>
      </c>
      <c r="S77" s="5">
        <v>0</v>
      </c>
    </row>
    <row r="78" spans="1:19" ht="15.9" customHeight="1">
      <c r="A78" s="4">
        <v>11310130</v>
      </c>
      <c r="B78" s="4" t="s">
        <v>52</v>
      </c>
      <c r="C78" s="2">
        <v>3</v>
      </c>
      <c r="D78" s="2">
        <v>0</v>
      </c>
      <c r="E78" s="2">
        <v>3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3</v>
      </c>
      <c r="S78" s="5">
        <v>0</v>
      </c>
    </row>
    <row r="79" spans="1:19" ht="15.9" customHeight="1">
      <c r="A79" s="4">
        <v>11310131</v>
      </c>
      <c r="B79" s="4" t="s">
        <v>53</v>
      </c>
      <c r="C79" s="2">
        <v>33</v>
      </c>
      <c r="D79" s="2">
        <v>3</v>
      </c>
      <c r="E79" s="2">
        <v>36</v>
      </c>
      <c r="F79" s="5">
        <v>0</v>
      </c>
      <c r="G79" s="5">
        <v>0</v>
      </c>
      <c r="H79" s="5">
        <v>2</v>
      </c>
      <c r="I79" s="5">
        <v>0</v>
      </c>
      <c r="J79" s="5">
        <v>1</v>
      </c>
      <c r="K79" s="5">
        <v>0</v>
      </c>
      <c r="L79" s="5">
        <v>9</v>
      </c>
      <c r="M79" s="5">
        <v>0</v>
      </c>
      <c r="N79" s="5">
        <v>1</v>
      </c>
      <c r="O79" s="5">
        <v>1</v>
      </c>
      <c r="P79" s="5">
        <v>6</v>
      </c>
      <c r="Q79" s="5">
        <v>0</v>
      </c>
      <c r="R79" s="5">
        <v>14</v>
      </c>
      <c r="S79" s="5">
        <v>2</v>
      </c>
    </row>
    <row r="80" spans="1:19" ht="15.9" customHeight="1">
      <c r="A80" s="4">
        <v>11310132</v>
      </c>
      <c r="B80" s="4" t="s">
        <v>190</v>
      </c>
      <c r="C80" s="2">
        <v>16</v>
      </c>
      <c r="D80" s="2">
        <v>0</v>
      </c>
      <c r="E80" s="2">
        <v>16</v>
      </c>
      <c r="F80" s="5">
        <v>0</v>
      </c>
      <c r="G80" s="5">
        <v>0</v>
      </c>
      <c r="H80" s="5">
        <v>0</v>
      </c>
      <c r="I80" s="5">
        <v>0</v>
      </c>
      <c r="J80" s="5">
        <v>1</v>
      </c>
      <c r="K80" s="5">
        <v>0</v>
      </c>
      <c r="L80" s="5">
        <v>2</v>
      </c>
      <c r="M80" s="5">
        <v>0</v>
      </c>
      <c r="N80" s="5">
        <v>3</v>
      </c>
      <c r="O80" s="5">
        <v>0</v>
      </c>
      <c r="P80" s="5">
        <v>3</v>
      </c>
      <c r="Q80" s="5">
        <v>0</v>
      </c>
      <c r="R80" s="5">
        <v>7</v>
      </c>
      <c r="S80" s="5">
        <v>0</v>
      </c>
    </row>
    <row r="81" spans="1:19" ht="15.9" customHeight="1">
      <c r="A81" s="4">
        <v>11310133</v>
      </c>
      <c r="B81" s="4" t="s">
        <v>255</v>
      </c>
      <c r="C81" s="2">
        <v>14</v>
      </c>
      <c r="D81" s="2">
        <v>1</v>
      </c>
      <c r="E81" s="2">
        <v>15</v>
      </c>
      <c r="F81" s="5">
        <v>0</v>
      </c>
      <c r="G81" s="5">
        <v>0</v>
      </c>
      <c r="H81" s="5">
        <v>0</v>
      </c>
      <c r="I81" s="5">
        <v>0</v>
      </c>
      <c r="J81" s="5">
        <v>1</v>
      </c>
      <c r="K81" s="5">
        <v>0</v>
      </c>
      <c r="L81" s="5">
        <v>3</v>
      </c>
      <c r="M81" s="5">
        <v>0</v>
      </c>
      <c r="N81" s="5">
        <v>2</v>
      </c>
      <c r="O81" s="5">
        <v>0</v>
      </c>
      <c r="P81" s="5">
        <v>3</v>
      </c>
      <c r="Q81" s="5">
        <v>0</v>
      </c>
      <c r="R81" s="5">
        <v>5</v>
      </c>
      <c r="S81" s="5">
        <v>1</v>
      </c>
    </row>
    <row r="82" spans="1:19" ht="15.9" customHeight="1">
      <c r="A82" s="4">
        <v>11320005</v>
      </c>
      <c r="B82" s="4" t="s">
        <v>54</v>
      </c>
      <c r="C82" s="2">
        <v>67</v>
      </c>
      <c r="D82" s="2">
        <v>8</v>
      </c>
      <c r="E82" s="2">
        <v>75</v>
      </c>
      <c r="F82" s="5">
        <v>1</v>
      </c>
      <c r="G82" s="5">
        <v>0</v>
      </c>
      <c r="H82" s="5">
        <v>8</v>
      </c>
      <c r="I82" s="5">
        <v>3</v>
      </c>
      <c r="J82" s="5">
        <v>6</v>
      </c>
      <c r="K82" s="5">
        <v>0</v>
      </c>
      <c r="L82" s="5">
        <v>8</v>
      </c>
      <c r="M82" s="5">
        <v>0</v>
      </c>
      <c r="N82" s="5">
        <v>13</v>
      </c>
      <c r="O82" s="5">
        <v>1</v>
      </c>
      <c r="P82" s="5">
        <v>15</v>
      </c>
      <c r="Q82" s="5">
        <v>1</v>
      </c>
      <c r="R82" s="5">
        <v>16</v>
      </c>
      <c r="S82" s="5">
        <v>3</v>
      </c>
    </row>
    <row r="83" spans="1:19" ht="15.9" customHeight="1">
      <c r="A83" s="4">
        <v>11320027</v>
      </c>
      <c r="B83" s="4" t="s">
        <v>55</v>
      </c>
      <c r="C83" s="2">
        <v>9</v>
      </c>
      <c r="D83" s="2">
        <v>0</v>
      </c>
      <c r="E83" s="2">
        <v>9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1</v>
      </c>
      <c r="M83" s="5">
        <v>0</v>
      </c>
      <c r="N83" s="5">
        <v>3</v>
      </c>
      <c r="O83" s="5">
        <v>0</v>
      </c>
      <c r="P83" s="5">
        <v>0</v>
      </c>
      <c r="Q83" s="5">
        <v>0</v>
      </c>
      <c r="R83" s="5">
        <v>5</v>
      </c>
      <c r="S83" s="5">
        <v>0</v>
      </c>
    </row>
    <row r="84" spans="1:19" ht="15.9" customHeight="1">
      <c r="A84" s="4">
        <v>11320032</v>
      </c>
      <c r="B84" s="4" t="s">
        <v>57</v>
      </c>
      <c r="C84" s="2">
        <v>25</v>
      </c>
      <c r="D84" s="2">
        <v>2</v>
      </c>
      <c r="E84" s="2">
        <v>27</v>
      </c>
      <c r="F84" s="5">
        <v>0</v>
      </c>
      <c r="G84" s="5">
        <v>0</v>
      </c>
      <c r="H84" s="5">
        <v>1</v>
      </c>
      <c r="I84" s="5">
        <v>0</v>
      </c>
      <c r="J84" s="5">
        <v>0</v>
      </c>
      <c r="K84" s="5">
        <v>1</v>
      </c>
      <c r="L84" s="5">
        <v>1</v>
      </c>
      <c r="M84" s="5">
        <v>0</v>
      </c>
      <c r="N84" s="5">
        <v>5</v>
      </c>
      <c r="O84" s="5">
        <v>0</v>
      </c>
      <c r="P84" s="5">
        <v>4</v>
      </c>
      <c r="Q84" s="5">
        <v>0</v>
      </c>
      <c r="R84" s="5">
        <v>14</v>
      </c>
      <c r="S84" s="5">
        <v>1</v>
      </c>
    </row>
    <row r="85" spans="1:19" ht="15.9" customHeight="1">
      <c r="A85" s="4">
        <v>11320033</v>
      </c>
      <c r="B85" s="4" t="s">
        <v>58</v>
      </c>
      <c r="C85" s="2">
        <v>24</v>
      </c>
      <c r="D85" s="2">
        <v>5</v>
      </c>
      <c r="E85" s="2">
        <v>29</v>
      </c>
      <c r="F85" s="5">
        <v>0</v>
      </c>
      <c r="G85" s="5">
        <v>0</v>
      </c>
      <c r="H85" s="5">
        <v>1</v>
      </c>
      <c r="I85" s="5">
        <v>0</v>
      </c>
      <c r="J85" s="5">
        <v>0</v>
      </c>
      <c r="K85" s="5">
        <v>0</v>
      </c>
      <c r="L85" s="5">
        <v>1</v>
      </c>
      <c r="M85" s="5">
        <v>0</v>
      </c>
      <c r="N85" s="5">
        <v>5</v>
      </c>
      <c r="O85" s="5">
        <v>0</v>
      </c>
      <c r="P85" s="5">
        <v>10</v>
      </c>
      <c r="Q85" s="5">
        <v>0</v>
      </c>
      <c r="R85" s="5">
        <v>7</v>
      </c>
      <c r="S85" s="5">
        <v>5</v>
      </c>
    </row>
    <row r="86" spans="1:19" ht="15.9" customHeight="1">
      <c r="A86" s="4">
        <v>11320039</v>
      </c>
      <c r="B86" s="4" t="s">
        <v>59</v>
      </c>
      <c r="C86" s="2">
        <v>17</v>
      </c>
      <c r="D86" s="2">
        <v>3</v>
      </c>
      <c r="E86" s="2">
        <v>20</v>
      </c>
      <c r="F86" s="5">
        <v>0</v>
      </c>
      <c r="G86" s="5">
        <v>0</v>
      </c>
      <c r="H86" s="5">
        <v>0</v>
      </c>
      <c r="I86" s="5">
        <v>0</v>
      </c>
      <c r="J86" s="5">
        <v>1</v>
      </c>
      <c r="K86" s="5">
        <v>0</v>
      </c>
      <c r="L86" s="5">
        <v>1</v>
      </c>
      <c r="M86" s="5">
        <v>1</v>
      </c>
      <c r="N86" s="5">
        <v>2</v>
      </c>
      <c r="O86" s="5">
        <v>0</v>
      </c>
      <c r="P86" s="5">
        <v>7</v>
      </c>
      <c r="Q86" s="5">
        <v>1</v>
      </c>
      <c r="R86" s="5">
        <v>6</v>
      </c>
      <c r="S86" s="5">
        <v>1</v>
      </c>
    </row>
    <row r="87" spans="1:19" ht="15.9" customHeight="1">
      <c r="A87" s="4">
        <v>11320040</v>
      </c>
      <c r="B87" s="4" t="s">
        <v>60</v>
      </c>
      <c r="C87" s="2">
        <v>19</v>
      </c>
      <c r="D87" s="2">
        <v>0</v>
      </c>
      <c r="E87" s="2">
        <v>19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2</v>
      </c>
      <c r="M87" s="5">
        <v>0</v>
      </c>
      <c r="N87" s="5">
        <v>1</v>
      </c>
      <c r="O87" s="5">
        <v>0</v>
      </c>
      <c r="P87" s="5">
        <v>7</v>
      </c>
      <c r="Q87" s="5">
        <v>0</v>
      </c>
      <c r="R87" s="5">
        <v>9</v>
      </c>
      <c r="S87" s="5">
        <v>0</v>
      </c>
    </row>
    <row r="88" spans="1:19" ht="15.9" customHeight="1">
      <c r="A88" s="4">
        <v>11320041</v>
      </c>
      <c r="B88" s="4" t="s">
        <v>61</v>
      </c>
      <c r="C88" s="2">
        <v>45</v>
      </c>
      <c r="D88" s="2">
        <v>0</v>
      </c>
      <c r="E88" s="2">
        <v>45</v>
      </c>
      <c r="F88" s="5">
        <v>1</v>
      </c>
      <c r="G88" s="5">
        <v>0</v>
      </c>
      <c r="H88" s="5">
        <v>5</v>
      </c>
      <c r="I88" s="5">
        <v>0</v>
      </c>
      <c r="J88" s="5">
        <v>4</v>
      </c>
      <c r="K88" s="5">
        <v>0</v>
      </c>
      <c r="L88" s="5">
        <v>5</v>
      </c>
      <c r="M88" s="5">
        <v>0</v>
      </c>
      <c r="N88" s="5">
        <v>3</v>
      </c>
      <c r="O88" s="5">
        <v>0</v>
      </c>
      <c r="P88" s="5">
        <v>8</v>
      </c>
      <c r="Q88" s="5">
        <v>0</v>
      </c>
      <c r="R88" s="5">
        <v>19</v>
      </c>
      <c r="S88" s="5">
        <v>0</v>
      </c>
    </row>
    <row r="89" spans="1:19" ht="15.9" customHeight="1">
      <c r="A89" s="4">
        <v>11320045</v>
      </c>
      <c r="B89" s="4" t="s">
        <v>172</v>
      </c>
      <c r="C89" s="2">
        <v>17</v>
      </c>
      <c r="D89" s="2">
        <v>0</v>
      </c>
      <c r="E89" s="2">
        <v>17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2</v>
      </c>
      <c r="M89" s="5">
        <v>0</v>
      </c>
      <c r="N89" s="5">
        <v>1</v>
      </c>
      <c r="O89" s="5">
        <v>0</v>
      </c>
      <c r="P89" s="5">
        <v>1</v>
      </c>
      <c r="Q89" s="5">
        <v>0</v>
      </c>
      <c r="R89" s="5">
        <v>13</v>
      </c>
      <c r="S89" s="5">
        <v>0</v>
      </c>
    </row>
    <row r="90" spans="1:19" ht="15.9" customHeight="1">
      <c r="A90" s="4">
        <v>11320046</v>
      </c>
      <c r="B90" s="4" t="s">
        <v>437</v>
      </c>
      <c r="C90" s="2">
        <v>30</v>
      </c>
      <c r="D90" s="2">
        <v>0</v>
      </c>
      <c r="E90" s="2">
        <v>30</v>
      </c>
      <c r="F90" s="5">
        <v>0</v>
      </c>
      <c r="G90" s="5">
        <v>0</v>
      </c>
      <c r="H90" s="5">
        <v>0</v>
      </c>
      <c r="I90" s="5">
        <v>0</v>
      </c>
      <c r="J90" s="5">
        <v>4</v>
      </c>
      <c r="K90" s="5">
        <v>0</v>
      </c>
      <c r="L90" s="5">
        <v>2</v>
      </c>
      <c r="M90" s="5">
        <v>0</v>
      </c>
      <c r="N90" s="5">
        <v>0</v>
      </c>
      <c r="O90" s="5">
        <v>0</v>
      </c>
      <c r="P90" s="5">
        <v>13</v>
      </c>
      <c r="Q90" s="5">
        <v>0</v>
      </c>
      <c r="R90" s="5">
        <v>11</v>
      </c>
      <c r="S90" s="5">
        <v>0</v>
      </c>
    </row>
    <row r="91" spans="1:19" ht="15.9" customHeight="1">
      <c r="A91" s="4">
        <v>11340001</v>
      </c>
      <c r="B91" s="4" t="s">
        <v>125</v>
      </c>
      <c r="C91" s="2">
        <v>16</v>
      </c>
      <c r="D91" s="2">
        <v>1</v>
      </c>
      <c r="E91" s="2">
        <v>17</v>
      </c>
      <c r="F91" s="5">
        <v>0</v>
      </c>
      <c r="G91" s="5">
        <v>0</v>
      </c>
      <c r="H91" s="5">
        <v>0</v>
      </c>
      <c r="I91" s="5">
        <v>0</v>
      </c>
      <c r="J91" s="5">
        <v>1</v>
      </c>
      <c r="K91" s="5">
        <v>0</v>
      </c>
      <c r="L91" s="5">
        <v>2</v>
      </c>
      <c r="M91" s="5">
        <v>0</v>
      </c>
      <c r="N91" s="5">
        <v>2</v>
      </c>
      <c r="O91" s="5">
        <v>0</v>
      </c>
      <c r="P91" s="5">
        <v>2</v>
      </c>
      <c r="Q91" s="5">
        <v>0</v>
      </c>
      <c r="R91" s="5">
        <v>9</v>
      </c>
      <c r="S91" s="5">
        <v>1</v>
      </c>
    </row>
    <row r="92" spans="1:19" ht="15.9" customHeight="1">
      <c r="A92" s="4">
        <v>11340003</v>
      </c>
      <c r="B92" s="4" t="s">
        <v>126</v>
      </c>
      <c r="C92" s="2">
        <v>25</v>
      </c>
      <c r="D92" s="2">
        <v>0</v>
      </c>
      <c r="E92" s="2">
        <v>25</v>
      </c>
      <c r="F92" s="5">
        <v>0</v>
      </c>
      <c r="G92" s="5">
        <v>0</v>
      </c>
      <c r="H92" s="5">
        <v>0</v>
      </c>
      <c r="I92" s="5">
        <v>0</v>
      </c>
      <c r="J92" s="5">
        <v>1</v>
      </c>
      <c r="K92" s="5">
        <v>0</v>
      </c>
      <c r="L92" s="5">
        <v>1</v>
      </c>
      <c r="M92" s="5">
        <v>0</v>
      </c>
      <c r="N92" s="5">
        <v>1</v>
      </c>
      <c r="O92" s="5">
        <v>0</v>
      </c>
      <c r="P92" s="5">
        <v>5</v>
      </c>
      <c r="Q92" s="5">
        <v>0</v>
      </c>
      <c r="R92" s="5">
        <v>17</v>
      </c>
      <c r="S92" s="5">
        <v>0</v>
      </c>
    </row>
    <row r="93" spans="1:19" ht="15.9" customHeight="1">
      <c r="A93" s="4">
        <v>11340007</v>
      </c>
      <c r="B93" s="4" t="s">
        <v>127</v>
      </c>
      <c r="C93" s="2">
        <v>60</v>
      </c>
      <c r="D93" s="2">
        <v>10</v>
      </c>
      <c r="E93" s="2">
        <v>70</v>
      </c>
      <c r="F93" s="5">
        <v>2</v>
      </c>
      <c r="G93" s="5">
        <v>0</v>
      </c>
      <c r="H93" s="5">
        <v>9</v>
      </c>
      <c r="I93" s="5">
        <v>0</v>
      </c>
      <c r="J93" s="5">
        <v>8</v>
      </c>
      <c r="K93" s="5">
        <v>0</v>
      </c>
      <c r="L93" s="5">
        <v>1</v>
      </c>
      <c r="M93" s="5">
        <v>1</v>
      </c>
      <c r="N93" s="5">
        <v>6</v>
      </c>
      <c r="O93" s="5">
        <v>1</v>
      </c>
      <c r="P93" s="5">
        <v>11</v>
      </c>
      <c r="Q93" s="5">
        <v>4</v>
      </c>
      <c r="R93" s="5">
        <v>23</v>
      </c>
      <c r="S93" s="5">
        <v>4</v>
      </c>
    </row>
    <row r="94" spans="1:19" ht="15.9" customHeight="1">
      <c r="A94" s="4">
        <v>11340008</v>
      </c>
      <c r="B94" s="4" t="s">
        <v>128</v>
      </c>
      <c r="C94" s="2">
        <v>55</v>
      </c>
      <c r="D94" s="2">
        <v>1</v>
      </c>
      <c r="E94" s="2">
        <v>56</v>
      </c>
      <c r="F94" s="5">
        <v>1</v>
      </c>
      <c r="G94" s="5">
        <v>0</v>
      </c>
      <c r="H94" s="5">
        <v>4</v>
      </c>
      <c r="I94" s="5">
        <v>0</v>
      </c>
      <c r="J94" s="5">
        <v>6</v>
      </c>
      <c r="K94" s="5">
        <v>0</v>
      </c>
      <c r="L94" s="5">
        <v>1</v>
      </c>
      <c r="M94" s="5">
        <v>0</v>
      </c>
      <c r="N94" s="5">
        <v>3</v>
      </c>
      <c r="O94" s="5">
        <v>0</v>
      </c>
      <c r="P94" s="5">
        <v>9</v>
      </c>
      <c r="Q94" s="5">
        <v>0</v>
      </c>
      <c r="R94" s="5">
        <v>31</v>
      </c>
      <c r="S94" s="5">
        <v>1</v>
      </c>
    </row>
    <row r="95" spans="1:19" ht="15.9" customHeight="1">
      <c r="A95" s="4">
        <v>11340010</v>
      </c>
      <c r="B95" s="4" t="s">
        <v>129</v>
      </c>
      <c r="C95" s="2">
        <v>110</v>
      </c>
      <c r="D95" s="2">
        <v>14</v>
      </c>
      <c r="E95" s="2">
        <v>124</v>
      </c>
      <c r="F95" s="5">
        <v>2</v>
      </c>
      <c r="G95" s="5">
        <v>1</v>
      </c>
      <c r="H95" s="5">
        <v>9</v>
      </c>
      <c r="I95" s="5">
        <v>2</v>
      </c>
      <c r="J95" s="5">
        <v>11</v>
      </c>
      <c r="K95" s="5">
        <v>1</v>
      </c>
      <c r="L95" s="5">
        <v>11</v>
      </c>
      <c r="M95" s="5">
        <v>0</v>
      </c>
      <c r="N95" s="5">
        <v>13</v>
      </c>
      <c r="O95" s="5">
        <v>2</v>
      </c>
      <c r="P95" s="5">
        <v>38</v>
      </c>
      <c r="Q95" s="5">
        <v>6</v>
      </c>
      <c r="R95" s="5">
        <v>26</v>
      </c>
      <c r="S95" s="5">
        <v>2</v>
      </c>
    </row>
    <row r="96" spans="1:19" ht="15.9" customHeight="1">
      <c r="A96" s="4">
        <v>11340012</v>
      </c>
      <c r="B96" s="4" t="s">
        <v>130</v>
      </c>
      <c r="C96" s="2">
        <v>35</v>
      </c>
      <c r="D96" s="2">
        <v>5</v>
      </c>
      <c r="E96" s="2">
        <v>40</v>
      </c>
      <c r="F96" s="5">
        <v>0</v>
      </c>
      <c r="G96" s="5">
        <v>0</v>
      </c>
      <c r="H96" s="5">
        <v>6</v>
      </c>
      <c r="I96" s="5">
        <v>0</v>
      </c>
      <c r="J96" s="5">
        <v>3</v>
      </c>
      <c r="K96" s="5">
        <v>0</v>
      </c>
      <c r="L96" s="5">
        <v>2</v>
      </c>
      <c r="M96" s="5">
        <v>0</v>
      </c>
      <c r="N96" s="5">
        <v>2</v>
      </c>
      <c r="O96" s="5">
        <v>0</v>
      </c>
      <c r="P96" s="5">
        <v>3</v>
      </c>
      <c r="Q96" s="5">
        <v>0</v>
      </c>
      <c r="R96" s="5">
        <v>19</v>
      </c>
      <c r="S96" s="5">
        <v>5</v>
      </c>
    </row>
    <row r="97" spans="1:19" ht="15.9" customHeight="1">
      <c r="A97" s="4">
        <v>11340013</v>
      </c>
      <c r="B97" s="4" t="s">
        <v>131</v>
      </c>
      <c r="C97" s="2">
        <v>14</v>
      </c>
      <c r="D97" s="2">
        <v>1</v>
      </c>
      <c r="E97" s="2">
        <v>15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1</v>
      </c>
      <c r="O97" s="5">
        <v>0</v>
      </c>
      <c r="P97" s="5">
        <v>3</v>
      </c>
      <c r="Q97" s="5">
        <v>0</v>
      </c>
      <c r="R97" s="5">
        <v>10</v>
      </c>
      <c r="S97" s="5">
        <v>1</v>
      </c>
    </row>
    <row r="98" spans="1:19" ht="15.9" customHeight="1">
      <c r="A98" s="4">
        <v>11340014</v>
      </c>
      <c r="B98" s="4" t="s">
        <v>132</v>
      </c>
      <c r="C98" s="2">
        <v>63</v>
      </c>
      <c r="D98" s="2">
        <v>10</v>
      </c>
      <c r="E98" s="2">
        <v>73</v>
      </c>
      <c r="F98" s="5">
        <v>0</v>
      </c>
      <c r="G98" s="5">
        <v>0</v>
      </c>
      <c r="H98" s="5">
        <v>1</v>
      </c>
      <c r="I98" s="5">
        <v>0</v>
      </c>
      <c r="J98" s="5">
        <v>0</v>
      </c>
      <c r="K98" s="5">
        <v>0</v>
      </c>
      <c r="L98" s="5">
        <v>3</v>
      </c>
      <c r="M98" s="5">
        <v>0</v>
      </c>
      <c r="N98" s="5">
        <v>5</v>
      </c>
      <c r="O98" s="5">
        <v>1</v>
      </c>
      <c r="P98" s="5">
        <v>19</v>
      </c>
      <c r="Q98" s="5">
        <v>5</v>
      </c>
      <c r="R98" s="5">
        <v>35</v>
      </c>
      <c r="S98" s="5">
        <v>4</v>
      </c>
    </row>
    <row r="99" spans="1:19" ht="15.9" customHeight="1">
      <c r="A99" s="4">
        <v>11340017</v>
      </c>
      <c r="B99" s="4" t="s">
        <v>133</v>
      </c>
      <c r="C99" s="2">
        <v>22</v>
      </c>
      <c r="D99" s="2">
        <v>1</v>
      </c>
      <c r="E99" s="2">
        <v>23</v>
      </c>
      <c r="F99" s="5">
        <v>1</v>
      </c>
      <c r="G99" s="5">
        <v>0</v>
      </c>
      <c r="H99" s="5">
        <v>0</v>
      </c>
      <c r="I99" s="5">
        <v>0</v>
      </c>
      <c r="J99" s="5">
        <v>2</v>
      </c>
      <c r="K99" s="5">
        <v>0</v>
      </c>
      <c r="L99" s="5">
        <v>0</v>
      </c>
      <c r="M99" s="5">
        <v>1</v>
      </c>
      <c r="N99" s="5">
        <v>1</v>
      </c>
      <c r="O99" s="5">
        <v>0</v>
      </c>
      <c r="P99" s="5">
        <v>2</v>
      </c>
      <c r="Q99" s="5">
        <v>0</v>
      </c>
      <c r="R99" s="5">
        <v>16</v>
      </c>
      <c r="S99" s="5">
        <v>0</v>
      </c>
    </row>
    <row r="100" spans="1:19" ht="15.9" customHeight="1">
      <c r="A100" s="4">
        <v>11340022</v>
      </c>
      <c r="B100" s="4" t="s">
        <v>134</v>
      </c>
      <c r="C100" s="2">
        <v>26</v>
      </c>
      <c r="D100" s="2">
        <v>2</v>
      </c>
      <c r="E100" s="2">
        <v>28</v>
      </c>
      <c r="F100" s="5">
        <v>1</v>
      </c>
      <c r="G100" s="5">
        <v>0</v>
      </c>
      <c r="H100" s="5">
        <v>0</v>
      </c>
      <c r="I100" s="5">
        <v>0</v>
      </c>
      <c r="J100" s="5">
        <v>2</v>
      </c>
      <c r="K100" s="5">
        <v>0</v>
      </c>
      <c r="L100" s="5">
        <v>3</v>
      </c>
      <c r="M100" s="5">
        <v>0</v>
      </c>
      <c r="N100" s="5">
        <v>1</v>
      </c>
      <c r="O100" s="5">
        <v>0</v>
      </c>
      <c r="P100" s="5">
        <v>5</v>
      </c>
      <c r="Q100" s="5">
        <v>0</v>
      </c>
      <c r="R100" s="5">
        <v>14</v>
      </c>
      <c r="S100" s="5">
        <v>2</v>
      </c>
    </row>
    <row r="101" spans="1:19" ht="15.9" customHeight="1">
      <c r="A101" s="4">
        <v>11340033</v>
      </c>
      <c r="B101" s="4" t="s">
        <v>135</v>
      </c>
      <c r="C101" s="2">
        <v>8</v>
      </c>
      <c r="D101" s="2">
        <v>0</v>
      </c>
      <c r="E101" s="2">
        <v>8</v>
      </c>
      <c r="F101" s="5">
        <v>0</v>
      </c>
      <c r="G101" s="5">
        <v>0</v>
      </c>
      <c r="H101" s="5">
        <v>1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2</v>
      </c>
      <c r="Q101" s="5">
        <v>0</v>
      </c>
      <c r="R101" s="5">
        <v>5</v>
      </c>
      <c r="S101" s="5">
        <v>0</v>
      </c>
    </row>
    <row r="102" spans="1:19" ht="15.9" customHeight="1">
      <c r="A102" s="4">
        <v>11340035</v>
      </c>
      <c r="B102" s="4" t="s">
        <v>136</v>
      </c>
      <c r="C102" s="2">
        <v>18</v>
      </c>
      <c r="D102" s="2">
        <v>1</v>
      </c>
      <c r="E102" s="2">
        <v>19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7</v>
      </c>
      <c r="Q102" s="5">
        <v>0</v>
      </c>
      <c r="R102" s="5">
        <v>11</v>
      </c>
      <c r="S102" s="5">
        <v>1</v>
      </c>
    </row>
    <row r="103" spans="1:19" ht="15.9" customHeight="1">
      <c r="A103" s="4">
        <v>11340040</v>
      </c>
      <c r="B103" s="4" t="s">
        <v>137</v>
      </c>
      <c r="C103" s="2">
        <v>52</v>
      </c>
      <c r="D103" s="2">
        <v>2</v>
      </c>
      <c r="E103" s="2">
        <v>54</v>
      </c>
      <c r="F103" s="5">
        <v>0</v>
      </c>
      <c r="G103" s="5">
        <v>0</v>
      </c>
      <c r="H103" s="5">
        <v>2</v>
      </c>
      <c r="I103" s="5">
        <v>0</v>
      </c>
      <c r="J103" s="5">
        <v>7</v>
      </c>
      <c r="K103" s="5">
        <v>0</v>
      </c>
      <c r="L103" s="5">
        <v>11</v>
      </c>
      <c r="M103" s="5">
        <v>0</v>
      </c>
      <c r="N103" s="5">
        <v>6</v>
      </c>
      <c r="O103" s="5">
        <v>0</v>
      </c>
      <c r="P103" s="5">
        <v>12</v>
      </c>
      <c r="Q103" s="5">
        <v>1</v>
      </c>
      <c r="R103" s="5">
        <v>14</v>
      </c>
      <c r="S103" s="5">
        <v>1</v>
      </c>
    </row>
    <row r="104" spans="1:19" ht="15.9" customHeight="1">
      <c r="A104" s="4">
        <v>11340042</v>
      </c>
      <c r="B104" s="4" t="s">
        <v>138</v>
      </c>
      <c r="C104" s="2">
        <v>28</v>
      </c>
      <c r="D104" s="2">
        <v>0</v>
      </c>
      <c r="E104" s="2">
        <v>28</v>
      </c>
      <c r="F104" s="5">
        <v>0</v>
      </c>
      <c r="G104" s="5">
        <v>0</v>
      </c>
      <c r="H104" s="5">
        <v>1</v>
      </c>
      <c r="I104" s="5">
        <v>0</v>
      </c>
      <c r="J104" s="5">
        <v>0</v>
      </c>
      <c r="K104" s="5">
        <v>0</v>
      </c>
      <c r="L104" s="5">
        <v>3</v>
      </c>
      <c r="M104" s="5">
        <v>0</v>
      </c>
      <c r="N104" s="5">
        <v>3</v>
      </c>
      <c r="O104" s="5">
        <v>0</v>
      </c>
      <c r="P104" s="5">
        <v>3</v>
      </c>
      <c r="Q104" s="5">
        <v>0</v>
      </c>
      <c r="R104" s="5">
        <v>18</v>
      </c>
      <c r="S104" s="5">
        <v>0</v>
      </c>
    </row>
    <row r="105" spans="1:19" ht="15.9" customHeight="1">
      <c r="A105" s="4">
        <v>11340047</v>
      </c>
      <c r="B105" s="4" t="s">
        <v>139</v>
      </c>
      <c r="C105" s="2">
        <v>23</v>
      </c>
      <c r="D105" s="2">
        <v>1</v>
      </c>
      <c r="E105" s="2">
        <v>24</v>
      </c>
      <c r="F105" s="5">
        <v>0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1</v>
      </c>
      <c r="M105" s="5">
        <v>0</v>
      </c>
      <c r="N105" s="5">
        <v>2</v>
      </c>
      <c r="O105" s="5">
        <v>0</v>
      </c>
      <c r="P105" s="5">
        <v>7</v>
      </c>
      <c r="Q105" s="5">
        <v>0</v>
      </c>
      <c r="R105" s="5">
        <v>13</v>
      </c>
      <c r="S105" s="5">
        <v>1</v>
      </c>
    </row>
    <row r="106" spans="1:19" ht="15.9" customHeight="1">
      <c r="A106" s="4">
        <v>11340049</v>
      </c>
      <c r="B106" s="4" t="s">
        <v>140</v>
      </c>
      <c r="C106" s="2">
        <v>33</v>
      </c>
      <c r="D106" s="2">
        <v>8</v>
      </c>
      <c r="E106" s="2">
        <v>41</v>
      </c>
      <c r="F106" s="5">
        <v>1</v>
      </c>
      <c r="G106" s="5">
        <v>0</v>
      </c>
      <c r="H106" s="5">
        <v>2</v>
      </c>
      <c r="I106" s="5">
        <v>0</v>
      </c>
      <c r="J106" s="5">
        <v>4</v>
      </c>
      <c r="K106" s="5">
        <v>0</v>
      </c>
      <c r="L106" s="5">
        <v>10</v>
      </c>
      <c r="M106" s="5">
        <v>0</v>
      </c>
      <c r="N106" s="5">
        <v>1</v>
      </c>
      <c r="O106" s="5">
        <v>0</v>
      </c>
      <c r="P106" s="5">
        <v>3</v>
      </c>
      <c r="Q106" s="5">
        <v>2</v>
      </c>
      <c r="R106" s="5">
        <v>12</v>
      </c>
      <c r="S106" s="5">
        <v>6</v>
      </c>
    </row>
    <row r="107" spans="1:19" ht="15.9" customHeight="1">
      <c r="A107" s="4">
        <v>11340053</v>
      </c>
      <c r="B107" s="4" t="s">
        <v>141</v>
      </c>
      <c r="C107" s="2">
        <v>37</v>
      </c>
      <c r="D107" s="2">
        <v>1</v>
      </c>
      <c r="E107" s="2">
        <v>38</v>
      </c>
      <c r="F107" s="5">
        <v>0</v>
      </c>
      <c r="G107" s="5">
        <v>0</v>
      </c>
      <c r="H107" s="5">
        <v>1</v>
      </c>
      <c r="I107" s="5">
        <v>0</v>
      </c>
      <c r="J107" s="5">
        <v>3</v>
      </c>
      <c r="K107" s="5">
        <v>0</v>
      </c>
      <c r="L107" s="5">
        <v>4</v>
      </c>
      <c r="M107" s="5">
        <v>0</v>
      </c>
      <c r="N107" s="5">
        <v>0</v>
      </c>
      <c r="O107" s="5">
        <v>0</v>
      </c>
      <c r="P107" s="5">
        <v>4</v>
      </c>
      <c r="Q107" s="5">
        <v>0</v>
      </c>
      <c r="R107" s="5">
        <v>25</v>
      </c>
      <c r="S107" s="5">
        <v>1</v>
      </c>
    </row>
    <row r="108" spans="1:19" ht="15.9" customHeight="1">
      <c r="A108" s="4">
        <v>11340059</v>
      </c>
      <c r="B108" s="4" t="s">
        <v>142</v>
      </c>
      <c r="C108" s="2">
        <v>37</v>
      </c>
      <c r="D108" s="2">
        <v>3</v>
      </c>
      <c r="E108" s="2">
        <v>40</v>
      </c>
      <c r="F108" s="5">
        <v>2</v>
      </c>
      <c r="G108" s="5">
        <v>0</v>
      </c>
      <c r="H108" s="5">
        <v>0</v>
      </c>
      <c r="I108" s="5">
        <v>0</v>
      </c>
      <c r="J108" s="5">
        <v>3</v>
      </c>
      <c r="K108" s="5">
        <v>1</v>
      </c>
      <c r="L108" s="5">
        <v>3</v>
      </c>
      <c r="M108" s="5">
        <v>0</v>
      </c>
      <c r="N108" s="5">
        <v>1</v>
      </c>
      <c r="O108" s="5">
        <v>0</v>
      </c>
      <c r="P108" s="5">
        <v>13</v>
      </c>
      <c r="Q108" s="5">
        <v>1</v>
      </c>
      <c r="R108" s="5">
        <v>15</v>
      </c>
      <c r="S108" s="5">
        <v>1</v>
      </c>
    </row>
    <row r="109" spans="1:19" ht="15.9" customHeight="1">
      <c r="A109" s="4">
        <v>11340060</v>
      </c>
      <c r="B109" s="4" t="s">
        <v>143</v>
      </c>
      <c r="C109" s="2">
        <v>48</v>
      </c>
      <c r="D109" s="2">
        <v>5</v>
      </c>
      <c r="E109" s="2">
        <v>53</v>
      </c>
      <c r="F109" s="5">
        <v>0</v>
      </c>
      <c r="G109" s="5">
        <v>0</v>
      </c>
      <c r="H109" s="5">
        <v>1</v>
      </c>
      <c r="I109" s="5">
        <v>0</v>
      </c>
      <c r="J109" s="5">
        <v>3</v>
      </c>
      <c r="K109" s="5">
        <v>0</v>
      </c>
      <c r="L109" s="5">
        <v>5</v>
      </c>
      <c r="M109" s="5">
        <v>0</v>
      </c>
      <c r="N109" s="5">
        <v>5</v>
      </c>
      <c r="O109" s="5">
        <v>0</v>
      </c>
      <c r="P109" s="5">
        <v>13</v>
      </c>
      <c r="Q109" s="5">
        <v>1</v>
      </c>
      <c r="R109" s="5">
        <v>21</v>
      </c>
      <c r="S109" s="5">
        <v>4</v>
      </c>
    </row>
    <row r="110" spans="1:19" ht="15.9" customHeight="1">
      <c r="A110" s="4">
        <v>11340065</v>
      </c>
      <c r="B110" s="4" t="s">
        <v>145</v>
      </c>
      <c r="C110" s="2">
        <v>28</v>
      </c>
      <c r="D110" s="2">
        <v>6</v>
      </c>
      <c r="E110" s="2">
        <v>34</v>
      </c>
      <c r="F110" s="5">
        <v>0</v>
      </c>
      <c r="G110" s="5">
        <v>0</v>
      </c>
      <c r="H110" s="5">
        <v>0</v>
      </c>
      <c r="I110" s="5">
        <v>0</v>
      </c>
      <c r="J110" s="5">
        <v>3</v>
      </c>
      <c r="K110" s="5">
        <v>0</v>
      </c>
      <c r="L110" s="5">
        <v>2</v>
      </c>
      <c r="M110" s="5">
        <v>0</v>
      </c>
      <c r="N110" s="5">
        <v>2</v>
      </c>
      <c r="O110" s="5">
        <v>0</v>
      </c>
      <c r="P110" s="5">
        <v>6</v>
      </c>
      <c r="Q110" s="5">
        <v>3</v>
      </c>
      <c r="R110" s="5">
        <v>15</v>
      </c>
      <c r="S110" s="5">
        <v>3</v>
      </c>
    </row>
    <row r="111" spans="1:19" ht="15.9" customHeight="1">
      <c r="A111" s="4">
        <v>11340066</v>
      </c>
      <c r="B111" s="4" t="s">
        <v>146</v>
      </c>
      <c r="C111" s="2">
        <v>20</v>
      </c>
      <c r="D111" s="2">
        <v>1</v>
      </c>
      <c r="E111" s="2">
        <v>21</v>
      </c>
      <c r="F111" s="5">
        <v>0</v>
      </c>
      <c r="G111" s="5">
        <v>0</v>
      </c>
      <c r="H111" s="5">
        <v>0</v>
      </c>
      <c r="I111" s="5">
        <v>0</v>
      </c>
      <c r="J111" s="5">
        <v>2</v>
      </c>
      <c r="K111" s="5">
        <v>0</v>
      </c>
      <c r="L111" s="5">
        <v>0</v>
      </c>
      <c r="M111" s="5">
        <v>1</v>
      </c>
      <c r="N111" s="5">
        <v>2</v>
      </c>
      <c r="O111" s="5">
        <v>0</v>
      </c>
      <c r="P111" s="5">
        <v>10</v>
      </c>
      <c r="Q111" s="5">
        <v>0</v>
      </c>
      <c r="R111" s="5">
        <v>6</v>
      </c>
      <c r="S111" s="5">
        <v>0</v>
      </c>
    </row>
    <row r="112" spans="1:19" ht="15.9" customHeight="1">
      <c r="A112" s="4">
        <v>11340067</v>
      </c>
      <c r="B112" s="4" t="s">
        <v>147</v>
      </c>
      <c r="C112" s="2">
        <v>29</v>
      </c>
      <c r="D112" s="2">
        <v>5</v>
      </c>
      <c r="E112" s="2">
        <v>34</v>
      </c>
      <c r="F112" s="5">
        <v>0</v>
      </c>
      <c r="G112" s="5">
        <v>0</v>
      </c>
      <c r="H112" s="5">
        <v>1</v>
      </c>
      <c r="I112" s="5">
        <v>0</v>
      </c>
      <c r="J112" s="5">
        <v>1</v>
      </c>
      <c r="K112" s="5">
        <v>0</v>
      </c>
      <c r="L112" s="5">
        <v>5</v>
      </c>
      <c r="M112" s="5">
        <v>1</v>
      </c>
      <c r="N112" s="5">
        <v>1</v>
      </c>
      <c r="O112" s="5">
        <v>1</v>
      </c>
      <c r="P112" s="5">
        <v>4</v>
      </c>
      <c r="Q112" s="5">
        <v>1</v>
      </c>
      <c r="R112" s="5">
        <v>17</v>
      </c>
      <c r="S112" s="5">
        <v>2</v>
      </c>
    </row>
    <row r="113" spans="1:19" ht="15.9" customHeight="1">
      <c r="A113" s="4">
        <v>11340071</v>
      </c>
      <c r="B113" s="4" t="s">
        <v>173</v>
      </c>
      <c r="C113" s="2">
        <v>25</v>
      </c>
      <c r="D113" s="2">
        <v>2</v>
      </c>
      <c r="E113" s="2">
        <v>27</v>
      </c>
      <c r="F113" s="5">
        <v>0</v>
      </c>
      <c r="G113" s="5">
        <v>0</v>
      </c>
      <c r="H113" s="5">
        <v>0</v>
      </c>
      <c r="I113" s="5">
        <v>0</v>
      </c>
      <c r="J113" s="5">
        <v>2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5</v>
      </c>
      <c r="Q113" s="5">
        <v>1</v>
      </c>
      <c r="R113" s="5">
        <v>18</v>
      </c>
      <c r="S113" s="5">
        <v>1</v>
      </c>
    </row>
    <row r="114" spans="1:19" ht="15.9" customHeight="1">
      <c r="A114" s="4">
        <v>11340072</v>
      </c>
      <c r="B114" s="4" t="s">
        <v>149</v>
      </c>
      <c r="C114" s="2">
        <v>12</v>
      </c>
      <c r="D114" s="2">
        <v>0</v>
      </c>
      <c r="E114" s="2">
        <v>12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0</v>
      </c>
      <c r="M114" s="5">
        <v>0</v>
      </c>
      <c r="N114" s="5">
        <v>2</v>
      </c>
      <c r="O114" s="5">
        <v>0</v>
      </c>
      <c r="P114" s="5">
        <v>4</v>
      </c>
      <c r="Q114" s="5">
        <v>0</v>
      </c>
      <c r="R114" s="5">
        <v>6</v>
      </c>
      <c r="S114" s="5">
        <v>0</v>
      </c>
    </row>
    <row r="115" spans="1:19" ht="15.9" customHeight="1">
      <c r="A115" s="4">
        <v>11340073</v>
      </c>
      <c r="B115" s="4" t="s">
        <v>150</v>
      </c>
      <c r="C115" s="2">
        <v>16</v>
      </c>
      <c r="D115" s="2">
        <v>1</v>
      </c>
      <c r="E115" s="2">
        <v>17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1</v>
      </c>
      <c r="M115" s="5">
        <v>0</v>
      </c>
      <c r="N115" s="5">
        <v>2</v>
      </c>
      <c r="O115" s="5">
        <v>0</v>
      </c>
      <c r="P115" s="5">
        <v>4</v>
      </c>
      <c r="Q115" s="5">
        <v>0</v>
      </c>
      <c r="R115" s="5">
        <v>9</v>
      </c>
      <c r="S115" s="5">
        <v>1</v>
      </c>
    </row>
    <row r="116" spans="1:19" ht="15.9" customHeight="1">
      <c r="A116" s="4">
        <v>11340075</v>
      </c>
      <c r="B116" s="4" t="s">
        <v>151</v>
      </c>
      <c r="C116" s="2">
        <v>10</v>
      </c>
      <c r="D116" s="2">
        <v>0</v>
      </c>
      <c r="E116" s="2">
        <v>10</v>
      </c>
      <c r="F116" s="5">
        <v>0</v>
      </c>
      <c r="G116" s="5">
        <v>0</v>
      </c>
      <c r="H116" s="5">
        <v>1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4</v>
      </c>
      <c r="Q116" s="5">
        <v>0</v>
      </c>
      <c r="R116" s="5">
        <v>5</v>
      </c>
      <c r="S116" s="5">
        <v>0</v>
      </c>
    </row>
    <row r="117" spans="1:19" ht="15.9" customHeight="1">
      <c r="A117" s="4">
        <v>11340076</v>
      </c>
      <c r="B117" s="4" t="s">
        <v>174</v>
      </c>
      <c r="C117" s="2">
        <v>28</v>
      </c>
      <c r="D117" s="2">
        <v>1</v>
      </c>
      <c r="E117" s="2">
        <v>29</v>
      </c>
      <c r="F117" s="5">
        <v>0</v>
      </c>
      <c r="G117" s="5">
        <v>0</v>
      </c>
      <c r="H117" s="5">
        <v>0</v>
      </c>
      <c r="I117" s="5">
        <v>0</v>
      </c>
      <c r="J117" s="5">
        <v>2</v>
      </c>
      <c r="K117" s="5">
        <v>0</v>
      </c>
      <c r="L117" s="5">
        <v>6</v>
      </c>
      <c r="M117" s="5">
        <v>0</v>
      </c>
      <c r="N117" s="5">
        <v>1</v>
      </c>
      <c r="O117" s="5">
        <v>0</v>
      </c>
      <c r="P117" s="5">
        <v>3</v>
      </c>
      <c r="Q117" s="5">
        <v>0</v>
      </c>
      <c r="R117" s="5">
        <v>16</v>
      </c>
      <c r="S117" s="5">
        <v>1</v>
      </c>
    </row>
    <row r="118" spans="1:19" ht="15.9" customHeight="1">
      <c r="A118" s="4">
        <v>11340077</v>
      </c>
      <c r="B118" s="4" t="s">
        <v>175</v>
      </c>
      <c r="C118" s="2">
        <v>13</v>
      </c>
      <c r="D118" s="2">
        <v>3</v>
      </c>
      <c r="E118" s="2">
        <v>16</v>
      </c>
      <c r="F118" s="5">
        <v>0</v>
      </c>
      <c r="G118" s="5">
        <v>0</v>
      </c>
      <c r="H118" s="5">
        <v>0</v>
      </c>
      <c r="I118" s="5">
        <v>0</v>
      </c>
      <c r="J118" s="5">
        <v>2</v>
      </c>
      <c r="K118" s="5">
        <v>0</v>
      </c>
      <c r="L118" s="5">
        <v>1</v>
      </c>
      <c r="M118" s="5">
        <v>0</v>
      </c>
      <c r="N118" s="5">
        <v>1</v>
      </c>
      <c r="O118" s="5">
        <v>0</v>
      </c>
      <c r="P118" s="5">
        <v>3</v>
      </c>
      <c r="Q118" s="5">
        <v>1</v>
      </c>
      <c r="R118" s="5">
        <v>6</v>
      </c>
      <c r="S118" s="5">
        <v>2</v>
      </c>
    </row>
    <row r="119" spans="1:19" ht="15.9" customHeight="1">
      <c r="A119" s="4">
        <v>11340078</v>
      </c>
      <c r="B119" s="4" t="s">
        <v>181</v>
      </c>
      <c r="C119" s="2">
        <v>11</v>
      </c>
      <c r="D119" s="2">
        <v>0</v>
      </c>
      <c r="E119" s="2">
        <v>11</v>
      </c>
      <c r="F119" s="5">
        <v>0</v>
      </c>
      <c r="G119" s="5">
        <v>0</v>
      </c>
      <c r="H119" s="5">
        <v>0</v>
      </c>
      <c r="I119" s="5">
        <v>0</v>
      </c>
      <c r="J119" s="5">
        <v>1</v>
      </c>
      <c r="K119" s="5">
        <v>0</v>
      </c>
      <c r="L119" s="5">
        <v>0</v>
      </c>
      <c r="M119" s="5">
        <v>0</v>
      </c>
      <c r="N119" s="5">
        <v>1</v>
      </c>
      <c r="O119" s="5">
        <v>0</v>
      </c>
      <c r="P119" s="5">
        <v>5</v>
      </c>
      <c r="Q119" s="5">
        <v>0</v>
      </c>
      <c r="R119" s="5">
        <v>4</v>
      </c>
      <c r="S119" s="5">
        <v>0</v>
      </c>
    </row>
    <row r="120" spans="1:19" ht="15.9" customHeight="1">
      <c r="A120" s="4">
        <v>11340079</v>
      </c>
      <c r="B120" s="4" t="s">
        <v>182</v>
      </c>
      <c r="C120" s="2">
        <v>65</v>
      </c>
      <c r="D120" s="2">
        <v>7</v>
      </c>
      <c r="E120" s="2">
        <v>72</v>
      </c>
      <c r="F120" s="5">
        <v>0</v>
      </c>
      <c r="G120" s="5">
        <v>0</v>
      </c>
      <c r="H120" s="5">
        <v>0</v>
      </c>
      <c r="I120" s="5">
        <v>2</v>
      </c>
      <c r="J120" s="5">
        <v>4</v>
      </c>
      <c r="K120" s="5">
        <v>1</v>
      </c>
      <c r="L120" s="5">
        <v>7</v>
      </c>
      <c r="M120" s="5">
        <v>0</v>
      </c>
      <c r="N120" s="5">
        <v>2</v>
      </c>
      <c r="O120" s="5">
        <v>0</v>
      </c>
      <c r="P120" s="5">
        <v>16</v>
      </c>
      <c r="Q120" s="5">
        <v>2</v>
      </c>
      <c r="R120" s="5">
        <v>36</v>
      </c>
      <c r="S120" s="5">
        <v>2</v>
      </c>
    </row>
    <row r="121" spans="1:19" ht="15.9" customHeight="1">
      <c r="A121" s="4">
        <v>11460010</v>
      </c>
      <c r="B121" s="4" t="s">
        <v>63</v>
      </c>
      <c r="C121" s="2">
        <v>19</v>
      </c>
      <c r="D121" s="2">
        <v>0</v>
      </c>
      <c r="E121" s="2">
        <v>19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5">
        <v>1</v>
      </c>
      <c r="M121" s="5">
        <v>0</v>
      </c>
      <c r="N121" s="5">
        <v>1</v>
      </c>
      <c r="O121" s="5">
        <v>0</v>
      </c>
      <c r="P121" s="5">
        <v>4</v>
      </c>
      <c r="Q121" s="5">
        <v>0</v>
      </c>
      <c r="R121" s="5">
        <v>13</v>
      </c>
      <c r="S121" s="5">
        <v>0</v>
      </c>
    </row>
    <row r="122" spans="1:19" ht="15.9" customHeight="1">
      <c r="A122" s="4">
        <v>11460012</v>
      </c>
      <c r="B122" s="4" t="s">
        <v>64</v>
      </c>
      <c r="C122" s="2">
        <v>12</v>
      </c>
      <c r="D122" s="2">
        <v>0</v>
      </c>
      <c r="E122" s="2">
        <v>12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1</v>
      </c>
      <c r="M122" s="5">
        <v>0</v>
      </c>
      <c r="N122" s="5">
        <v>1</v>
      </c>
      <c r="O122" s="5">
        <v>0</v>
      </c>
      <c r="P122" s="5">
        <v>0</v>
      </c>
      <c r="Q122" s="5">
        <v>0</v>
      </c>
      <c r="R122" s="5">
        <v>10</v>
      </c>
      <c r="S122" s="5">
        <v>0</v>
      </c>
    </row>
    <row r="123" spans="1:19" ht="15.9" customHeight="1">
      <c r="A123" s="4">
        <v>11460017</v>
      </c>
      <c r="B123" s="4" t="s">
        <v>65</v>
      </c>
      <c r="C123" s="2">
        <v>22</v>
      </c>
      <c r="D123" s="2">
        <v>3</v>
      </c>
      <c r="E123" s="2">
        <v>25</v>
      </c>
      <c r="F123" s="5">
        <v>0</v>
      </c>
      <c r="G123" s="5">
        <v>0</v>
      </c>
      <c r="H123" s="5">
        <v>1</v>
      </c>
      <c r="I123" s="5">
        <v>0</v>
      </c>
      <c r="J123" s="5">
        <v>2</v>
      </c>
      <c r="K123" s="5">
        <v>1</v>
      </c>
      <c r="L123" s="5">
        <v>3</v>
      </c>
      <c r="M123" s="5">
        <v>1</v>
      </c>
      <c r="N123" s="5">
        <v>0</v>
      </c>
      <c r="O123" s="5">
        <v>0</v>
      </c>
      <c r="P123" s="5">
        <v>4</v>
      </c>
      <c r="Q123" s="5">
        <v>0</v>
      </c>
      <c r="R123" s="5">
        <v>12</v>
      </c>
      <c r="S123" s="5">
        <v>1</v>
      </c>
    </row>
    <row r="124" spans="1:19" ht="15.9" customHeight="1">
      <c r="A124" s="4">
        <v>11460021</v>
      </c>
      <c r="B124" s="4" t="s">
        <v>191</v>
      </c>
      <c r="C124" s="2">
        <v>39</v>
      </c>
      <c r="D124" s="2">
        <v>2</v>
      </c>
      <c r="E124" s="2">
        <v>41</v>
      </c>
      <c r="F124" s="5">
        <v>0</v>
      </c>
      <c r="G124" s="5">
        <v>0</v>
      </c>
      <c r="H124" s="5">
        <v>1</v>
      </c>
      <c r="I124" s="5">
        <v>0</v>
      </c>
      <c r="J124" s="5">
        <v>5</v>
      </c>
      <c r="K124" s="5">
        <v>0</v>
      </c>
      <c r="L124" s="5">
        <v>7</v>
      </c>
      <c r="M124" s="5">
        <v>0</v>
      </c>
      <c r="N124" s="5">
        <v>2</v>
      </c>
      <c r="O124" s="5">
        <v>0</v>
      </c>
      <c r="P124" s="5">
        <v>9</v>
      </c>
      <c r="Q124" s="5">
        <v>1</v>
      </c>
      <c r="R124" s="5">
        <v>15</v>
      </c>
      <c r="S124" s="5">
        <v>1</v>
      </c>
    </row>
    <row r="125" spans="1:19" ht="15.9" customHeight="1">
      <c r="A125" s="4">
        <v>11460022</v>
      </c>
      <c r="B125" s="4" t="s">
        <v>66</v>
      </c>
      <c r="C125" s="2">
        <v>7</v>
      </c>
      <c r="D125" s="2">
        <v>1</v>
      </c>
      <c r="E125" s="2">
        <v>8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1</v>
      </c>
      <c r="M125" s="5">
        <v>0</v>
      </c>
      <c r="N125" s="5">
        <v>0</v>
      </c>
      <c r="O125" s="5">
        <v>0</v>
      </c>
      <c r="P125" s="5">
        <v>2</v>
      </c>
      <c r="Q125" s="5">
        <v>0</v>
      </c>
      <c r="R125" s="5">
        <v>4</v>
      </c>
      <c r="S125" s="5">
        <v>1</v>
      </c>
    </row>
    <row r="126" spans="1:19" ht="15.9" customHeight="1">
      <c r="A126" s="4">
        <v>11460023</v>
      </c>
      <c r="B126" s="4" t="s">
        <v>67</v>
      </c>
      <c r="C126" s="2">
        <v>14</v>
      </c>
      <c r="D126" s="2">
        <v>4</v>
      </c>
      <c r="E126" s="2">
        <v>18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1</v>
      </c>
      <c r="M126" s="5">
        <v>0</v>
      </c>
      <c r="N126" s="5">
        <v>0</v>
      </c>
      <c r="O126" s="5">
        <v>1</v>
      </c>
      <c r="P126" s="5">
        <v>3</v>
      </c>
      <c r="Q126" s="5">
        <v>2</v>
      </c>
      <c r="R126" s="5">
        <v>10</v>
      </c>
      <c r="S126" s="5">
        <v>1</v>
      </c>
    </row>
    <row r="127" spans="1:19" ht="15.9" customHeight="1">
      <c r="A127" s="4">
        <v>11460024</v>
      </c>
      <c r="B127" s="4" t="s">
        <v>68</v>
      </c>
      <c r="C127" s="2">
        <v>18</v>
      </c>
      <c r="D127" s="2">
        <v>1</v>
      </c>
      <c r="E127" s="2">
        <v>19</v>
      </c>
      <c r="F127" s="5">
        <v>0</v>
      </c>
      <c r="G127" s="5">
        <v>0</v>
      </c>
      <c r="H127" s="5">
        <v>0</v>
      </c>
      <c r="I127" s="5">
        <v>1</v>
      </c>
      <c r="J127" s="5">
        <v>2</v>
      </c>
      <c r="K127" s="5">
        <v>0</v>
      </c>
      <c r="L127" s="5">
        <v>2</v>
      </c>
      <c r="M127" s="5">
        <v>0</v>
      </c>
      <c r="N127" s="5">
        <v>2</v>
      </c>
      <c r="O127" s="5">
        <v>0</v>
      </c>
      <c r="P127" s="5">
        <v>2</v>
      </c>
      <c r="Q127" s="5">
        <v>0</v>
      </c>
      <c r="R127" s="5">
        <v>10</v>
      </c>
      <c r="S127" s="5">
        <v>0</v>
      </c>
    </row>
    <row r="128" spans="1:19" ht="15.9" customHeight="1">
      <c r="A128" s="4">
        <v>11460027</v>
      </c>
      <c r="B128" s="4" t="s">
        <v>184</v>
      </c>
      <c r="C128" s="2">
        <v>25</v>
      </c>
      <c r="D128" s="2">
        <v>2</v>
      </c>
      <c r="E128" s="2">
        <v>27</v>
      </c>
      <c r="F128" s="5">
        <v>0</v>
      </c>
      <c r="G128" s="5">
        <v>0</v>
      </c>
      <c r="H128" s="5">
        <v>1</v>
      </c>
      <c r="I128" s="5">
        <v>0</v>
      </c>
      <c r="J128" s="5">
        <v>5</v>
      </c>
      <c r="K128" s="5">
        <v>0</v>
      </c>
      <c r="L128" s="5">
        <v>3</v>
      </c>
      <c r="M128" s="5">
        <v>0</v>
      </c>
      <c r="N128" s="5">
        <v>0</v>
      </c>
      <c r="O128" s="5">
        <v>0</v>
      </c>
      <c r="P128" s="5">
        <v>5</v>
      </c>
      <c r="Q128" s="5">
        <v>1</v>
      </c>
      <c r="R128" s="5">
        <v>11</v>
      </c>
      <c r="S128" s="5">
        <v>1</v>
      </c>
    </row>
    <row r="129" spans="1:19" ht="15.9" customHeight="1">
      <c r="A129" s="4">
        <v>11460028</v>
      </c>
      <c r="B129" s="4" t="s">
        <v>192</v>
      </c>
      <c r="C129" s="2">
        <v>18</v>
      </c>
      <c r="D129" s="2">
        <v>1</v>
      </c>
      <c r="E129" s="2">
        <v>19</v>
      </c>
      <c r="F129" s="5">
        <v>0</v>
      </c>
      <c r="G129" s="5">
        <v>0</v>
      </c>
      <c r="H129" s="5">
        <v>1</v>
      </c>
      <c r="I129" s="5">
        <v>0</v>
      </c>
      <c r="J129" s="5">
        <v>2</v>
      </c>
      <c r="K129" s="5">
        <v>0</v>
      </c>
      <c r="L129" s="5">
        <v>4</v>
      </c>
      <c r="M129" s="5">
        <v>0</v>
      </c>
      <c r="N129" s="5">
        <v>0</v>
      </c>
      <c r="O129" s="5">
        <v>0</v>
      </c>
      <c r="P129" s="5">
        <v>3</v>
      </c>
      <c r="Q129" s="5">
        <v>0</v>
      </c>
      <c r="R129" s="5">
        <v>8</v>
      </c>
      <c r="S129" s="5">
        <v>1</v>
      </c>
    </row>
    <row r="130" spans="1:19" ht="15.9" customHeight="1">
      <c r="A130" s="4">
        <v>11460029</v>
      </c>
      <c r="B130" s="4" t="s">
        <v>193</v>
      </c>
      <c r="C130" s="2">
        <v>31</v>
      </c>
      <c r="D130" s="2">
        <v>8</v>
      </c>
      <c r="E130" s="2">
        <v>39</v>
      </c>
      <c r="F130" s="5">
        <v>1</v>
      </c>
      <c r="G130" s="5">
        <v>0</v>
      </c>
      <c r="H130" s="5">
        <v>5</v>
      </c>
      <c r="I130" s="5">
        <v>3</v>
      </c>
      <c r="J130" s="5">
        <v>5</v>
      </c>
      <c r="K130" s="5">
        <v>1</v>
      </c>
      <c r="L130" s="5">
        <v>4</v>
      </c>
      <c r="M130" s="5">
        <v>0</v>
      </c>
      <c r="N130" s="5">
        <v>3</v>
      </c>
      <c r="O130" s="5">
        <v>0</v>
      </c>
      <c r="P130" s="5">
        <v>2</v>
      </c>
      <c r="Q130" s="5">
        <v>0</v>
      </c>
      <c r="R130" s="5">
        <v>11</v>
      </c>
      <c r="S130" s="5">
        <v>4</v>
      </c>
    </row>
    <row r="131" spans="1:19" ht="15.9" customHeight="1">
      <c r="A131" s="4">
        <v>11480006</v>
      </c>
      <c r="B131" s="4" t="s">
        <v>152</v>
      </c>
      <c r="C131" s="2">
        <v>14</v>
      </c>
      <c r="D131" s="2">
        <v>1</v>
      </c>
      <c r="E131" s="2">
        <v>15</v>
      </c>
      <c r="F131" s="5">
        <v>0</v>
      </c>
      <c r="G131" s="5">
        <v>0</v>
      </c>
      <c r="H131" s="5">
        <v>0</v>
      </c>
      <c r="I131" s="5">
        <v>0</v>
      </c>
      <c r="J131" s="5">
        <v>1</v>
      </c>
      <c r="K131" s="5">
        <v>0</v>
      </c>
      <c r="L131" s="5">
        <v>2</v>
      </c>
      <c r="M131" s="5">
        <v>0</v>
      </c>
      <c r="N131" s="5">
        <v>1</v>
      </c>
      <c r="O131" s="5">
        <v>0</v>
      </c>
      <c r="P131" s="5">
        <v>6</v>
      </c>
      <c r="Q131" s="5">
        <v>1</v>
      </c>
      <c r="R131" s="5">
        <v>4</v>
      </c>
      <c r="S131" s="5">
        <v>0</v>
      </c>
    </row>
    <row r="132" spans="1:19" ht="15.9" customHeight="1">
      <c r="A132" s="4">
        <v>11480020</v>
      </c>
      <c r="B132" s="4" t="s">
        <v>154</v>
      </c>
      <c r="C132" s="2">
        <v>25</v>
      </c>
      <c r="D132" s="2">
        <v>1</v>
      </c>
      <c r="E132" s="2">
        <v>26</v>
      </c>
      <c r="F132" s="5">
        <v>0</v>
      </c>
      <c r="G132" s="5">
        <v>0</v>
      </c>
      <c r="H132" s="5">
        <v>0</v>
      </c>
      <c r="I132" s="5">
        <v>0</v>
      </c>
      <c r="J132" s="5">
        <v>1</v>
      </c>
      <c r="K132" s="5">
        <v>0</v>
      </c>
      <c r="L132" s="5">
        <v>1</v>
      </c>
      <c r="M132" s="5">
        <v>0</v>
      </c>
      <c r="N132" s="5">
        <v>4</v>
      </c>
      <c r="O132" s="5">
        <v>0</v>
      </c>
      <c r="P132" s="5">
        <v>7</v>
      </c>
      <c r="Q132" s="5">
        <v>1</v>
      </c>
      <c r="R132" s="5">
        <v>12</v>
      </c>
      <c r="S132" s="5">
        <v>0</v>
      </c>
    </row>
    <row r="133" spans="1:19" ht="15.9" customHeight="1">
      <c r="A133" s="4">
        <v>11480027</v>
      </c>
      <c r="B133" s="4" t="s">
        <v>185</v>
      </c>
      <c r="C133" s="2">
        <v>41</v>
      </c>
      <c r="D133" s="2">
        <v>4</v>
      </c>
      <c r="E133" s="2">
        <v>45</v>
      </c>
      <c r="F133" s="5">
        <v>1</v>
      </c>
      <c r="G133" s="5">
        <v>1</v>
      </c>
      <c r="H133" s="5">
        <v>1</v>
      </c>
      <c r="I133" s="5">
        <v>0</v>
      </c>
      <c r="J133" s="5">
        <v>11</v>
      </c>
      <c r="K133" s="5">
        <v>0</v>
      </c>
      <c r="L133" s="5">
        <v>3</v>
      </c>
      <c r="M133" s="5">
        <v>0</v>
      </c>
      <c r="N133" s="5">
        <v>6</v>
      </c>
      <c r="O133" s="5">
        <v>0</v>
      </c>
      <c r="P133" s="5">
        <v>5</v>
      </c>
      <c r="Q133" s="5">
        <v>1</v>
      </c>
      <c r="R133" s="5">
        <v>14</v>
      </c>
      <c r="S133" s="5">
        <v>2</v>
      </c>
    </row>
    <row r="134" spans="1:19" ht="15.9" customHeight="1">
      <c r="A134" s="4">
        <v>11480028</v>
      </c>
      <c r="B134" s="4" t="s">
        <v>156</v>
      </c>
      <c r="C134" s="2">
        <v>6</v>
      </c>
      <c r="D134" s="2">
        <v>4</v>
      </c>
      <c r="E134" s="2">
        <v>10</v>
      </c>
      <c r="F134" s="5">
        <v>0</v>
      </c>
      <c r="G134" s="5">
        <v>0</v>
      </c>
      <c r="H134" s="5">
        <v>0</v>
      </c>
      <c r="I134" s="5">
        <v>0</v>
      </c>
      <c r="J134" s="5">
        <v>1</v>
      </c>
      <c r="K134" s="5">
        <v>0</v>
      </c>
      <c r="L134" s="5">
        <v>1</v>
      </c>
      <c r="M134" s="5">
        <v>3</v>
      </c>
      <c r="N134" s="5">
        <v>0</v>
      </c>
      <c r="O134" s="5">
        <v>0</v>
      </c>
      <c r="P134" s="5">
        <v>0</v>
      </c>
      <c r="Q134" s="5">
        <v>1</v>
      </c>
      <c r="R134" s="5">
        <v>4</v>
      </c>
      <c r="S134" s="5">
        <v>0</v>
      </c>
    </row>
    <row r="135" spans="1:19" ht="15.9" customHeight="1">
      <c r="A135" s="4">
        <v>11480037</v>
      </c>
      <c r="B135" s="4" t="s">
        <v>186</v>
      </c>
      <c r="C135" s="2">
        <v>3</v>
      </c>
      <c r="D135" s="2">
        <v>0</v>
      </c>
      <c r="E135" s="2">
        <v>3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2</v>
      </c>
      <c r="Q135" s="5">
        <v>0</v>
      </c>
      <c r="R135" s="5">
        <v>1</v>
      </c>
      <c r="S135" s="5">
        <v>0</v>
      </c>
    </row>
    <row r="136" spans="1:19" ht="15.9" customHeight="1">
      <c r="A136" s="4">
        <v>11650004</v>
      </c>
      <c r="B136" s="4" t="s">
        <v>69</v>
      </c>
      <c r="C136" s="2">
        <v>46</v>
      </c>
      <c r="D136" s="2">
        <v>2</v>
      </c>
      <c r="E136" s="2">
        <v>48</v>
      </c>
      <c r="F136" s="5">
        <v>1</v>
      </c>
      <c r="G136" s="5">
        <v>0</v>
      </c>
      <c r="H136" s="5">
        <v>3</v>
      </c>
      <c r="I136" s="5">
        <v>0</v>
      </c>
      <c r="J136" s="5">
        <v>3</v>
      </c>
      <c r="K136" s="5">
        <v>1</v>
      </c>
      <c r="L136" s="5">
        <v>4</v>
      </c>
      <c r="M136" s="5">
        <v>1</v>
      </c>
      <c r="N136" s="5">
        <v>3</v>
      </c>
      <c r="O136" s="5">
        <v>0</v>
      </c>
      <c r="P136" s="5">
        <v>17</v>
      </c>
      <c r="Q136" s="5">
        <v>0</v>
      </c>
      <c r="R136" s="5">
        <v>15</v>
      </c>
      <c r="S136" s="5">
        <v>0</v>
      </c>
    </row>
    <row r="137" spans="1:19" ht="15.9" customHeight="1">
      <c r="A137" s="4">
        <v>11650014</v>
      </c>
      <c r="B137" s="4" t="s">
        <v>70</v>
      </c>
      <c r="C137" s="2">
        <v>15</v>
      </c>
      <c r="D137" s="2">
        <v>1</v>
      </c>
      <c r="E137" s="2">
        <v>16</v>
      </c>
      <c r="F137" s="5">
        <v>0</v>
      </c>
      <c r="G137" s="5">
        <v>0</v>
      </c>
      <c r="H137" s="5">
        <v>0</v>
      </c>
      <c r="I137" s="5">
        <v>0</v>
      </c>
      <c r="J137" s="5">
        <v>0</v>
      </c>
      <c r="K137" s="5">
        <v>0</v>
      </c>
      <c r="L137" s="5">
        <v>1</v>
      </c>
      <c r="M137" s="5">
        <v>0</v>
      </c>
      <c r="N137" s="5">
        <v>2</v>
      </c>
      <c r="O137" s="5">
        <v>0</v>
      </c>
      <c r="P137" s="5">
        <v>1</v>
      </c>
      <c r="Q137" s="5">
        <v>0</v>
      </c>
      <c r="R137" s="5">
        <v>11</v>
      </c>
      <c r="S137" s="5">
        <v>1</v>
      </c>
    </row>
    <row r="138" spans="1:19" ht="15.9" customHeight="1">
      <c r="A138" s="4">
        <v>11650016</v>
      </c>
      <c r="B138" s="4" t="s">
        <v>71</v>
      </c>
      <c r="C138" s="2">
        <v>11</v>
      </c>
      <c r="D138" s="2">
        <v>0</v>
      </c>
      <c r="E138" s="2">
        <v>11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2</v>
      </c>
      <c r="Q138" s="5">
        <v>0</v>
      </c>
      <c r="R138" s="5">
        <v>9</v>
      </c>
      <c r="S138" s="5">
        <v>0</v>
      </c>
    </row>
    <row r="139" spans="1:19" ht="15.9" customHeight="1">
      <c r="A139" s="4">
        <v>11650017</v>
      </c>
      <c r="B139" s="4" t="s">
        <v>72</v>
      </c>
      <c r="C139" s="2">
        <v>12</v>
      </c>
      <c r="D139" s="2">
        <v>2</v>
      </c>
      <c r="E139" s="2">
        <v>14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1</v>
      </c>
      <c r="L139" s="5">
        <v>0</v>
      </c>
      <c r="M139" s="5">
        <v>0</v>
      </c>
      <c r="N139" s="5">
        <v>1</v>
      </c>
      <c r="O139" s="5">
        <v>0</v>
      </c>
      <c r="P139" s="5">
        <v>1</v>
      </c>
      <c r="Q139" s="5">
        <v>0</v>
      </c>
      <c r="R139" s="5">
        <v>10</v>
      </c>
      <c r="S139" s="5">
        <v>1</v>
      </c>
    </row>
    <row r="140" spans="1:19" ht="15.9" customHeight="1">
      <c r="A140" s="4">
        <v>11650018</v>
      </c>
      <c r="B140" s="4" t="s">
        <v>73</v>
      </c>
      <c r="C140" s="2">
        <v>24</v>
      </c>
      <c r="D140" s="2">
        <v>1</v>
      </c>
      <c r="E140" s="2">
        <v>25</v>
      </c>
      <c r="F140" s="5">
        <v>1</v>
      </c>
      <c r="G140" s="5">
        <v>0</v>
      </c>
      <c r="H140" s="5">
        <v>2</v>
      </c>
      <c r="I140" s="5">
        <v>0</v>
      </c>
      <c r="J140" s="5">
        <v>1</v>
      </c>
      <c r="K140" s="5">
        <v>0</v>
      </c>
      <c r="L140" s="5">
        <v>2</v>
      </c>
      <c r="M140" s="5">
        <v>0</v>
      </c>
      <c r="N140" s="5">
        <v>3</v>
      </c>
      <c r="O140" s="5">
        <v>1</v>
      </c>
      <c r="P140" s="5">
        <v>2</v>
      </c>
      <c r="Q140" s="5">
        <v>0</v>
      </c>
      <c r="R140" s="5">
        <v>13</v>
      </c>
      <c r="S140" s="5">
        <v>0</v>
      </c>
    </row>
    <row r="141" spans="1:19" ht="15.9" customHeight="1">
      <c r="A141" s="4">
        <v>11650026</v>
      </c>
      <c r="B141" s="4" t="s">
        <v>74</v>
      </c>
      <c r="C141" s="2">
        <v>12</v>
      </c>
      <c r="D141" s="2">
        <v>0</v>
      </c>
      <c r="E141" s="2">
        <v>12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1</v>
      </c>
      <c r="M141" s="5">
        <v>0</v>
      </c>
      <c r="N141" s="5">
        <v>0</v>
      </c>
      <c r="O141" s="5">
        <v>0</v>
      </c>
      <c r="P141" s="5">
        <v>3</v>
      </c>
      <c r="Q141" s="5">
        <v>0</v>
      </c>
      <c r="R141" s="5">
        <v>8</v>
      </c>
      <c r="S141" s="5">
        <v>0</v>
      </c>
    </row>
    <row r="142" spans="1:19" ht="15.9" customHeight="1">
      <c r="A142" s="4">
        <v>11650034</v>
      </c>
      <c r="B142" s="4" t="s">
        <v>75</v>
      </c>
      <c r="C142" s="2">
        <v>35</v>
      </c>
      <c r="D142" s="2">
        <v>2</v>
      </c>
      <c r="E142" s="2">
        <v>37</v>
      </c>
      <c r="F142" s="5">
        <v>0</v>
      </c>
      <c r="G142" s="5">
        <v>0</v>
      </c>
      <c r="H142" s="5">
        <v>0</v>
      </c>
      <c r="I142" s="5">
        <v>0</v>
      </c>
      <c r="J142" s="5">
        <v>5</v>
      </c>
      <c r="K142" s="5">
        <v>0</v>
      </c>
      <c r="L142" s="5">
        <v>2</v>
      </c>
      <c r="M142" s="5">
        <v>0</v>
      </c>
      <c r="N142" s="5">
        <v>1</v>
      </c>
      <c r="O142" s="5">
        <v>0</v>
      </c>
      <c r="P142" s="5">
        <v>10</v>
      </c>
      <c r="Q142" s="5">
        <v>0</v>
      </c>
      <c r="R142" s="5">
        <v>17</v>
      </c>
      <c r="S142" s="5">
        <v>2</v>
      </c>
    </row>
    <row r="143" spans="1:19" ht="15.9" customHeight="1">
      <c r="A143" s="4">
        <v>11660001</v>
      </c>
      <c r="B143" s="4" t="s">
        <v>157</v>
      </c>
      <c r="C143" s="2">
        <v>43</v>
      </c>
      <c r="D143" s="2">
        <v>5</v>
      </c>
      <c r="E143" s="2">
        <v>48</v>
      </c>
      <c r="F143" s="5">
        <v>2</v>
      </c>
      <c r="G143" s="5">
        <v>0</v>
      </c>
      <c r="H143" s="5">
        <v>3</v>
      </c>
      <c r="I143" s="5">
        <v>1</v>
      </c>
      <c r="J143" s="5">
        <v>2</v>
      </c>
      <c r="K143" s="5">
        <v>1</v>
      </c>
      <c r="L143" s="5">
        <v>1</v>
      </c>
      <c r="M143" s="5">
        <v>1</v>
      </c>
      <c r="N143" s="5">
        <v>3</v>
      </c>
      <c r="O143" s="5">
        <v>0</v>
      </c>
      <c r="P143" s="5">
        <v>5</v>
      </c>
      <c r="Q143" s="5">
        <v>1</v>
      </c>
      <c r="R143" s="5">
        <v>27</v>
      </c>
      <c r="S143" s="5">
        <v>1</v>
      </c>
    </row>
    <row r="144" spans="1:19" ht="15.9" customHeight="1">
      <c r="A144" s="4">
        <v>11660003</v>
      </c>
      <c r="B144" s="4" t="s">
        <v>158</v>
      </c>
      <c r="C144" s="2">
        <v>35</v>
      </c>
      <c r="D144" s="2">
        <v>0</v>
      </c>
      <c r="E144" s="2">
        <v>35</v>
      </c>
      <c r="F144" s="5">
        <v>0</v>
      </c>
      <c r="G144" s="5">
        <v>0</v>
      </c>
      <c r="H144" s="5">
        <v>0</v>
      </c>
      <c r="I144" s="5">
        <v>0</v>
      </c>
      <c r="J144" s="5">
        <v>2</v>
      </c>
      <c r="K144" s="5">
        <v>0</v>
      </c>
      <c r="L144" s="5">
        <v>5</v>
      </c>
      <c r="M144" s="5">
        <v>0</v>
      </c>
      <c r="N144" s="5">
        <v>3</v>
      </c>
      <c r="O144" s="5">
        <v>0</v>
      </c>
      <c r="P144" s="5">
        <v>3</v>
      </c>
      <c r="Q144" s="5">
        <v>0</v>
      </c>
      <c r="R144" s="5">
        <v>22</v>
      </c>
      <c r="S144" s="5">
        <v>0</v>
      </c>
    </row>
    <row r="145" spans="1:19" ht="15.9" customHeight="1">
      <c r="A145" s="4">
        <v>11660007</v>
      </c>
      <c r="B145" s="4" t="s">
        <v>159</v>
      </c>
      <c r="C145" s="2">
        <v>34</v>
      </c>
      <c r="D145" s="2">
        <v>3</v>
      </c>
      <c r="E145" s="2">
        <v>37</v>
      </c>
      <c r="F145" s="5">
        <v>0</v>
      </c>
      <c r="G145" s="5">
        <v>0</v>
      </c>
      <c r="H145" s="5">
        <v>0</v>
      </c>
      <c r="I145" s="5">
        <v>0</v>
      </c>
      <c r="J145" s="5">
        <v>1</v>
      </c>
      <c r="K145" s="5">
        <v>0</v>
      </c>
      <c r="L145" s="5">
        <v>6</v>
      </c>
      <c r="M145" s="5">
        <v>0</v>
      </c>
      <c r="N145" s="5">
        <v>1</v>
      </c>
      <c r="O145" s="5">
        <v>1</v>
      </c>
      <c r="P145" s="5">
        <v>11</v>
      </c>
      <c r="Q145" s="5">
        <v>1</v>
      </c>
      <c r="R145" s="5">
        <v>15</v>
      </c>
      <c r="S145" s="5">
        <v>1</v>
      </c>
    </row>
    <row r="146" spans="1:19" ht="15.9" customHeight="1">
      <c r="A146" s="4">
        <v>11660008</v>
      </c>
      <c r="B146" s="4" t="s">
        <v>160</v>
      </c>
      <c r="C146" s="2">
        <v>12</v>
      </c>
      <c r="D146" s="2">
        <v>0</v>
      </c>
      <c r="E146" s="2">
        <v>12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4</v>
      </c>
      <c r="Q146" s="5">
        <v>0</v>
      </c>
      <c r="R146" s="5">
        <v>8</v>
      </c>
      <c r="S146" s="5">
        <v>0</v>
      </c>
    </row>
    <row r="147" spans="1:19" ht="15.9" customHeight="1">
      <c r="A147" s="4">
        <v>11660009</v>
      </c>
      <c r="B147" s="4" t="s">
        <v>161</v>
      </c>
      <c r="C147" s="2">
        <v>58</v>
      </c>
      <c r="D147" s="2">
        <v>12</v>
      </c>
      <c r="E147" s="2">
        <v>70</v>
      </c>
      <c r="F147" s="5">
        <v>1</v>
      </c>
      <c r="G147" s="5">
        <v>1</v>
      </c>
      <c r="H147" s="5">
        <v>3</v>
      </c>
      <c r="I147" s="5">
        <v>0</v>
      </c>
      <c r="J147" s="5">
        <v>2</v>
      </c>
      <c r="K147" s="5">
        <v>1</v>
      </c>
      <c r="L147" s="5">
        <v>4</v>
      </c>
      <c r="M147" s="5">
        <v>1</v>
      </c>
      <c r="N147" s="5">
        <v>4</v>
      </c>
      <c r="O147" s="5">
        <v>3</v>
      </c>
      <c r="P147" s="5">
        <v>20</v>
      </c>
      <c r="Q147" s="5">
        <v>3</v>
      </c>
      <c r="R147" s="5">
        <v>24</v>
      </c>
      <c r="S147" s="5">
        <v>3</v>
      </c>
    </row>
    <row r="148" spans="1:19" ht="15.9" customHeight="1">
      <c r="A148" s="4">
        <v>11660011</v>
      </c>
      <c r="B148" s="4" t="s">
        <v>162</v>
      </c>
      <c r="C148" s="2">
        <v>46</v>
      </c>
      <c r="D148" s="2">
        <v>7</v>
      </c>
      <c r="E148" s="2">
        <v>53</v>
      </c>
      <c r="F148" s="5">
        <v>0</v>
      </c>
      <c r="G148" s="5">
        <v>0</v>
      </c>
      <c r="H148" s="5">
        <v>0</v>
      </c>
      <c r="I148" s="5">
        <v>0</v>
      </c>
      <c r="J148" s="5">
        <v>1</v>
      </c>
      <c r="K148" s="5">
        <v>1</v>
      </c>
      <c r="L148" s="5">
        <v>1</v>
      </c>
      <c r="M148" s="5">
        <v>1</v>
      </c>
      <c r="N148" s="5">
        <v>2</v>
      </c>
      <c r="O148" s="5">
        <v>1</v>
      </c>
      <c r="P148" s="5">
        <v>5</v>
      </c>
      <c r="Q148" s="5">
        <v>0</v>
      </c>
      <c r="R148" s="5">
        <v>37</v>
      </c>
      <c r="S148" s="5">
        <v>4</v>
      </c>
    </row>
    <row r="149" spans="1:19" ht="15.9" customHeight="1">
      <c r="A149" s="4">
        <v>11660019</v>
      </c>
      <c r="B149" s="4" t="s">
        <v>163</v>
      </c>
      <c r="C149" s="2">
        <v>21</v>
      </c>
      <c r="D149" s="2">
        <v>1</v>
      </c>
      <c r="E149" s="2">
        <v>22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1</v>
      </c>
      <c r="M149" s="5">
        <v>0</v>
      </c>
      <c r="N149" s="5">
        <v>1</v>
      </c>
      <c r="O149" s="5">
        <v>0</v>
      </c>
      <c r="P149" s="5">
        <v>5</v>
      </c>
      <c r="Q149" s="5">
        <v>1</v>
      </c>
      <c r="R149" s="5">
        <v>14</v>
      </c>
      <c r="S149" s="5">
        <v>0</v>
      </c>
    </row>
    <row r="150" spans="1:19" ht="15.9" customHeight="1">
      <c r="A150" s="4">
        <v>11660020</v>
      </c>
      <c r="B150" s="4" t="s">
        <v>194</v>
      </c>
      <c r="C150" s="2">
        <v>28</v>
      </c>
      <c r="D150" s="2">
        <v>2</v>
      </c>
      <c r="E150" s="2">
        <v>30</v>
      </c>
      <c r="F150" s="5">
        <v>0</v>
      </c>
      <c r="G150" s="5">
        <v>0</v>
      </c>
      <c r="H150" s="5">
        <v>0</v>
      </c>
      <c r="I150" s="5">
        <v>0</v>
      </c>
      <c r="J150" s="5">
        <v>1</v>
      </c>
      <c r="K150" s="5">
        <v>0</v>
      </c>
      <c r="L150" s="5">
        <v>0</v>
      </c>
      <c r="M150" s="5">
        <v>0</v>
      </c>
      <c r="N150" s="5">
        <v>4</v>
      </c>
      <c r="O150" s="5">
        <v>0</v>
      </c>
      <c r="P150" s="5">
        <v>2</v>
      </c>
      <c r="Q150" s="5">
        <v>0</v>
      </c>
      <c r="R150" s="5">
        <v>21</v>
      </c>
      <c r="S150" s="5">
        <v>2</v>
      </c>
    </row>
    <row r="151" spans="1:19" ht="15.9" customHeight="1">
      <c r="A151" s="4">
        <v>11660021</v>
      </c>
      <c r="B151" s="4" t="s">
        <v>164</v>
      </c>
      <c r="C151" s="2">
        <v>22</v>
      </c>
      <c r="D151" s="2">
        <v>3</v>
      </c>
      <c r="E151" s="2">
        <v>25</v>
      </c>
      <c r="F151" s="5">
        <v>0</v>
      </c>
      <c r="G151" s="5">
        <v>0</v>
      </c>
      <c r="H151" s="5">
        <v>0</v>
      </c>
      <c r="I151" s="5">
        <v>0</v>
      </c>
      <c r="J151" s="5">
        <v>1</v>
      </c>
      <c r="K151" s="5">
        <v>1</v>
      </c>
      <c r="L151" s="5">
        <v>1</v>
      </c>
      <c r="M151" s="5">
        <v>0</v>
      </c>
      <c r="N151" s="5">
        <v>3</v>
      </c>
      <c r="O151" s="5">
        <v>1</v>
      </c>
      <c r="P151" s="5">
        <v>5</v>
      </c>
      <c r="Q151" s="5">
        <v>1</v>
      </c>
      <c r="R151" s="5">
        <v>12</v>
      </c>
      <c r="S151" s="5">
        <v>0</v>
      </c>
    </row>
    <row r="152" spans="1:19" ht="15.9" customHeight="1">
      <c r="A152" s="4">
        <v>11660031</v>
      </c>
      <c r="B152" s="4" t="s">
        <v>165</v>
      </c>
      <c r="C152" s="2">
        <v>6</v>
      </c>
      <c r="D152" s="2">
        <v>0</v>
      </c>
      <c r="E152" s="2">
        <v>6</v>
      </c>
      <c r="F152" s="5">
        <v>0</v>
      </c>
      <c r="G152" s="5">
        <v>0</v>
      </c>
      <c r="H152" s="5">
        <v>1</v>
      </c>
      <c r="I152" s="5">
        <v>0</v>
      </c>
      <c r="J152" s="5">
        <v>1</v>
      </c>
      <c r="K152" s="5">
        <v>0</v>
      </c>
      <c r="L152" s="5">
        <v>1</v>
      </c>
      <c r="M152" s="5">
        <v>0</v>
      </c>
      <c r="N152" s="5">
        <v>0</v>
      </c>
      <c r="O152" s="5">
        <v>0</v>
      </c>
      <c r="P152" s="5">
        <v>1</v>
      </c>
      <c r="Q152" s="5">
        <v>0</v>
      </c>
      <c r="R152" s="5">
        <v>2</v>
      </c>
      <c r="S152" s="5">
        <v>0</v>
      </c>
    </row>
    <row r="153" spans="1:19" ht="15.9" customHeight="1">
      <c r="A153" s="4">
        <v>11660032</v>
      </c>
      <c r="B153" s="4" t="s">
        <v>166</v>
      </c>
      <c r="C153" s="2">
        <v>22</v>
      </c>
      <c r="D153" s="2">
        <v>1</v>
      </c>
      <c r="E153" s="2">
        <v>23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1</v>
      </c>
      <c r="O153" s="5">
        <v>0</v>
      </c>
      <c r="P153" s="5">
        <v>4</v>
      </c>
      <c r="Q153" s="5">
        <v>0</v>
      </c>
      <c r="R153" s="5">
        <v>17</v>
      </c>
      <c r="S153" s="5">
        <v>1</v>
      </c>
    </row>
    <row r="154" spans="1:19" ht="15.9" customHeight="1">
      <c r="A154" s="4">
        <v>11660041</v>
      </c>
      <c r="B154" s="4" t="s">
        <v>168</v>
      </c>
      <c r="C154" s="2">
        <v>20</v>
      </c>
      <c r="D154" s="2">
        <v>2</v>
      </c>
      <c r="E154" s="2">
        <v>22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9</v>
      </c>
      <c r="Q154" s="5">
        <v>1</v>
      </c>
      <c r="R154" s="5">
        <v>11</v>
      </c>
      <c r="S154" s="5">
        <v>1</v>
      </c>
    </row>
    <row r="155" spans="1:19" ht="15.9" customHeight="1">
      <c r="A155" s="4">
        <v>11810001</v>
      </c>
      <c r="B155" s="4" t="s">
        <v>176</v>
      </c>
      <c r="C155" s="2">
        <v>82</v>
      </c>
      <c r="D155" s="2">
        <v>9</v>
      </c>
      <c r="E155" s="2">
        <v>91</v>
      </c>
      <c r="F155" s="5">
        <v>0</v>
      </c>
      <c r="G155" s="5">
        <v>0</v>
      </c>
      <c r="H155" s="5">
        <v>6</v>
      </c>
      <c r="I155" s="5">
        <v>2</v>
      </c>
      <c r="J155" s="5">
        <v>16</v>
      </c>
      <c r="K155" s="5">
        <v>1</v>
      </c>
      <c r="L155" s="5">
        <v>14</v>
      </c>
      <c r="M155" s="5">
        <v>2</v>
      </c>
      <c r="N155" s="5">
        <v>7</v>
      </c>
      <c r="O155" s="5">
        <v>1</v>
      </c>
      <c r="P155" s="5">
        <v>15</v>
      </c>
      <c r="Q155" s="5">
        <v>1</v>
      </c>
      <c r="R155" s="5">
        <v>24</v>
      </c>
      <c r="S155" s="5">
        <v>2</v>
      </c>
    </row>
    <row r="156" spans="1:19" ht="15.9" customHeight="1">
      <c r="A156" s="4">
        <v>11810003</v>
      </c>
      <c r="B156" s="4" t="s">
        <v>76</v>
      </c>
      <c r="C156" s="2">
        <v>16</v>
      </c>
      <c r="D156" s="2">
        <v>1</v>
      </c>
      <c r="E156" s="2">
        <v>17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1</v>
      </c>
      <c r="M156" s="5">
        <v>0</v>
      </c>
      <c r="N156" s="5">
        <v>2</v>
      </c>
      <c r="O156" s="5">
        <v>0</v>
      </c>
      <c r="P156" s="5">
        <v>1</v>
      </c>
      <c r="Q156" s="5">
        <v>0</v>
      </c>
      <c r="R156" s="5">
        <v>12</v>
      </c>
      <c r="S156" s="5">
        <v>1</v>
      </c>
    </row>
    <row r="157" spans="1:19" ht="15.9" customHeight="1">
      <c r="A157" s="4">
        <v>11810008</v>
      </c>
      <c r="B157" s="4" t="s">
        <v>77</v>
      </c>
      <c r="C157" s="2">
        <v>31</v>
      </c>
      <c r="D157" s="2">
        <v>5</v>
      </c>
      <c r="E157" s="2">
        <v>36</v>
      </c>
      <c r="F157" s="5">
        <v>0</v>
      </c>
      <c r="G157" s="5">
        <v>0</v>
      </c>
      <c r="H157" s="5">
        <v>0</v>
      </c>
      <c r="I157" s="5">
        <v>0</v>
      </c>
      <c r="J157" s="5">
        <v>1</v>
      </c>
      <c r="K157" s="5">
        <v>0</v>
      </c>
      <c r="L157" s="5">
        <v>2</v>
      </c>
      <c r="M157" s="5">
        <v>0</v>
      </c>
      <c r="N157" s="5">
        <v>1</v>
      </c>
      <c r="O157" s="5">
        <v>1</v>
      </c>
      <c r="P157" s="5">
        <v>6</v>
      </c>
      <c r="Q157" s="5">
        <v>1</v>
      </c>
      <c r="R157" s="5">
        <v>21</v>
      </c>
      <c r="S157" s="5">
        <v>3</v>
      </c>
    </row>
    <row r="158" spans="1:19" ht="15.9" customHeight="1">
      <c r="A158" s="4">
        <v>11810013</v>
      </c>
      <c r="B158" s="4" t="s">
        <v>78</v>
      </c>
      <c r="C158" s="2">
        <v>13</v>
      </c>
      <c r="D158" s="2">
        <v>1</v>
      </c>
      <c r="E158" s="2">
        <v>14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0</v>
      </c>
      <c r="M158" s="5">
        <v>0</v>
      </c>
      <c r="N158" s="5">
        <v>0</v>
      </c>
      <c r="O158" s="5">
        <v>0</v>
      </c>
      <c r="P158" s="5">
        <v>3</v>
      </c>
      <c r="Q158" s="5">
        <v>0</v>
      </c>
      <c r="R158" s="5">
        <v>10</v>
      </c>
      <c r="S158" s="5">
        <v>1</v>
      </c>
    </row>
    <row r="159" spans="1:19" ht="15.9" customHeight="1">
      <c r="A159" s="4">
        <v>11810015</v>
      </c>
      <c r="B159" s="4" t="s">
        <v>79</v>
      </c>
      <c r="C159" s="2">
        <v>84</v>
      </c>
      <c r="D159" s="2">
        <v>9</v>
      </c>
      <c r="E159" s="2">
        <v>93</v>
      </c>
      <c r="F159" s="5">
        <v>2</v>
      </c>
      <c r="G159" s="5">
        <v>0</v>
      </c>
      <c r="H159" s="5">
        <v>11</v>
      </c>
      <c r="I159" s="5">
        <v>1</v>
      </c>
      <c r="J159" s="5">
        <v>18</v>
      </c>
      <c r="K159" s="5">
        <v>2</v>
      </c>
      <c r="L159" s="5">
        <v>15</v>
      </c>
      <c r="M159" s="5">
        <v>1</v>
      </c>
      <c r="N159" s="5">
        <v>9</v>
      </c>
      <c r="O159" s="5">
        <v>2</v>
      </c>
      <c r="P159" s="5">
        <v>9</v>
      </c>
      <c r="Q159" s="5">
        <v>2</v>
      </c>
      <c r="R159" s="5">
        <v>20</v>
      </c>
      <c r="S159" s="5">
        <v>1</v>
      </c>
    </row>
    <row r="160" spans="1:19" ht="15.9" customHeight="1">
      <c r="A160" s="4">
        <v>11810024</v>
      </c>
      <c r="B160" s="4" t="s">
        <v>80</v>
      </c>
      <c r="C160" s="2">
        <v>21</v>
      </c>
      <c r="D160" s="2">
        <v>2</v>
      </c>
      <c r="E160" s="2">
        <v>23</v>
      </c>
      <c r="F160" s="5">
        <v>0</v>
      </c>
      <c r="G160" s="5">
        <v>0</v>
      </c>
      <c r="H160" s="5">
        <v>0</v>
      </c>
      <c r="I160" s="5">
        <v>1</v>
      </c>
      <c r="J160" s="5">
        <v>2</v>
      </c>
      <c r="K160" s="5">
        <v>0</v>
      </c>
      <c r="L160" s="5">
        <v>1</v>
      </c>
      <c r="M160" s="5">
        <v>0</v>
      </c>
      <c r="N160" s="5">
        <v>0</v>
      </c>
      <c r="O160" s="5">
        <v>0</v>
      </c>
      <c r="P160" s="5">
        <v>0</v>
      </c>
      <c r="Q160" s="5">
        <v>0</v>
      </c>
      <c r="R160" s="5">
        <v>18</v>
      </c>
      <c r="S160" s="5">
        <v>1</v>
      </c>
    </row>
    <row r="161" spans="1:19" ht="15.9" customHeight="1">
      <c r="A161" s="4">
        <v>11810028</v>
      </c>
      <c r="B161" s="4" t="s">
        <v>195</v>
      </c>
      <c r="C161" s="2">
        <v>61</v>
      </c>
      <c r="D161" s="2">
        <v>5</v>
      </c>
      <c r="E161" s="2">
        <v>66</v>
      </c>
      <c r="F161" s="5">
        <v>1</v>
      </c>
      <c r="G161" s="5">
        <v>0</v>
      </c>
      <c r="H161" s="5">
        <v>2</v>
      </c>
      <c r="I161" s="5">
        <v>0</v>
      </c>
      <c r="J161" s="5">
        <v>10</v>
      </c>
      <c r="K161" s="5">
        <v>1</v>
      </c>
      <c r="L161" s="5">
        <v>4</v>
      </c>
      <c r="M161" s="5">
        <v>1</v>
      </c>
      <c r="N161" s="5">
        <v>3</v>
      </c>
      <c r="O161" s="5">
        <v>0</v>
      </c>
      <c r="P161" s="5">
        <v>10</v>
      </c>
      <c r="Q161" s="5">
        <v>1</v>
      </c>
      <c r="R161" s="5">
        <v>31</v>
      </c>
      <c r="S161" s="5">
        <v>2</v>
      </c>
    </row>
    <row r="162" spans="1:19" ht="15.9" customHeight="1">
      <c r="A162" s="4">
        <v>11810033</v>
      </c>
      <c r="B162" s="4" t="s">
        <v>82</v>
      </c>
      <c r="C162" s="2">
        <v>24</v>
      </c>
      <c r="D162" s="2">
        <v>3</v>
      </c>
      <c r="E162" s="2">
        <v>27</v>
      </c>
      <c r="F162" s="5">
        <v>0</v>
      </c>
      <c r="G162" s="5">
        <v>0</v>
      </c>
      <c r="H162" s="5">
        <v>0</v>
      </c>
      <c r="I162" s="5">
        <v>0</v>
      </c>
      <c r="J162" s="5">
        <v>1</v>
      </c>
      <c r="K162" s="5">
        <v>0</v>
      </c>
      <c r="L162" s="5">
        <v>3</v>
      </c>
      <c r="M162" s="5">
        <v>0</v>
      </c>
      <c r="N162" s="5">
        <v>2</v>
      </c>
      <c r="O162" s="5">
        <v>0</v>
      </c>
      <c r="P162" s="5">
        <v>0</v>
      </c>
      <c r="Q162" s="5">
        <v>0</v>
      </c>
      <c r="R162" s="5">
        <v>18</v>
      </c>
      <c r="S162" s="5">
        <v>3</v>
      </c>
    </row>
    <row r="163" spans="1:19" ht="15.9" customHeight="1">
      <c r="A163" s="4">
        <v>11810034</v>
      </c>
      <c r="B163" s="4" t="s">
        <v>438</v>
      </c>
      <c r="C163" s="2">
        <v>18</v>
      </c>
      <c r="D163" s="2">
        <v>4</v>
      </c>
      <c r="E163" s="2">
        <v>22</v>
      </c>
      <c r="F163" s="5">
        <v>0</v>
      </c>
      <c r="G163" s="5">
        <v>0</v>
      </c>
      <c r="H163" s="5">
        <v>0</v>
      </c>
      <c r="I163" s="5">
        <v>0</v>
      </c>
      <c r="J163" s="5">
        <v>2</v>
      </c>
      <c r="K163" s="5">
        <v>0</v>
      </c>
      <c r="L163" s="5">
        <v>2</v>
      </c>
      <c r="M163" s="5">
        <v>0</v>
      </c>
      <c r="N163" s="5">
        <v>1</v>
      </c>
      <c r="O163" s="5">
        <v>0</v>
      </c>
      <c r="P163" s="5">
        <v>6</v>
      </c>
      <c r="Q163" s="5">
        <v>2</v>
      </c>
      <c r="R163" s="5">
        <v>7</v>
      </c>
      <c r="S163" s="5">
        <v>2</v>
      </c>
    </row>
    <row r="164" spans="1:19" ht="15.9" customHeight="1">
      <c r="A164" s="4">
        <v>11820007</v>
      </c>
      <c r="B164" s="4" t="s">
        <v>83</v>
      </c>
      <c r="C164" s="2">
        <v>46</v>
      </c>
      <c r="D164" s="2">
        <v>1</v>
      </c>
      <c r="E164" s="2">
        <v>47</v>
      </c>
      <c r="F164" s="5">
        <v>1</v>
      </c>
      <c r="G164" s="5">
        <v>0</v>
      </c>
      <c r="H164" s="5">
        <v>7</v>
      </c>
      <c r="I164" s="5">
        <v>0</v>
      </c>
      <c r="J164" s="5">
        <v>6</v>
      </c>
      <c r="K164" s="5">
        <v>0</v>
      </c>
      <c r="L164" s="5">
        <v>7</v>
      </c>
      <c r="M164" s="5">
        <v>0</v>
      </c>
      <c r="N164" s="5">
        <v>3</v>
      </c>
      <c r="O164" s="5">
        <v>0</v>
      </c>
      <c r="P164" s="5">
        <v>5</v>
      </c>
      <c r="Q164" s="5">
        <v>0</v>
      </c>
      <c r="R164" s="5">
        <v>17</v>
      </c>
      <c r="S164" s="5">
        <v>1</v>
      </c>
    </row>
    <row r="165" spans="1:19" ht="15.9" customHeight="1">
      <c r="A165" s="4">
        <v>11820008</v>
      </c>
      <c r="B165" s="4" t="s">
        <v>84</v>
      </c>
      <c r="C165" s="2">
        <v>75</v>
      </c>
      <c r="D165" s="2">
        <v>5</v>
      </c>
      <c r="E165" s="2">
        <v>80</v>
      </c>
      <c r="F165" s="5">
        <v>0</v>
      </c>
      <c r="G165" s="5">
        <v>0</v>
      </c>
      <c r="H165" s="5">
        <v>4</v>
      </c>
      <c r="I165" s="5">
        <v>0</v>
      </c>
      <c r="J165" s="5">
        <v>17</v>
      </c>
      <c r="K165" s="5">
        <v>2</v>
      </c>
      <c r="L165" s="5">
        <v>13</v>
      </c>
      <c r="M165" s="5">
        <v>0</v>
      </c>
      <c r="N165" s="5">
        <v>7</v>
      </c>
      <c r="O165" s="5">
        <v>1</v>
      </c>
      <c r="P165" s="5">
        <v>17</v>
      </c>
      <c r="Q165" s="5">
        <v>0</v>
      </c>
      <c r="R165" s="5">
        <v>17</v>
      </c>
      <c r="S165" s="5">
        <v>2</v>
      </c>
    </row>
    <row r="166" spans="1:19" ht="15.9" customHeight="1">
      <c r="A166" s="4">
        <v>11820011</v>
      </c>
      <c r="B166" s="4" t="s">
        <v>85</v>
      </c>
      <c r="C166" s="2">
        <v>49</v>
      </c>
      <c r="D166" s="2">
        <v>2</v>
      </c>
      <c r="E166" s="2">
        <v>51</v>
      </c>
      <c r="F166" s="5">
        <v>5</v>
      </c>
      <c r="G166" s="5">
        <v>0</v>
      </c>
      <c r="H166" s="5">
        <v>10</v>
      </c>
      <c r="I166" s="5">
        <v>1</v>
      </c>
      <c r="J166" s="5">
        <v>3</v>
      </c>
      <c r="K166" s="5">
        <v>0</v>
      </c>
      <c r="L166" s="5">
        <v>2</v>
      </c>
      <c r="M166" s="5">
        <v>0</v>
      </c>
      <c r="N166" s="5">
        <v>0</v>
      </c>
      <c r="O166" s="5">
        <v>0</v>
      </c>
      <c r="P166" s="5">
        <v>6</v>
      </c>
      <c r="Q166" s="5">
        <v>0</v>
      </c>
      <c r="R166" s="5">
        <v>23</v>
      </c>
      <c r="S166" s="5">
        <v>1</v>
      </c>
    </row>
    <row r="167" spans="1:19" ht="15.9" customHeight="1">
      <c r="A167" s="4">
        <v>11820018</v>
      </c>
      <c r="B167" s="4" t="s">
        <v>196</v>
      </c>
      <c r="C167" s="2">
        <v>77</v>
      </c>
      <c r="D167" s="2">
        <v>5</v>
      </c>
      <c r="E167" s="2">
        <v>82</v>
      </c>
      <c r="F167" s="5">
        <v>10</v>
      </c>
      <c r="G167" s="5">
        <v>0</v>
      </c>
      <c r="H167" s="5">
        <v>12</v>
      </c>
      <c r="I167" s="5">
        <v>2</v>
      </c>
      <c r="J167" s="5">
        <v>13</v>
      </c>
      <c r="K167" s="5">
        <v>2</v>
      </c>
      <c r="L167" s="5">
        <v>8</v>
      </c>
      <c r="M167" s="5">
        <v>0</v>
      </c>
      <c r="N167" s="5">
        <v>7</v>
      </c>
      <c r="O167" s="5">
        <v>0</v>
      </c>
      <c r="P167" s="5">
        <v>11</v>
      </c>
      <c r="Q167" s="5">
        <v>1</v>
      </c>
      <c r="R167" s="5">
        <v>16</v>
      </c>
      <c r="S167" s="5">
        <v>0</v>
      </c>
    </row>
    <row r="168" spans="1:19" ht="15.9" customHeight="1">
      <c r="A168" s="4">
        <v>11820026</v>
      </c>
      <c r="B168" s="4" t="s">
        <v>86</v>
      </c>
      <c r="C168" s="2">
        <v>19</v>
      </c>
      <c r="D168" s="2">
        <v>2</v>
      </c>
      <c r="E168" s="2">
        <v>21</v>
      </c>
      <c r="F168" s="5">
        <v>1</v>
      </c>
      <c r="G168" s="5">
        <v>0</v>
      </c>
      <c r="H168" s="5">
        <v>1</v>
      </c>
      <c r="I168" s="5">
        <v>0</v>
      </c>
      <c r="J168" s="5">
        <v>1</v>
      </c>
      <c r="K168" s="5">
        <v>0</v>
      </c>
      <c r="L168" s="5">
        <v>1</v>
      </c>
      <c r="M168" s="5">
        <v>0</v>
      </c>
      <c r="N168" s="5">
        <v>0</v>
      </c>
      <c r="O168" s="5">
        <v>0</v>
      </c>
      <c r="P168" s="5">
        <v>2</v>
      </c>
      <c r="Q168" s="5">
        <v>1</v>
      </c>
      <c r="R168" s="5">
        <v>13</v>
      </c>
      <c r="S168" s="5">
        <v>1</v>
      </c>
    </row>
    <row r="169" spans="1:19" ht="15.9" customHeight="1">
      <c r="A169" s="4">
        <v>11820027</v>
      </c>
      <c r="B169" s="4" t="s">
        <v>87</v>
      </c>
      <c r="C169" s="2">
        <v>20</v>
      </c>
      <c r="D169" s="2">
        <v>1</v>
      </c>
      <c r="E169" s="2">
        <v>21</v>
      </c>
      <c r="F169" s="5">
        <v>0</v>
      </c>
      <c r="G169" s="5">
        <v>0</v>
      </c>
      <c r="H169" s="5">
        <v>2</v>
      </c>
      <c r="I169" s="5">
        <v>0</v>
      </c>
      <c r="J169" s="5">
        <v>2</v>
      </c>
      <c r="K169" s="5">
        <v>0</v>
      </c>
      <c r="L169" s="5">
        <v>3</v>
      </c>
      <c r="M169" s="5">
        <v>0</v>
      </c>
      <c r="N169" s="5">
        <v>1</v>
      </c>
      <c r="O169" s="5">
        <v>0</v>
      </c>
      <c r="P169" s="5">
        <v>3</v>
      </c>
      <c r="Q169" s="5">
        <v>0</v>
      </c>
      <c r="R169" s="5">
        <v>9</v>
      </c>
      <c r="S169" s="5">
        <v>1</v>
      </c>
    </row>
    <row r="170" spans="1:19" ht="15.9" customHeight="1">
      <c r="A170" s="4">
        <v>11820031</v>
      </c>
      <c r="B170" s="4" t="s">
        <v>88</v>
      </c>
      <c r="C170" s="2">
        <v>11</v>
      </c>
      <c r="D170" s="2">
        <v>4</v>
      </c>
      <c r="E170" s="2">
        <v>15</v>
      </c>
      <c r="F170" s="5">
        <v>0</v>
      </c>
      <c r="G170" s="5">
        <v>0</v>
      </c>
      <c r="H170" s="5">
        <v>0</v>
      </c>
      <c r="I170" s="5">
        <v>0</v>
      </c>
      <c r="J170" s="5">
        <v>3</v>
      </c>
      <c r="K170" s="5">
        <v>0</v>
      </c>
      <c r="L170" s="5">
        <v>1</v>
      </c>
      <c r="M170" s="5">
        <v>1</v>
      </c>
      <c r="N170" s="5">
        <v>2</v>
      </c>
      <c r="O170" s="5">
        <v>0</v>
      </c>
      <c r="P170" s="5">
        <v>1</v>
      </c>
      <c r="Q170" s="5">
        <v>0</v>
      </c>
      <c r="R170" s="5">
        <v>4</v>
      </c>
      <c r="S170" s="5">
        <v>3</v>
      </c>
    </row>
    <row r="171" spans="1:19" ht="15.9" customHeight="1">
      <c r="A171" s="4">
        <v>11820032</v>
      </c>
      <c r="B171" s="4" t="s">
        <v>89</v>
      </c>
      <c r="C171" s="2">
        <v>32</v>
      </c>
      <c r="D171" s="2">
        <v>1</v>
      </c>
      <c r="E171" s="2">
        <v>33</v>
      </c>
      <c r="F171" s="5">
        <v>0</v>
      </c>
      <c r="G171" s="5">
        <v>0</v>
      </c>
      <c r="H171" s="5">
        <v>3</v>
      </c>
      <c r="I171" s="5">
        <v>0</v>
      </c>
      <c r="J171" s="5">
        <v>3</v>
      </c>
      <c r="K171" s="5">
        <v>0</v>
      </c>
      <c r="L171" s="5">
        <v>4</v>
      </c>
      <c r="M171" s="5">
        <v>0</v>
      </c>
      <c r="N171" s="5">
        <v>4</v>
      </c>
      <c r="O171" s="5">
        <v>0</v>
      </c>
      <c r="P171" s="5">
        <v>2</v>
      </c>
      <c r="Q171" s="5">
        <v>0</v>
      </c>
      <c r="R171" s="5">
        <v>16</v>
      </c>
      <c r="S171" s="5">
        <v>1</v>
      </c>
    </row>
    <row r="172" spans="1:19" ht="15.9" customHeight="1">
      <c r="A172" s="4">
        <v>11820034</v>
      </c>
      <c r="B172" s="4" t="s">
        <v>90</v>
      </c>
      <c r="C172" s="2">
        <v>25</v>
      </c>
      <c r="D172" s="2">
        <v>0</v>
      </c>
      <c r="E172" s="2">
        <v>25</v>
      </c>
      <c r="F172" s="5">
        <v>0</v>
      </c>
      <c r="G172" s="5">
        <v>0</v>
      </c>
      <c r="H172" s="5">
        <v>0</v>
      </c>
      <c r="I172" s="5">
        <v>0</v>
      </c>
      <c r="J172" s="5">
        <v>6</v>
      </c>
      <c r="K172" s="5">
        <v>0</v>
      </c>
      <c r="L172" s="5">
        <v>5</v>
      </c>
      <c r="M172" s="5">
        <v>0</v>
      </c>
      <c r="N172" s="5">
        <v>1</v>
      </c>
      <c r="O172" s="5">
        <v>0</v>
      </c>
      <c r="P172" s="5">
        <v>2</v>
      </c>
      <c r="Q172" s="5">
        <v>0</v>
      </c>
      <c r="R172" s="5">
        <v>11</v>
      </c>
      <c r="S172" s="5">
        <v>0</v>
      </c>
    </row>
    <row r="173" spans="1:19" ht="15.9" customHeight="1">
      <c r="A173" s="4">
        <v>11820035</v>
      </c>
      <c r="B173" s="4" t="s">
        <v>91</v>
      </c>
      <c r="C173" s="2">
        <v>15</v>
      </c>
      <c r="D173" s="2">
        <v>1</v>
      </c>
      <c r="E173" s="2">
        <v>16</v>
      </c>
      <c r="F173" s="5">
        <v>1</v>
      </c>
      <c r="G173" s="5">
        <v>0</v>
      </c>
      <c r="H173" s="5">
        <v>0</v>
      </c>
      <c r="I173" s="5">
        <v>0</v>
      </c>
      <c r="J173" s="5">
        <v>3</v>
      </c>
      <c r="K173" s="5">
        <v>0</v>
      </c>
      <c r="L173" s="5">
        <v>1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7</v>
      </c>
      <c r="S173" s="5">
        <v>1</v>
      </c>
    </row>
  </sheetData>
  <mergeCells count="10">
    <mergeCell ref="L1:M1"/>
    <mergeCell ref="N1:O1"/>
    <mergeCell ref="P1:Q1"/>
    <mergeCell ref="R1:S1"/>
    <mergeCell ref="A1:A2"/>
    <mergeCell ref="B1:B2"/>
    <mergeCell ref="C1:E1"/>
    <mergeCell ref="F1:G1"/>
    <mergeCell ref="H1:I1"/>
    <mergeCell ref="J1:K1"/>
  </mergeCells>
  <pageMargins left="0.78740157499999996" right="0.78740157499999996" top="0.984251969" bottom="0.984251969" header="0.4921259845" footer="0.4921259845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0DAEBD-7961-410A-954F-C8919D7819B5}">
  <sheetPr codeName="Feuil12"/>
  <dimension ref="A1:S179"/>
  <sheetViews>
    <sheetView showGridLines="0" workbookViewId="0">
      <selection activeCell="C183" sqref="C183"/>
    </sheetView>
  </sheetViews>
  <sheetFormatPr baseColWidth="10" defaultRowHeight="14.4"/>
  <cols>
    <col min="1" max="1" width="6.296875" style="1" bestFit="1" customWidth="1"/>
    <col min="2" max="2" width="21.3984375" style="1" bestFit="1" customWidth="1"/>
    <col min="3" max="3" width="4.09765625" style="1" bestFit="1" customWidth="1"/>
    <col min="4" max="4" width="3.3984375" style="1" bestFit="1" customWidth="1"/>
    <col min="5" max="5" width="4.09765625" style="1" bestFit="1" customWidth="1"/>
    <col min="6" max="6" width="3.8984375" style="1" customWidth="1"/>
    <col min="7" max="7" width="3" style="1" customWidth="1"/>
    <col min="8" max="8" width="4.19921875" style="1" customWidth="1"/>
    <col min="9" max="9" width="3.19921875" style="1" customWidth="1"/>
    <col min="10" max="10" width="3.5" style="1" customWidth="1"/>
    <col min="11" max="11" width="2.69921875" style="1" customWidth="1"/>
    <col min="12" max="12" width="3.3984375" style="1" bestFit="1" customWidth="1"/>
    <col min="13" max="13" width="2.59765625" style="1" bestFit="1" customWidth="1"/>
    <col min="14" max="14" width="3.3984375" style="1" bestFit="1" customWidth="1"/>
    <col min="15" max="15" width="2.59765625" style="1" bestFit="1" customWidth="1"/>
    <col min="16" max="16" width="4.09765625" style="1" bestFit="1" customWidth="1"/>
    <col min="17" max="17" width="3.3984375" style="1" bestFit="1" customWidth="1"/>
    <col min="18" max="18" width="4.09765625" style="1" bestFit="1" customWidth="1"/>
    <col min="19" max="19" width="3.3984375" style="1" bestFit="1" customWidth="1"/>
    <col min="20" max="256" width="11" style="1"/>
    <col min="257" max="257" width="5.59765625" style="1" bestFit="1" customWidth="1"/>
    <col min="258" max="258" width="21.3984375" style="1" bestFit="1" customWidth="1"/>
    <col min="259" max="259" width="4.09765625" style="1" bestFit="1" customWidth="1"/>
    <col min="260" max="260" width="3.3984375" style="1" bestFit="1" customWidth="1"/>
    <col min="261" max="261" width="4.09765625" style="1" bestFit="1" customWidth="1"/>
    <col min="262" max="262" width="3.8984375" style="1" customWidth="1"/>
    <col min="263" max="263" width="3" style="1" customWidth="1"/>
    <col min="264" max="264" width="4.19921875" style="1" customWidth="1"/>
    <col min="265" max="265" width="3.19921875" style="1" customWidth="1"/>
    <col min="266" max="266" width="3.5" style="1" customWidth="1"/>
    <col min="267" max="267" width="2.69921875" style="1" customWidth="1"/>
    <col min="268" max="268" width="3.3984375" style="1" bestFit="1" customWidth="1"/>
    <col min="269" max="269" width="2.59765625" style="1" bestFit="1" customWidth="1"/>
    <col min="270" max="270" width="3.3984375" style="1" bestFit="1" customWidth="1"/>
    <col min="271" max="271" width="2.59765625" style="1" bestFit="1" customWidth="1"/>
    <col min="272" max="272" width="4.09765625" style="1" bestFit="1" customWidth="1"/>
    <col min="273" max="273" width="3.3984375" style="1" bestFit="1" customWidth="1"/>
    <col min="274" max="274" width="4.09765625" style="1" bestFit="1" customWidth="1"/>
    <col min="275" max="275" width="3.3984375" style="1" bestFit="1" customWidth="1"/>
    <col min="276" max="512" width="11" style="1"/>
    <col min="513" max="513" width="5.59765625" style="1" bestFit="1" customWidth="1"/>
    <col min="514" max="514" width="21.3984375" style="1" bestFit="1" customWidth="1"/>
    <col min="515" max="515" width="4.09765625" style="1" bestFit="1" customWidth="1"/>
    <col min="516" max="516" width="3.3984375" style="1" bestFit="1" customWidth="1"/>
    <col min="517" max="517" width="4.09765625" style="1" bestFit="1" customWidth="1"/>
    <col min="518" max="518" width="3.8984375" style="1" customWidth="1"/>
    <col min="519" max="519" width="3" style="1" customWidth="1"/>
    <col min="520" max="520" width="4.19921875" style="1" customWidth="1"/>
    <col min="521" max="521" width="3.19921875" style="1" customWidth="1"/>
    <col min="522" max="522" width="3.5" style="1" customWidth="1"/>
    <col min="523" max="523" width="2.69921875" style="1" customWidth="1"/>
    <col min="524" max="524" width="3.3984375" style="1" bestFit="1" customWidth="1"/>
    <col min="525" max="525" width="2.59765625" style="1" bestFit="1" customWidth="1"/>
    <col min="526" max="526" width="3.3984375" style="1" bestFit="1" customWidth="1"/>
    <col min="527" max="527" width="2.59765625" style="1" bestFit="1" customWidth="1"/>
    <col min="528" max="528" width="4.09765625" style="1" bestFit="1" customWidth="1"/>
    <col min="529" max="529" width="3.3984375" style="1" bestFit="1" customWidth="1"/>
    <col min="530" max="530" width="4.09765625" style="1" bestFit="1" customWidth="1"/>
    <col min="531" max="531" width="3.3984375" style="1" bestFit="1" customWidth="1"/>
    <col min="532" max="768" width="11" style="1"/>
    <col min="769" max="769" width="5.59765625" style="1" bestFit="1" customWidth="1"/>
    <col min="770" max="770" width="21.3984375" style="1" bestFit="1" customWidth="1"/>
    <col min="771" max="771" width="4.09765625" style="1" bestFit="1" customWidth="1"/>
    <col min="772" max="772" width="3.3984375" style="1" bestFit="1" customWidth="1"/>
    <col min="773" max="773" width="4.09765625" style="1" bestFit="1" customWidth="1"/>
    <col min="774" max="774" width="3.8984375" style="1" customWidth="1"/>
    <col min="775" max="775" width="3" style="1" customWidth="1"/>
    <col min="776" max="776" width="4.19921875" style="1" customWidth="1"/>
    <col min="777" max="777" width="3.19921875" style="1" customWidth="1"/>
    <col min="778" max="778" width="3.5" style="1" customWidth="1"/>
    <col min="779" max="779" width="2.69921875" style="1" customWidth="1"/>
    <col min="780" max="780" width="3.3984375" style="1" bestFit="1" customWidth="1"/>
    <col min="781" max="781" width="2.59765625" style="1" bestFit="1" customWidth="1"/>
    <col min="782" max="782" width="3.3984375" style="1" bestFit="1" customWidth="1"/>
    <col min="783" max="783" width="2.59765625" style="1" bestFit="1" customWidth="1"/>
    <col min="784" max="784" width="4.09765625" style="1" bestFit="1" customWidth="1"/>
    <col min="785" max="785" width="3.3984375" style="1" bestFit="1" customWidth="1"/>
    <col min="786" max="786" width="4.09765625" style="1" bestFit="1" customWidth="1"/>
    <col min="787" max="787" width="3.3984375" style="1" bestFit="1" customWidth="1"/>
    <col min="788" max="1024" width="11" style="1"/>
    <col min="1025" max="1025" width="5.59765625" style="1" bestFit="1" customWidth="1"/>
    <col min="1026" max="1026" width="21.3984375" style="1" bestFit="1" customWidth="1"/>
    <col min="1027" max="1027" width="4.09765625" style="1" bestFit="1" customWidth="1"/>
    <col min="1028" max="1028" width="3.3984375" style="1" bestFit="1" customWidth="1"/>
    <col min="1029" max="1029" width="4.09765625" style="1" bestFit="1" customWidth="1"/>
    <col min="1030" max="1030" width="3.8984375" style="1" customWidth="1"/>
    <col min="1031" max="1031" width="3" style="1" customWidth="1"/>
    <col min="1032" max="1032" width="4.19921875" style="1" customWidth="1"/>
    <col min="1033" max="1033" width="3.19921875" style="1" customWidth="1"/>
    <col min="1034" max="1034" width="3.5" style="1" customWidth="1"/>
    <col min="1035" max="1035" width="2.69921875" style="1" customWidth="1"/>
    <col min="1036" max="1036" width="3.3984375" style="1" bestFit="1" customWidth="1"/>
    <col min="1037" max="1037" width="2.59765625" style="1" bestFit="1" customWidth="1"/>
    <col min="1038" max="1038" width="3.3984375" style="1" bestFit="1" customWidth="1"/>
    <col min="1039" max="1039" width="2.59765625" style="1" bestFit="1" customWidth="1"/>
    <col min="1040" max="1040" width="4.09765625" style="1" bestFit="1" customWidth="1"/>
    <col min="1041" max="1041" width="3.3984375" style="1" bestFit="1" customWidth="1"/>
    <col min="1042" max="1042" width="4.09765625" style="1" bestFit="1" customWidth="1"/>
    <col min="1043" max="1043" width="3.3984375" style="1" bestFit="1" customWidth="1"/>
    <col min="1044" max="1280" width="11" style="1"/>
    <col min="1281" max="1281" width="5.59765625" style="1" bestFit="1" customWidth="1"/>
    <col min="1282" max="1282" width="21.3984375" style="1" bestFit="1" customWidth="1"/>
    <col min="1283" max="1283" width="4.09765625" style="1" bestFit="1" customWidth="1"/>
    <col min="1284" max="1284" width="3.3984375" style="1" bestFit="1" customWidth="1"/>
    <col min="1285" max="1285" width="4.09765625" style="1" bestFit="1" customWidth="1"/>
    <col min="1286" max="1286" width="3.8984375" style="1" customWidth="1"/>
    <col min="1287" max="1287" width="3" style="1" customWidth="1"/>
    <col min="1288" max="1288" width="4.19921875" style="1" customWidth="1"/>
    <col min="1289" max="1289" width="3.19921875" style="1" customWidth="1"/>
    <col min="1290" max="1290" width="3.5" style="1" customWidth="1"/>
    <col min="1291" max="1291" width="2.69921875" style="1" customWidth="1"/>
    <col min="1292" max="1292" width="3.3984375" style="1" bestFit="1" customWidth="1"/>
    <col min="1293" max="1293" width="2.59765625" style="1" bestFit="1" customWidth="1"/>
    <col min="1294" max="1294" width="3.3984375" style="1" bestFit="1" customWidth="1"/>
    <col min="1295" max="1295" width="2.59765625" style="1" bestFit="1" customWidth="1"/>
    <col min="1296" max="1296" width="4.09765625" style="1" bestFit="1" customWidth="1"/>
    <col min="1297" max="1297" width="3.3984375" style="1" bestFit="1" customWidth="1"/>
    <col min="1298" max="1298" width="4.09765625" style="1" bestFit="1" customWidth="1"/>
    <col min="1299" max="1299" width="3.3984375" style="1" bestFit="1" customWidth="1"/>
    <col min="1300" max="1536" width="11" style="1"/>
    <col min="1537" max="1537" width="5.59765625" style="1" bestFit="1" customWidth="1"/>
    <col min="1538" max="1538" width="21.3984375" style="1" bestFit="1" customWidth="1"/>
    <col min="1539" max="1539" width="4.09765625" style="1" bestFit="1" customWidth="1"/>
    <col min="1540" max="1540" width="3.3984375" style="1" bestFit="1" customWidth="1"/>
    <col min="1541" max="1541" width="4.09765625" style="1" bestFit="1" customWidth="1"/>
    <col min="1542" max="1542" width="3.8984375" style="1" customWidth="1"/>
    <col min="1543" max="1543" width="3" style="1" customWidth="1"/>
    <col min="1544" max="1544" width="4.19921875" style="1" customWidth="1"/>
    <col min="1545" max="1545" width="3.19921875" style="1" customWidth="1"/>
    <col min="1546" max="1546" width="3.5" style="1" customWidth="1"/>
    <col min="1547" max="1547" width="2.69921875" style="1" customWidth="1"/>
    <col min="1548" max="1548" width="3.3984375" style="1" bestFit="1" customWidth="1"/>
    <col min="1549" max="1549" width="2.59765625" style="1" bestFit="1" customWidth="1"/>
    <col min="1550" max="1550" width="3.3984375" style="1" bestFit="1" customWidth="1"/>
    <col min="1551" max="1551" width="2.59765625" style="1" bestFit="1" customWidth="1"/>
    <col min="1552" max="1552" width="4.09765625" style="1" bestFit="1" customWidth="1"/>
    <col min="1553" max="1553" width="3.3984375" style="1" bestFit="1" customWidth="1"/>
    <col min="1554" max="1554" width="4.09765625" style="1" bestFit="1" customWidth="1"/>
    <col min="1555" max="1555" width="3.3984375" style="1" bestFit="1" customWidth="1"/>
    <col min="1556" max="1792" width="11" style="1"/>
    <col min="1793" max="1793" width="5.59765625" style="1" bestFit="1" customWidth="1"/>
    <col min="1794" max="1794" width="21.3984375" style="1" bestFit="1" customWidth="1"/>
    <col min="1795" max="1795" width="4.09765625" style="1" bestFit="1" customWidth="1"/>
    <col min="1796" max="1796" width="3.3984375" style="1" bestFit="1" customWidth="1"/>
    <col min="1797" max="1797" width="4.09765625" style="1" bestFit="1" customWidth="1"/>
    <col min="1798" max="1798" width="3.8984375" style="1" customWidth="1"/>
    <col min="1799" max="1799" width="3" style="1" customWidth="1"/>
    <col min="1800" max="1800" width="4.19921875" style="1" customWidth="1"/>
    <col min="1801" max="1801" width="3.19921875" style="1" customWidth="1"/>
    <col min="1802" max="1802" width="3.5" style="1" customWidth="1"/>
    <col min="1803" max="1803" width="2.69921875" style="1" customWidth="1"/>
    <col min="1804" max="1804" width="3.3984375" style="1" bestFit="1" customWidth="1"/>
    <col min="1805" max="1805" width="2.59765625" style="1" bestFit="1" customWidth="1"/>
    <col min="1806" max="1806" width="3.3984375" style="1" bestFit="1" customWidth="1"/>
    <col min="1807" max="1807" width="2.59765625" style="1" bestFit="1" customWidth="1"/>
    <col min="1808" max="1808" width="4.09765625" style="1" bestFit="1" customWidth="1"/>
    <col min="1809" max="1809" width="3.3984375" style="1" bestFit="1" customWidth="1"/>
    <col min="1810" max="1810" width="4.09765625" style="1" bestFit="1" customWidth="1"/>
    <col min="1811" max="1811" width="3.3984375" style="1" bestFit="1" customWidth="1"/>
    <col min="1812" max="2048" width="11" style="1"/>
    <col min="2049" max="2049" width="5.59765625" style="1" bestFit="1" customWidth="1"/>
    <col min="2050" max="2050" width="21.3984375" style="1" bestFit="1" customWidth="1"/>
    <col min="2051" max="2051" width="4.09765625" style="1" bestFit="1" customWidth="1"/>
    <col min="2052" max="2052" width="3.3984375" style="1" bestFit="1" customWidth="1"/>
    <col min="2053" max="2053" width="4.09765625" style="1" bestFit="1" customWidth="1"/>
    <col min="2054" max="2054" width="3.8984375" style="1" customWidth="1"/>
    <col min="2055" max="2055" width="3" style="1" customWidth="1"/>
    <col min="2056" max="2056" width="4.19921875" style="1" customWidth="1"/>
    <col min="2057" max="2057" width="3.19921875" style="1" customWidth="1"/>
    <col min="2058" max="2058" width="3.5" style="1" customWidth="1"/>
    <col min="2059" max="2059" width="2.69921875" style="1" customWidth="1"/>
    <col min="2060" max="2060" width="3.3984375" style="1" bestFit="1" customWidth="1"/>
    <col min="2061" max="2061" width="2.59765625" style="1" bestFit="1" customWidth="1"/>
    <col min="2062" max="2062" width="3.3984375" style="1" bestFit="1" customWidth="1"/>
    <col min="2063" max="2063" width="2.59765625" style="1" bestFit="1" customWidth="1"/>
    <col min="2064" max="2064" width="4.09765625" style="1" bestFit="1" customWidth="1"/>
    <col min="2065" max="2065" width="3.3984375" style="1" bestFit="1" customWidth="1"/>
    <col min="2066" max="2066" width="4.09765625" style="1" bestFit="1" customWidth="1"/>
    <col min="2067" max="2067" width="3.3984375" style="1" bestFit="1" customWidth="1"/>
    <col min="2068" max="2304" width="11" style="1"/>
    <col min="2305" max="2305" width="5.59765625" style="1" bestFit="1" customWidth="1"/>
    <col min="2306" max="2306" width="21.3984375" style="1" bestFit="1" customWidth="1"/>
    <col min="2307" max="2307" width="4.09765625" style="1" bestFit="1" customWidth="1"/>
    <col min="2308" max="2308" width="3.3984375" style="1" bestFit="1" customWidth="1"/>
    <col min="2309" max="2309" width="4.09765625" style="1" bestFit="1" customWidth="1"/>
    <col min="2310" max="2310" width="3.8984375" style="1" customWidth="1"/>
    <col min="2311" max="2311" width="3" style="1" customWidth="1"/>
    <col min="2312" max="2312" width="4.19921875" style="1" customWidth="1"/>
    <col min="2313" max="2313" width="3.19921875" style="1" customWidth="1"/>
    <col min="2314" max="2314" width="3.5" style="1" customWidth="1"/>
    <col min="2315" max="2315" width="2.69921875" style="1" customWidth="1"/>
    <col min="2316" max="2316" width="3.3984375" style="1" bestFit="1" customWidth="1"/>
    <col min="2317" max="2317" width="2.59765625" style="1" bestFit="1" customWidth="1"/>
    <col min="2318" max="2318" width="3.3984375" style="1" bestFit="1" customWidth="1"/>
    <col min="2319" max="2319" width="2.59765625" style="1" bestFit="1" customWidth="1"/>
    <col min="2320" max="2320" width="4.09765625" style="1" bestFit="1" customWidth="1"/>
    <col min="2321" max="2321" width="3.3984375" style="1" bestFit="1" customWidth="1"/>
    <col min="2322" max="2322" width="4.09765625" style="1" bestFit="1" customWidth="1"/>
    <col min="2323" max="2323" width="3.3984375" style="1" bestFit="1" customWidth="1"/>
    <col min="2324" max="2560" width="11" style="1"/>
    <col min="2561" max="2561" width="5.59765625" style="1" bestFit="1" customWidth="1"/>
    <col min="2562" max="2562" width="21.3984375" style="1" bestFit="1" customWidth="1"/>
    <col min="2563" max="2563" width="4.09765625" style="1" bestFit="1" customWidth="1"/>
    <col min="2564" max="2564" width="3.3984375" style="1" bestFit="1" customWidth="1"/>
    <col min="2565" max="2565" width="4.09765625" style="1" bestFit="1" customWidth="1"/>
    <col min="2566" max="2566" width="3.8984375" style="1" customWidth="1"/>
    <col min="2567" max="2567" width="3" style="1" customWidth="1"/>
    <col min="2568" max="2568" width="4.19921875" style="1" customWidth="1"/>
    <col min="2569" max="2569" width="3.19921875" style="1" customWidth="1"/>
    <col min="2570" max="2570" width="3.5" style="1" customWidth="1"/>
    <col min="2571" max="2571" width="2.69921875" style="1" customWidth="1"/>
    <col min="2572" max="2572" width="3.3984375" style="1" bestFit="1" customWidth="1"/>
    <col min="2573" max="2573" width="2.59765625" style="1" bestFit="1" customWidth="1"/>
    <col min="2574" max="2574" width="3.3984375" style="1" bestFit="1" customWidth="1"/>
    <col min="2575" max="2575" width="2.59765625" style="1" bestFit="1" customWidth="1"/>
    <col min="2576" max="2576" width="4.09765625" style="1" bestFit="1" customWidth="1"/>
    <col min="2577" max="2577" width="3.3984375" style="1" bestFit="1" customWidth="1"/>
    <col min="2578" max="2578" width="4.09765625" style="1" bestFit="1" customWidth="1"/>
    <col min="2579" max="2579" width="3.3984375" style="1" bestFit="1" customWidth="1"/>
    <col min="2580" max="2816" width="11" style="1"/>
    <col min="2817" max="2817" width="5.59765625" style="1" bestFit="1" customWidth="1"/>
    <col min="2818" max="2818" width="21.3984375" style="1" bestFit="1" customWidth="1"/>
    <col min="2819" max="2819" width="4.09765625" style="1" bestFit="1" customWidth="1"/>
    <col min="2820" max="2820" width="3.3984375" style="1" bestFit="1" customWidth="1"/>
    <col min="2821" max="2821" width="4.09765625" style="1" bestFit="1" customWidth="1"/>
    <col min="2822" max="2822" width="3.8984375" style="1" customWidth="1"/>
    <col min="2823" max="2823" width="3" style="1" customWidth="1"/>
    <col min="2824" max="2824" width="4.19921875" style="1" customWidth="1"/>
    <col min="2825" max="2825" width="3.19921875" style="1" customWidth="1"/>
    <col min="2826" max="2826" width="3.5" style="1" customWidth="1"/>
    <col min="2827" max="2827" width="2.69921875" style="1" customWidth="1"/>
    <col min="2828" max="2828" width="3.3984375" style="1" bestFit="1" customWidth="1"/>
    <col min="2829" max="2829" width="2.59765625" style="1" bestFit="1" customWidth="1"/>
    <col min="2830" max="2830" width="3.3984375" style="1" bestFit="1" customWidth="1"/>
    <col min="2831" max="2831" width="2.59765625" style="1" bestFit="1" customWidth="1"/>
    <col min="2832" max="2832" width="4.09765625" style="1" bestFit="1" customWidth="1"/>
    <col min="2833" max="2833" width="3.3984375" style="1" bestFit="1" customWidth="1"/>
    <col min="2834" max="2834" width="4.09765625" style="1" bestFit="1" customWidth="1"/>
    <col min="2835" max="2835" width="3.3984375" style="1" bestFit="1" customWidth="1"/>
    <col min="2836" max="3072" width="11" style="1"/>
    <col min="3073" max="3073" width="5.59765625" style="1" bestFit="1" customWidth="1"/>
    <col min="3074" max="3074" width="21.3984375" style="1" bestFit="1" customWidth="1"/>
    <col min="3075" max="3075" width="4.09765625" style="1" bestFit="1" customWidth="1"/>
    <col min="3076" max="3076" width="3.3984375" style="1" bestFit="1" customWidth="1"/>
    <col min="3077" max="3077" width="4.09765625" style="1" bestFit="1" customWidth="1"/>
    <col min="3078" max="3078" width="3.8984375" style="1" customWidth="1"/>
    <col min="3079" max="3079" width="3" style="1" customWidth="1"/>
    <col min="3080" max="3080" width="4.19921875" style="1" customWidth="1"/>
    <col min="3081" max="3081" width="3.19921875" style="1" customWidth="1"/>
    <col min="3082" max="3082" width="3.5" style="1" customWidth="1"/>
    <col min="3083" max="3083" width="2.69921875" style="1" customWidth="1"/>
    <col min="3084" max="3084" width="3.3984375" style="1" bestFit="1" customWidth="1"/>
    <col min="3085" max="3085" width="2.59765625" style="1" bestFit="1" customWidth="1"/>
    <col min="3086" max="3086" width="3.3984375" style="1" bestFit="1" customWidth="1"/>
    <col min="3087" max="3087" width="2.59765625" style="1" bestFit="1" customWidth="1"/>
    <col min="3088" max="3088" width="4.09765625" style="1" bestFit="1" customWidth="1"/>
    <col min="3089" max="3089" width="3.3984375" style="1" bestFit="1" customWidth="1"/>
    <col min="3090" max="3090" width="4.09765625" style="1" bestFit="1" customWidth="1"/>
    <col min="3091" max="3091" width="3.3984375" style="1" bestFit="1" customWidth="1"/>
    <col min="3092" max="3328" width="11" style="1"/>
    <col min="3329" max="3329" width="5.59765625" style="1" bestFit="1" customWidth="1"/>
    <col min="3330" max="3330" width="21.3984375" style="1" bestFit="1" customWidth="1"/>
    <col min="3331" max="3331" width="4.09765625" style="1" bestFit="1" customWidth="1"/>
    <col min="3332" max="3332" width="3.3984375" style="1" bestFit="1" customWidth="1"/>
    <col min="3333" max="3333" width="4.09765625" style="1" bestFit="1" customWidth="1"/>
    <col min="3334" max="3334" width="3.8984375" style="1" customWidth="1"/>
    <col min="3335" max="3335" width="3" style="1" customWidth="1"/>
    <col min="3336" max="3336" width="4.19921875" style="1" customWidth="1"/>
    <col min="3337" max="3337" width="3.19921875" style="1" customWidth="1"/>
    <col min="3338" max="3338" width="3.5" style="1" customWidth="1"/>
    <col min="3339" max="3339" width="2.69921875" style="1" customWidth="1"/>
    <col min="3340" max="3340" width="3.3984375" style="1" bestFit="1" customWidth="1"/>
    <col min="3341" max="3341" width="2.59765625" style="1" bestFit="1" customWidth="1"/>
    <col min="3342" max="3342" width="3.3984375" style="1" bestFit="1" customWidth="1"/>
    <col min="3343" max="3343" width="2.59765625" style="1" bestFit="1" customWidth="1"/>
    <col min="3344" max="3344" width="4.09765625" style="1" bestFit="1" customWidth="1"/>
    <col min="3345" max="3345" width="3.3984375" style="1" bestFit="1" customWidth="1"/>
    <col min="3346" max="3346" width="4.09765625" style="1" bestFit="1" customWidth="1"/>
    <col min="3347" max="3347" width="3.3984375" style="1" bestFit="1" customWidth="1"/>
    <col min="3348" max="3584" width="11" style="1"/>
    <col min="3585" max="3585" width="5.59765625" style="1" bestFit="1" customWidth="1"/>
    <col min="3586" max="3586" width="21.3984375" style="1" bestFit="1" customWidth="1"/>
    <col min="3587" max="3587" width="4.09765625" style="1" bestFit="1" customWidth="1"/>
    <col min="3588" max="3588" width="3.3984375" style="1" bestFit="1" customWidth="1"/>
    <col min="3589" max="3589" width="4.09765625" style="1" bestFit="1" customWidth="1"/>
    <col min="3590" max="3590" width="3.8984375" style="1" customWidth="1"/>
    <col min="3591" max="3591" width="3" style="1" customWidth="1"/>
    <col min="3592" max="3592" width="4.19921875" style="1" customWidth="1"/>
    <col min="3593" max="3593" width="3.19921875" style="1" customWidth="1"/>
    <col min="3594" max="3594" width="3.5" style="1" customWidth="1"/>
    <col min="3595" max="3595" width="2.69921875" style="1" customWidth="1"/>
    <col min="3596" max="3596" width="3.3984375" style="1" bestFit="1" customWidth="1"/>
    <col min="3597" max="3597" width="2.59765625" style="1" bestFit="1" customWidth="1"/>
    <col min="3598" max="3598" width="3.3984375" style="1" bestFit="1" customWidth="1"/>
    <col min="3599" max="3599" width="2.59765625" style="1" bestFit="1" customWidth="1"/>
    <col min="3600" max="3600" width="4.09765625" style="1" bestFit="1" customWidth="1"/>
    <col min="3601" max="3601" width="3.3984375" style="1" bestFit="1" customWidth="1"/>
    <col min="3602" max="3602" width="4.09765625" style="1" bestFit="1" customWidth="1"/>
    <col min="3603" max="3603" width="3.3984375" style="1" bestFit="1" customWidth="1"/>
    <col min="3604" max="3840" width="11" style="1"/>
    <col min="3841" max="3841" width="5.59765625" style="1" bestFit="1" customWidth="1"/>
    <col min="3842" max="3842" width="21.3984375" style="1" bestFit="1" customWidth="1"/>
    <col min="3843" max="3843" width="4.09765625" style="1" bestFit="1" customWidth="1"/>
    <col min="3844" max="3844" width="3.3984375" style="1" bestFit="1" customWidth="1"/>
    <col min="3845" max="3845" width="4.09765625" style="1" bestFit="1" customWidth="1"/>
    <col min="3846" max="3846" width="3.8984375" style="1" customWidth="1"/>
    <col min="3847" max="3847" width="3" style="1" customWidth="1"/>
    <col min="3848" max="3848" width="4.19921875" style="1" customWidth="1"/>
    <col min="3849" max="3849" width="3.19921875" style="1" customWidth="1"/>
    <col min="3850" max="3850" width="3.5" style="1" customWidth="1"/>
    <col min="3851" max="3851" width="2.69921875" style="1" customWidth="1"/>
    <col min="3852" max="3852" width="3.3984375" style="1" bestFit="1" customWidth="1"/>
    <col min="3853" max="3853" width="2.59765625" style="1" bestFit="1" customWidth="1"/>
    <col min="3854" max="3854" width="3.3984375" style="1" bestFit="1" customWidth="1"/>
    <col min="3855" max="3855" width="2.59765625" style="1" bestFit="1" customWidth="1"/>
    <col min="3856" max="3856" width="4.09765625" style="1" bestFit="1" customWidth="1"/>
    <col min="3857" max="3857" width="3.3984375" style="1" bestFit="1" customWidth="1"/>
    <col min="3858" max="3858" width="4.09765625" style="1" bestFit="1" customWidth="1"/>
    <col min="3859" max="3859" width="3.3984375" style="1" bestFit="1" customWidth="1"/>
    <col min="3860" max="4096" width="11" style="1"/>
    <col min="4097" max="4097" width="5.59765625" style="1" bestFit="1" customWidth="1"/>
    <col min="4098" max="4098" width="21.3984375" style="1" bestFit="1" customWidth="1"/>
    <col min="4099" max="4099" width="4.09765625" style="1" bestFit="1" customWidth="1"/>
    <col min="4100" max="4100" width="3.3984375" style="1" bestFit="1" customWidth="1"/>
    <col min="4101" max="4101" width="4.09765625" style="1" bestFit="1" customWidth="1"/>
    <col min="4102" max="4102" width="3.8984375" style="1" customWidth="1"/>
    <col min="4103" max="4103" width="3" style="1" customWidth="1"/>
    <col min="4104" max="4104" width="4.19921875" style="1" customWidth="1"/>
    <col min="4105" max="4105" width="3.19921875" style="1" customWidth="1"/>
    <col min="4106" max="4106" width="3.5" style="1" customWidth="1"/>
    <col min="4107" max="4107" width="2.69921875" style="1" customWidth="1"/>
    <col min="4108" max="4108" width="3.3984375" style="1" bestFit="1" customWidth="1"/>
    <col min="4109" max="4109" width="2.59765625" style="1" bestFit="1" customWidth="1"/>
    <col min="4110" max="4110" width="3.3984375" style="1" bestFit="1" customWidth="1"/>
    <col min="4111" max="4111" width="2.59765625" style="1" bestFit="1" customWidth="1"/>
    <col min="4112" max="4112" width="4.09765625" style="1" bestFit="1" customWidth="1"/>
    <col min="4113" max="4113" width="3.3984375" style="1" bestFit="1" customWidth="1"/>
    <col min="4114" max="4114" width="4.09765625" style="1" bestFit="1" customWidth="1"/>
    <col min="4115" max="4115" width="3.3984375" style="1" bestFit="1" customWidth="1"/>
    <col min="4116" max="4352" width="11" style="1"/>
    <col min="4353" max="4353" width="5.59765625" style="1" bestFit="1" customWidth="1"/>
    <col min="4354" max="4354" width="21.3984375" style="1" bestFit="1" customWidth="1"/>
    <col min="4355" max="4355" width="4.09765625" style="1" bestFit="1" customWidth="1"/>
    <col min="4356" max="4356" width="3.3984375" style="1" bestFit="1" customWidth="1"/>
    <col min="4357" max="4357" width="4.09765625" style="1" bestFit="1" customWidth="1"/>
    <col min="4358" max="4358" width="3.8984375" style="1" customWidth="1"/>
    <col min="4359" max="4359" width="3" style="1" customWidth="1"/>
    <col min="4360" max="4360" width="4.19921875" style="1" customWidth="1"/>
    <col min="4361" max="4361" width="3.19921875" style="1" customWidth="1"/>
    <col min="4362" max="4362" width="3.5" style="1" customWidth="1"/>
    <col min="4363" max="4363" width="2.69921875" style="1" customWidth="1"/>
    <col min="4364" max="4364" width="3.3984375" style="1" bestFit="1" customWidth="1"/>
    <col min="4365" max="4365" width="2.59765625" style="1" bestFit="1" customWidth="1"/>
    <col min="4366" max="4366" width="3.3984375" style="1" bestFit="1" customWidth="1"/>
    <col min="4367" max="4367" width="2.59765625" style="1" bestFit="1" customWidth="1"/>
    <col min="4368" max="4368" width="4.09765625" style="1" bestFit="1" customWidth="1"/>
    <col min="4369" max="4369" width="3.3984375" style="1" bestFit="1" customWidth="1"/>
    <col min="4370" max="4370" width="4.09765625" style="1" bestFit="1" customWidth="1"/>
    <col min="4371" max="4371" width="3.3984375" style="1" bestFit="1" customWidth="1"/>
    <col min="4372" max="4608" width="11" style="1"/>
    <col min="4609" max="4609" width="5.59765625" style="1" bestFit="1" customWidth="1"/>
    <col min="4610" max="4610" width="21.3984375" style="1" bestFit="1" customWidth="1"/>
    <col min="4611" max="4611" width="4.09765625" style="1" bestFit="1" customWidth="1"/>
    <col min="4612" max="4612" width="3.3984375" style="1" bestFit="1" customWidth="1"/>
    <col min="4613" max="4613" width="4.09765625" style="1" bestFit="1" customWidth="1"/>
    <col min="4614" max="4614" width="3.8984375" style="1" customWidth="1"/>
    <col min="4615" max="4615" width="3" style="1" customWidth="1"/>
    <col min="4616" max="4616" width="4.19921875" style="1" customWidth="1"/>
    <col min="4617" max="4617" width="3.19921875" style="1" customWidth="1"/>
    <col min="4618" max="4618" width="3.5" style="1" customWidth="1"/>
    <col min="4619" max="4619" width="2.69921875" style="1" customWidth="1"/>
    <col min="4620" max="4620" width="3.3984375" style="1" bestFit="1" customWidth="1"/>
    <col min="4621" max="4621" width="2.59765625" style="1" bestFit="1" customWidth="1"/>
    <col min="4622" max="4622" width="3.3984375" style="1" bestFit="1" customWidth="1"/>
    <col min="4623" max="4623" width="2.59765625" style="1" bestFit="1" customWidth="1"/>
    <col min="4624" max="4624" width="4.09765625" style="1" bestFit="1" customWidth="1"/>
    <col min="4625" max="4625" width="3.3984375" style="1" bestFit="1" customWidth="1"/>
    <col min="4626" max="4626" width="4.09765625" style="1" bestFit="1" customWidth="1"/>
    <col min="4627" max="4627" width="3.3984375" style="1" bestFit="1" customWidth="1"/>
    <col min="4628" max="4864" width="11" style="1"/>
    <col min="4865" max="4865" width="5.59765625" style="1" bestFit="1" customWidth="1"/>
    <col min="4866" max="4866" width="21.3984375" style="1" bestFit="1" customWidth="1"/>
    <col min="4867" max="4867" width="4.09765625" style="1" bestFit="1" customWidth="1"/>
    <col min="4868" max="4868" width="3.3984375" style="1" bestFit="1" customWidth="1"/>
    <col min="4869" max="4869" width="4.09765625" style="1" bestFit="1" customWidth="1"/>
    <col min="4870" max="4870" width="3.8984375" style="1" customWidth="1"/>
    <col min="4871" max="4871" width="3" style="1" customWidth="1"/>
    <col min="4872" max="4872" width="4.19921875" style="1" customWidth="1"/>
    <col min="4873" max="4873" width="3.19921875" style="1" customWidth="1"/>
    <col min="4874" max="4874" width="3.5" style="1" customWidth="1"/>
    <col min="4875" max="4875" width="2.69921875" style="1" customWidth="1"/>
    <col min="4876" max="4876" width="3.3984375" style="1" bestFit="1" customWidth="1"/>
    <col min="4877" max="4877" width="2.59765625" style="1" bestFit="1" customWidth="1"/>
    <col min="4878" max="4878" width="3.3984375" style="1" bestFit="1" customWidth="1"/>
    <col min="4879" max="4879" width="2.59765625" style="1" bestFit="1" customWidth="1"/>
    <col min="4880" max="4880" width="4.09765625" style="1" bestFit="1" customWidth="1"/>
    <col min="4881" max="4881" width="3.3984375" style="1" bestFit="1" customWidth="1"/>
    <col min="4882" max="4882" width="4.09765625" style="1" bestFit="1" customWidth="1"/>
    <col min="4883" max="4883" width="3.3984375" style="1" bestFit="1" customWidth="1"/>
    <col min="4884" max="5120" width="11" style="1"/>
    <col min="5121" max="5121" width="5.59765625" style="1" bestFit="1" customWidth="1"/>
    <col min="5122" max="5122" width="21.3984375" style="1" bestFit="1" customWidth="1"/>
    <col min="5123" max="5123" width="4.09765625" style="1" bestFit="1" customWidth="1"/>
    <col min="5124" max="5124" width="3.3984375" style="1" bestFit="1" customWidth="1"/>
    <col min="5125" max="5125" width="4.09765625" style="1" bestFit="1" customWidth="1"/>
    <col min="5126" max="5126" width="3.8984375" style="1" customWidth="1"/>
    <col min="5127" max="5127" width="3" style="1" customWidth="1"/>
    <col min="5128" max="5128" width="4.19921875" style="1" customWidth="1"/>
    <col min="5129" max="5129" width="3.19921875" style="1" customWidth="1"/>
    <col min="5130" max="5130" width="3.5" style="1" customWidth="1"/>
    <col min="5131" max="5131" width="2.69921875" style="1" customWidth="1"/>
    <col min="5132" max="5132" width="3.3984375" style="1" bestFit="1" customWidth="1"/>
    <col min="5133" max="5133" width="2.59765625" style="1" bestFit="1" customWidth="1"/>
    <col min="5134" max="5134" width="3.3984375" style="1" bestFit="1" customWidth="1"/>
    <col min="5135" max="5135" width="2.59765625" style="1" bestFit="1" customWidth="1"/>
    <col min="5136" max="5136" width="4.09765625" style="1" bestFit="1" customWidth="1"/>
    <col min="5137" max="5137" width="3.3984375" style="1" bestFit="1" customWidth="1"/>
    <col min="5138" max="5138" width="4.09765625" style="1" bestFit="1" customWidth="1"/>
    <col min="5139" max="5139" width="3.3984375" style="1" bestFit="1" customWidth="1"/>
    <col min="5140" max="5376" width="11" style="1"/>
    <col min="5377" max="5377" width="5.59765625" style="1" bestFit="1" customWidth="1"/>
    <col min="5378" max="5378" width="21.3984375" style="1" bestFit="1" customWidth="1"/>
    <col min="5379" max="5379" width="4.09765625" style="1" bestFit="1" customWidth="1"/>
    <col min="5380" max="5380" width="3.3984375" style="1" bestFit="1" customWidth="1"/>
    <col min="5381" max="5381" width="4.09765625" style="1" bestFit="1" customWidth="1"/>
    <col min="5382" max="5382" width="3.8984375" style="1" customWidth="1"/>
    <col min="5383" max="5383" width="3" style="1" customWidth="1"/>
    <col min="5384" max="5384" width="4.19921875" style="1" customWidth="1"/>
    <col min="5385" max="5385" width="3.19921875" style="1" customWidth="1"/>
    <col min="5386" max="5386" width="3.5" style="1" customWidth="1"/>
    <col min="5387" max="5387" width="2.69921875" style="1" customWidth="1"/>
    <col min="5388" max="5388" width="3.3984375" style="1" bestFit="1" customWidth="1"/>
    <col min="5389" max="5389" width="2.59765625" style="1" bestFit="1" customWidth="1"/>
    <col min="5390" max="5390" width="3.3984375" style="1" bestFit="1" customWidth="1"/>
    <col min="5391" max="5391" width="2.59765625" style="1" bestFit="1" customWidth="1"/>
    <col min="5392" max="5392" width="4.09765625" style="1" bestFit="1" customWidth="1"/>
    <col min="5393" max="5393" width="3.3984375" style="1" bestFit="1" customWidth="1"/>
    <col min="5394" max="5394" width="4.09765625" style="1" bestFit="1" customWidth="1"/>
    <col min="5395" max="5395" width="3.3984375" style="1" bestFit="1" customWidth="1"/>
    <col min="5396" max="5632" width="11" style="1"/>
    <col min="5633" max="5633" width="5.59765625" style="1" bestFit="1" customWidth="1"/>
    <col min="5634" max="5634" width="21.3984375" style="1" bestFit="1" customWidth="1"/>
    <col min="5635" max="5635" width="4.09765625" style="1" bestFit="1" customWidth="1"/>
    <col min="5636" max="5636" width="3.3984375" style="1" bestFit="1" customWidth="1"/>
    <col min="5637" max="5637" width="4.09765625" style="1" bestFit="1" customWidth="1"/>
    <col min="5638" max="5638" width="3.8984375" style="1" customWidth="1"/>
    <col min="5639" max="5639" width="3" style="1" customWidth="1"/>
    <col min="5640" max="5640" width="4.19921875" style="1" customWidth="1"/>
    <col min="5641" max="5641" width="3.19921875" style="1" customWidth="1"/>
    <col min="5642" max="5642" width="3.5" style="1" customWidth="1"/>
    <col min="5643" max="5643" width="2.69921875" style="1" customWidth="1"/>
    <col min="5644" max="5644" width="3.3984375" style="1" bestFit="1" customWidth="1"/>
    <col min="5645" max="5645" width="2.59765625" style="1" bestFit="1" customWidth="1"/>
    <col min="5646" max="5646" width="3.3984375" style="1" bestFit="1" customWidth="1"/>
    <col min="5647" max="5647" width="2.59765625" style="1" bestFit="1" customWidth="1"/>
    <col min="5648" max="5648" width="4.09765625" style="1" bestFit="1" customWidth="1"/>
    <col min="5649" max="5649" width="3.3984375" style="1" bestFit="1" customWidth="1"/>
    <col min="5650" max="5650" width="4.09765625" style="1" bestFit="1" customWidth="1"/>
    <col min="5651" max="5651" width="3.3984375" style="1" bestFit="1" customWidth="1"/>
    <col min="5652" max="5888" width="11" style="1"/>
    <col min="5889" max="5889" width="5.59765625" style="1" bestFit="1" customWidth="1"/>
    <col min="5890" max="5890" width="21.3984375" style="1" bestFit="1" customWidth="1"/>
    <col min="5891" max="5891" width="4.09765625" style="1" bestFit="1" customWidth="1"/>
    <col min="5892" max="5892" width="3.3984375" style="1" bestFit="1" customWidth="1"/>
    <col min="5893" max="5893" width="4.09765625" style="1" bestFit="1" customWidth="1"/>
    <col min="5894" max="5894" width="3.8984375" style="1" customWidth="1"/>
    <col min="5895" max="5895" width="3" style="1" customWidth="1"/>
    <col min="5896" max="5896" width="4.19921875" style="1" customWidth="1"/>
    <col min="5897" max="5897" width="3.19921875" style="1" customWidth="1"/>
    <col min="5898" max="5898" width="3.5" style="1" customWidth="1"/>
    <col min="5899" max="5899" width="2.69921875" style="1" customWidth="1"/>
    <col min="5900" max="5900" width="3.3984375" style="1" bestFit="1" customWidth="1"/>
    <col min="5901" max="5901" width="2.59765625" style="1" bestFit="1" customWidth="1"/>
    <col min="5902" max="5902" width="3.3984375" style="1" bestFit="1" customWidth="1"/>
    <col min="5903" max="5903" width="2.59765625" style="1" bestFit="1" customWidth="1"/>
    <col min="5904" max="5904" width="4.09765625" style="1" bestFit="1" customWidth="1"/>
    <col min="5905" max="5905" width="3.3984375" style="1" bestFit="1" customWidth="1"/>
    <col min="5906" max="5906" width="4.09765625" style="1" bestFit="1" customWidth="1"/>
    <col min="5907" max="5907" width="3.3984375" style="1" bestFit="1" customWidth="1"/>
    <col min="5908" max="6144" width="11" style="1"/>
    <col min="6145" max="6145" width="5.59765625" style="1" bestFit="1" customWidth="1"/>
    <col min="6146" max="6146" width="21.3984375" style="1" bestFit="1" customWidth="1"/>
    <col min="6147" max="6147" width="4.09765625" style="1" bestFit="1" customWidth="1"/>
    <col min="6148" max="6148" width="3.3984375" style="1" bestFit="1" customWidth="1"/>
    <col min="6149" max="6149" width="4.09765625" style="1" bestFit="1" customWidth="1"/>
    <col min="6150" max="6150" width="3.8984375" style="1" customWidth="1"/>
    <col min="6151" max="6151" width="3" style="1" customWidth="1"/>
    <col min="6152" max="6152" width="4.19921875" style="1" customWidth="1"/>
    <col min="6153" max="6153" width="3.19921875" style="1" customWidth="1"/>
    <col min="6154" max="6154" width="3.5" style="1" customWidth="1"/>
    <col min="6155" max="6155" width="2.69921875" style="1" customWidth="1"/>
    <col min="6156" max="6156" width="3.3984375" style="1" bestFit="1" customWidth="1"/>
    <col min="6157" max="6157" width="2.59765625" style="1" bestFit="1" customWidth="1"/>
    <col min="6158" max="6158" width="3.3984375" style="1" bestFit="1" customWidth="1"/>
    <col min="6159" max="6159" width="2.59765625" style="1" bestFit="1" customWidth="1"/>
    <col min="6160" max="6160" width="4.09765625" style="1" bestFit="1" customWidth="1"/>
    <col min="6161" max="6161" width="3.3984375" style="1" bestFit="1" customWidth="1"/>
    <col min="6162" max="6162" width="4.09765625" style="1" bestFit="1" customWidth="1"/>
    <col min="6163" max="6163" width="3.3984375" style="1" bestFit="1" customWidth="1"/>
    <col min="6164" max="6400" width="11" style="1"/>
    <col min="6401" max="6401" width="5.59765625" style="1" bestFit="1" customWidth="1"/>
    <col min="6402" max="6402" width="21.3984375" style="1" bestFit="1" customWidth="1"/>
    <col min="6403" max="6403" width="4.09765625" style="1" bestFit="1" customWidth="1"/>
    <col min="6404" max="6404" width="3.3984375" style="1" bestFit="1" customWidth="1"/>
    <col min="6405" max="6405" width="4.09765625" style="1" bestFit="1" customWidth="1"/>
    <col min="6406" max="6406" width="3.8984375" style="1" customWidth="1"/>
    <col min="6407" max="6407" width="3" style="1" customWidth="1"/>
    <col min="6408" max="6408" width="4.19921875" style="1" customWidth="1"/>
    <col min="6409" max="6409" width="3.19921875" style="1" customWidth="1"/>
    <col min="6410" max="6410" width="3.5" style="1" customWidth="1"/>
    <col min="6411" max="6411" width="2.69921875" style="1" customWidth="1"/>
    <col min="6412" max="6412" width="3.3984375" style="1" bestFit="1" customWidth="1"/>
    <col min="6413" max="6413" width="2.59765625" style="1" bestFit="1" customWidth="1"/>
    <col min="6414" max="6414" width="3.3984375" style="1" bestFit="1" customWidth="1"/>
    <col min="6415" max="6415" width="2.59765625" style="1" bestFit="1" customWidth="1"/>
    <col min="6416" max="6416" width="4.09765625" style="1" bestFit="1" customWidth="1"/>
    <col min="6417" max="6417" width="3.3984375" style="1" bestFit="1" customWidth="1"/>
    <col min="6418" max="6418" width="4.09765625" style="1" bestFit="1" customWidth="1"/>
    <col min="6419" max="6419" width="3.3984375" style="1" bestFit="1" customWidth="1"/>
    <col min="6420" max="6656" width="11" style="1"/>
    <col min="6657" max="6657" width="5.59765625" style="1" bestFit="1" customWidth="1"/>
    <col min="6658" max="6658" width="21.3984375" style="1" bestFit="1" customWidth="1"/>
    <col min="6659" max="6659" width="4.09765625" style="1" bestFit="1" customWidth="1"/>
    <col min="6660" max="6660" width="3.3984375" style="1" bestFit="1" customWidth="1"/>
    <col min="6661" max="6661" width="4.09765625" style="1" bestFit="1" customWidth="1"/>
    <col min="6662" max="6662" width="3.8984375" style="1" customWidth="1"/>
    <col min="6663" max="6663" width="3" style="1" customWidth="1"/>
    <col min="6664" max="6664" width="4.19921875" style="1" customWidth="1"/>
    <col min="6665" max="6665" width="3.19921875" style="1" customWidth="1"/>
    <col min="6666" max="6666" width="3.5" style="1" customWidth="1"/>
    <col min="6667" max="6667" width="2.69921875" style="1" customWidth="1"/>
    <col min="6668" max="6668" width="3.3984375" style="1" bestFit="1" customWidth="1"/>
    <col min="6669" max="6669" width="2.59765625" style="1" bestFit="1" customWidth="1"/>
    <col min="6670" max="6670" width="3.3984375" style="1" bestFit="1" customWidth="1"/>
    <col min="6671" max="6671" width="2.59765625" style="1" bestFit="1" customWidth="1"/>
    <col min="6672" max="6672" width="4.09765625" style="1" bestFit="1" customWidth="1"/>
    <col min="6673" max="6673" width="3.3984375" style="1" bestFit="1" customWidth="1"/>
    <col min="6674" max="6674" width="4.09765625" style="1" bestFit="1" customWidth="1"/>
    <col min="6675" max="6675" width="3.3984375" style="1" bestFit="1" customWidth="1"/>
    <col min="6676" max="6912" width="11" style="1"/>
    <col min="6913" max="6913" width="5.59765625" style="1" bestFit="1" customWidth="1"/>
    <col min="6914" max="6914" width="21.3984375" style="1" bestFit="1" customWidth="1"/>
    <col min="6915" max="6915" width="4.09765625" style="1" bestFit="1" customWidth="1"/>
    <col min="6916" max="6916" width="3.3984375" style="1" bestFit="1" customWidth="1"/>
    <col min="6917" max="6917" width="4.09765625" style="1" bestFit="1" customWidth="1"/>
    <col min="6918" max="6918" width="3.8984375" style="1" customWidth="1"/>
    <col min="6919" max="6919" width="3" style="1" customWidth="1"/>
    <col min="6920" max="6920" width="4.19921875" style="1" customWidth="1"/>
    <col min="6921" max="6921" width="3.19921875" style="1" customWidth="1"/>
    <col min="6922" max="6922" width="3.5" style="1" customWidth="1"/>
    <col min="6923" max="6923" width="2.69921875" style="1" customWidth="1"/>
    <col min="6924" max="6924" width="3.3984375" style="1" bestFit="1" customWidth="1"/>
    <col min="6925" max="6925" width="2.59765625" style="1" bestFit="1" customWidth="1"/>
    <col min="6926" max="6926" width="3.3984375" style="1" bestFit="1" customWidth="1"/>
    <col min="6927" max="6927" width="2.59765625" style="1" bestFit="1" customWidth="1"/>
    <col min="6928" max="6928" width="4.09765625" style="1" bestFit="1" customWidth="1"/>
    <col min="6929" max="6929" width="3.3984375" style="1" bestFit="1" customWidth="1"/>
    <col min="6930" max="6930" width="4.09765625" style="1" bestFit="1" customWidth="1"/>
    <col min="6931" max="6931" width="3.3984375" style="1" bestFit="1" customWidth="1"/>
    <col min="6932" max="7168" width="11" style="1"/>
    <col min="7169" max="7169" width="5.59765625" style="1" bestFit="1" customWidth="1"/>
    <col min="7170" max="7170" width="21.3984375" style="1" bestFit="1" customWidth="1"/>
    <col min="7171" max="7171" width="4.09765625" style="1" bestFit="1" customWidth="1"/>
    <col min="7172" max="7172" width="3.3984375" style="1" bestFit="1" customWidth="1"/>
    <col min="7173" max="7173" width="4.09765625" style="1" bestFit="1" customWidth="1"/>
    <col min="7174" max="7174" width="3.8984375" style="1" customWidth="1"/>
    <col min="7175" max="7175" width="3" style="1" customWidth="1"/>
    <col min="7176" max="7176" width="4.19921875" style="1" customWidth="1"/>
    <col min="7177" max="7177" width="3.19921875" style="1" customWidth="1"/>
    <col min="7178" max="7178" width="3.5" style="1" customWidth="1"/>
    <col min="7179" max="7179" width="2.69921875" style="1" customWidth="1"/>
    <col min="7180" max="7180" width="3.3984375" style="1" bestFit="1" customWidth="1"/>
    <col min="7181" max="7181" width="2.59765625" style="1" bestFit="1" customWidth="1"/>
    <col min="7182" max="7182" width="3.3984375" style="1" bestFit="1" customWidth="1"/>
    <col min="7183" max="7183" width="2.59765625" style="1" bestFit="1" customWidth="1"/>
    <col min="7184" max="7184" width="4.09765625" style="1" bestFit="1" customWidth="1"/>
    <col min="7185" max="7185" width="3.3984375" style="1" bestFit="1" customWidth="1"/>
    <col min="7186" max="7186" width="4.09765625" style="1" bestFit="1" customWidth="1"/>
    <col min="7187" max="7187" width="3.3984375" style="1" bestFit="1" customWidth="1"/>
    <col min="7188" max="7424" width="11" style="1"/>
    <col min="7425" max="7425" width="5.59765625" style="1" bestFit="1" customWidth="1"/>
    <col min="7426" max="7426" width="21.3984375" style="1" bestFit="1" customWidth="1"/>
    <col min="7427" max="7427" width="4.09765625" style="1" bestFit="1" customWidth="1"/>
    <col min="7428" max="7428" width="3.3984375" style="1" bestFit="1" customWidth="1"/>
    <col min="7429" max="7429" width="4.09765625" style="1" bestFit="1" customWidth="1"/>
    <col min="7430" max="7430" width="3.8984375" style="1" customWidth="1"/>
    <col min="7431" max="7431" width="3" style="1" customWidth="1"/>
    <col min="7432" max="7432" width="4.19921875" style="1" customWidth="1"/>
    <col min="7433" max="7433" width="3.19921875" style="1" customWidth="1"/>
    <col min="7434" max="7434" width="3.5" style="1" customWidth="1"/>
    <col min="7435" max="7435" width="2.69921875" style="1" customWidth="1"/>
    <col min="7436" max="7436" width="3.3984375" style="1" bestFit="1" customWidth="1"/>
    <col min="7437" max="7437" width="2.59765625" style="1" bestFit="1" customWidth="1"/>
    <col min="7438" max="7438" width="3.3984375" style="1" bestFit="1" customWidth="1"/>
    <col min="7439" max="7439" width="2.59765625" style="1" bestFit="1" customWidth="1"/>
    <col min="7440" max="7440" width="4.09765625" style="1" bestFit="1" customWidth="1"/>
    <col min="7441" max="7441" width="3.3984375" style="1" bestFit="1" customWidth="1"/>
    <col min="7442" max="7442" width="4.09765625" style="1" bestFit="1" customWidth="1"/>
    <col min="7443" max="7443" width="3.3984375" style="1" bestFit="1" customWidth="1"/>
    <col min="7444" max="7680" width="11" style="1"/>
    <col min="7681" max="7681" width="5.59765625" style="1" bestFit="1" customWidth="1"/>
    <col min="7682" max="7682" width="21.3984375" style="1" bestFit="1" customWidth="1"/>
    <col min="7683" max="7683" width="4.09765625" style="1" bestFit="1" customWidth="1"/>
    <col min="7684" max="7684" width="3.3984375" style="1" bestFit="1" customWidth="1"/>
    <col min="7685" max="7685" width="4.09765625" style="1" bestFit="1" customWidth="1"/>
    <col min="7686" max="7686" width="3.8984375" style="1" customWidth="1"/>
    <col min="7687" max="7687" width="3" style="1" customWidth="1"/>
    <col min="7688" max="7688" width="4.19921875" style="1" customWidth="1"/>
    <col min="7689" max="7689" width="3.19921875" style="1" customWidth="1"/>
    <col min="7690" max="7690" width="3.5" style="1" customWidth="1"/>
    <col min="7691" max="7691" width="2.69921875" style="1" customWidth="1"/>
    <col min="7692" max="7692" width="3.3984375" style="1" bestFit="1" customWidth="1"/>
    <col min="7693" max="7693" width="2.59765625" style="1" bestFit="1" customWidth="1"/>
    <col min="7694" max="7694" width="3.3984375" style="1" bestFit="1" customWidth="1"/>
    <col min="7695" max="7695" width="2.59765625" style="1" bestFit="1" customWidth="1"/>
    <col min="7696" max="7696" width="4.09765625" style="1" bestFit="1" customWidth="1"/>
    <col min="7697" max="7697" width="3.3984375" style="1" bestFit="1" customWidth="1"/>
    <col min="7698" max="7698" width="4.09765625" style="1" bestFit="1" customWidth="1"/>
    <col min="7699" max="7699" width="3.3984375" style="1" bestFit="1" customWidth="1"/>
    <col min="7700" max="7936" width="11" style="1"/>
    <col min="7937" max="7937" width="5.59765625" style="1" bestFit="1" customWidth="1"/>
    <col min="7938" max="7938" width="21.3984375" style="1" bestFit="1" customWidth="1"/>
    <col min="7939" max="7939" width="4.09765625" style="1" bestFit="1" customWidth="1"/>
    <col min="7940" max="7940" width="3.3984375" style="1" bestFit="1" customWidth="1"/>
    <col min="7941" max="7941" width="4.09765625" style="1" bestFit="1" customWidth="1"/>
    <col min="7942" max="7942" width="3.8984375" style="1" customWidth="1"/>
    <col min="7943" max="7943" width="3" style="1" customWidth="1"/>
    <col min="7944" max="7944" width="4.19921875" style="1" customWidth="1"/>
    <col min="7945" max="7945" width="3.19921875" style="1" customWidth="1"/>
    <col min="7946" max="7946" width="3.5" style="1" customWidth="1"/>
    <col min="7947" max="7947" width="2.69921875" style="1" customWidth="1"/>
    <col min="7948" max="7948" width="3.3984375" style="1" bestFit="1" customWidth="1"/>
    <col min="7949" max="7949" width="2.59765625" style="1" bestFit="1" customWidth="1"/>
    <col min="7950" max="7950" width="3.3984375" style="1" bestFit="1" customWidth="1"/>
    <col min="7951" max="7951" width="2.59765625" style="1" bestFit="1" customWidth="1"/>
    <col min="7952" max="7952" width="4.09765625" style="1" bestFit="1" customWidth="1"/>
    <col min="7953" max="7953" width="3.3984375" style="1" bestFit="1" customWidth="1"/>
    <col min="7954" max="7954" width="4.09765625" style="1" bestFit="1" customWidth="1"/>
    <col min="7955" max="7955" width="3.3984375" style="1" bestFit="1" customWidth="1"/>
    <col min="7956" max="8192" width="11" style="1"/>
    <col min="8193" max="8193" width="5.59765625" style="1" bestFit="1" customWidth="1"/>
    <col min="8194" max="8194" width="21.3984375" style="1" bestFit="1" customWidth="1"/>
    <col min="8195" max="8195" width="4.09765625" style="1" bestFit="1" customWidth="1"/>
    <col min="8196" max="8196" width="3.3984375" style="1" bestFit="1" customWidth="1"/>
    <col min="8197" max="8197" width="4.09765625" style="1" bestFit="1" customWidth="1"/>
    <col min="8198" max="8198" width="3.8984375" style="1" customWidth="1"/>
    <col min="8199" max="8199" width="3" style="1" customWidth="1"/>
    <col min="8200" max="8200" width="4.19921875" style="1" customWidth="1"/>
    <col min="8201" max="8201" width="3.19921875" style="1" customWidth="1"/>
    <col min="8202" max="8202" width="3.5" style="1" customWidth="1"/>
    <col min="8203" max="8203" width="2.69921875" style="1" customWidth="1"/>
    <col min="8204" max="8204" width="3.3984375" style="1" bestFit="1" customWidth="1"/>
    <col min="8205" max="8205" width="2.59765625" style="1" bestFit="1" customWidth="1"/>
    <col min="8206" max="8206" width="3.3984375" style="1" bestFit="1" customWidth="1"/>
    <col min="8207" max="8207" width="2.59765625" style="1" bestFit="1" customWidth="1"/>
    <col min="8208" max="8208" width="4.09765625" style="1" bestFit="1" customWidth="1"/>
    <col min="8209" max="8209" width="3.3984375" style="1" bestFit="1" customWidth="1"/>
    <col min="8210" max="8210" width="4.09765625" style="1" bestFit="1" customWidth="1"/>
    <col min="8211" max="8211" width="3.3984375" style="1" bestFit="1" customWidth="1"/>
    <col min="8212" max="8448" width="11" style="1"/>
    <col min="8449" max="8449" width="5.59765625" style="1" bestFit="1" customWidth="1"/>
    <col min="8450" max="8450" width="21.3984375" style="1" bestFit="1" customWidth="1"/>
    <col min="8451" max="8451" width="4.09765625" style="1" bestFit="1" customWidth="1"/>
    <col min="8452" max="8452" width="3.3984375" style="1" bestFit="1" customWidth="1"/>
    <col min="8453" max="8453" width="4.09765625" style="1" bestFit="1" customWidth="1"/>
    <col min="8454" max="8454" width="3.8984375" style="1" customWidth="1"/>
    <col min="8455" max="8455" width="3" style="1" customWidth="1"/>
    <col min="8456" max="8456" width="4.19921875" style="1" customWidth="1"/>
    <col min="8457" max="8457" width="3.19921875" style="1" customWidth="1"/>
    <col min="8458" max="8458" width="3.5" style="1" customWidth="1"/>
    <col min="8459" max="8459" width="2.69921875" style="1" customWidth="1"/>
    <col min="8460" max="8460" width="3.3984375" style="1" bestFit="1" customWidth="1"/>
    <col min="8461" max="8461" width="2.59765625" style="1" bestFit="1" customWidth="1"/>
    <col min="8462" max="8462" width="3.3984375" style="1" bestFit="1" customWidth="1"/>
    <col min="8463" max="8463" width="2.59765625" style="1" bestFit="1" customWidth="1"/>
    <col min="8464" max="8464" width="4.09765625" style="1" bestFit="1" customWidth="1"/>
    <col min="8465" max="8465" width="3.3984375" style="1" bestFit="1" customWidth="1"/>
    <col min="8466" max="8466" width="4.09765625" style="1" bestFit="1" customWidth="1"/>
    <col min="8467" max="8467" width="3.3984375" style="1" bestFit="1" customWidth="1"/>
    <col min="8468" max="8704" width="11" style="1"/>
    <col min="8705" max="8705" width="5.59765625" style="1" bestFit="1" customWidth="1"/>
    <col min="8706" max="8706" width="21.3984375" style="1" bestFit="1" customWidth="1"/>
    <col min="8707" max="8707" width="4.09765625" style="1" bestFit="1" customWidth="1"/>
    <col min="8708" max="8708" width="3.3984375" style="1" bestFit="1" customWidth="1"/>
    <col min="8709" max="8709" width="4.09765625" style="1" bestFit="1" customWidth="1"/>
    <col min="8710" max="8710" width="3.8984375" style="1" customWidth="1"/>
    <col min="8711" max="8711" width="3" style="1" customWidth="1"/>
    <col min="8712" max="8712" width="4.19921875" style="1" customWidth="1"/>
    <col min="8713" max="8713" width="3.19921875" style="1" customWidth="1"/>
    <col min="8714" max="8714" width="3.5" style="1" customWidth="1"/>
    <col min="8715" max="8715" width="2.69921875" style="1" customWidth="1"/>
    <col min="8716" max="8716" width="3.3984375" style="1" bestFit="1" customWidth="1"/>
    <col min="8717" max="8717" width="2.59765625" style="1" bestFit="1" customWidth="1"/>
    <col min="8718" max="8718" width="3.3984375" style="1" bestFit="1" customWidth="1"/>
    <col min="8719" max="8719" width="2.59765625" style="1" bestFit="1" customWidth="1"/>
    <col min="8720" max="8720" width="4.09765625" style="1" bestFit="1" customWidth="1"/>
    <col min="8721" max="8721" width="3.3984375" style="1" bestFit="1" customWidth="1"/>
    <col min="8722" max="8722" width="4.09765625" style="1" bestFit="1" customWidth="1"/>
    <col min="8723" max="8723" width="3.3984375" style="1" bestFit="1" customWidth="1"/>
    <col min="8724" max="8960" width="11" style="1"/>
    <col min="8961" max="8961" width="5.59765625" style="1" bestFit="1" customWidth="1"/>
    <col min="8962" max="8962" width="21.3984375" style="1" bestFit="1" customWidth="1"/>
    <col min="8963" max="8963" width="4.09765625" style="1" bestFit="1" customWidth="1"/>
    <col min="8964" max="8964" width="3.3984375" style="1" bestFit="1" customWidth="1"/>
    <col min="8965" max="8965" width="4.09765625" style="1" bestFit="1" customWidth="1"/>
    <col min="8966" max="8966" width="3.8984375" style="1" customWidth="1"/>
    <col min="8967" max="8967" width="3" style="1" customWidth="1"/>
    <col min="8968" max="8968" width="4.19921875" style="1" customWidth="1"/>
    <col min="8969" max="8969" width="3.19921875" style="1" customWidth="1"/>
    <col min="8970" max="8970" width="3.5" style="1" customWidth="1"/>
    <col min="8971" max="8971" width="2.69921875" style="1" customWidth="1"/>
    <col min="8972" max="8972" width="3.3984375" style="1" bestFit="1" customWidth="1"/>
    <col min="8973" max="8973" width="2.59765625" style="1" bestFit="1" customWidth="1"/>
    <col min="8974" max="8974" width="3.3984375" style="1" bestFit="1" customWidth="1"/>
    <col min="8975" max="8975" width="2.59765625" style="1" bestFit="1" customWidth="1"/>
    <col min="8976" max="8976" width="4.09765625" style="1" bestFit="1" customWidth="1"/>
    <col min="8977" max="8977" width="3.3984375" style="1" bestFit="1" customWidth="1"/>
    <col min="8978" max="8978" width="4.09765625" style="1" bestFit="1" customWidth="1"/>
    <col min="8979" max="8979" width="3.3984375" style="1" bestFit="1" customWidth="1"/>
    <col min="8980" max="9216" width="11" style="1"/>
    <col min="9217" max="9217" width="5.59765625" style="1" bestFit="1" customWidth="1"/>
    <col min="9218" max="9218" width="21.3984375" style="1" bestFit="1" customWidth="1"/>
    <col min="9219" max="9219" width="4.09765625" style="1" bestFit="1" customWidth="1"/>
    <col min="9220" max="9220" width="3.3984375" style="1" bestFit="1" customWidth="1"/>
    <col min="9221" max="9221" width="4.09765625" style="1" bestFit="1" customWidth="1"/>
    <col min="9222" max="9222" width="3.8984375" style="1" customWidth="1"/>
    <col min="9223" max="9223" width="3" style="1" customWidth="1"/>
    <col min="9224" max="9224" width="4.19921875" style="1" customWidth="1"/>
    <col min="9225" max="9225" width="3.19921875" style="1" customWidth="1"/>
    <col min="9226" max="9226" width="3.5" style="1" customWidth="1"/>
    <col min="9227" max="9227" width="2.69921875" style="1" customWidth="1"/>
    <col min="9228" max="9228" width="3.3984375" style="1" bestFit="1" customWidth="1"/>
    <col min="9229" max="9229" width="2.59765625" style="1" bestFit="1" customWidth="1"/>
    <col min="9230" max="9230" width="3.3984375" style="1" bestFit="1" customWidth="1"/>
    <col min="9231" max="9231" width="2.59765625" style="1" bestFit="1" customWidth="1"/>
    <col min="9232" max="9232" width="4.09765625" style="1" bestFit="1" customWidth="1"/>
    <col min="9233" max="9233" width="3.3984375" style="1" bestFit="1" customWidth="1"/>
    <col min="9234" max="9234" width="4.09765625" style="1" bestFit="1" customWidth="1"/>
    <col min="9235" max="9235" width="3.3984375" style="1" bestFit="1" customWidth="1"/>
    <col min="9236" max="9472" width="11" style="1"/>
    <col min="9473" max="9473" width="5.59765625" style="1" bestFit="1" customWidth="1"/>
    <col min="9474" max="9474" width="21.3984375" style="1" bestFit="1" customWidth="1"/>
    <col min="9475" max="9475" width="4.09765625" style="1" bestFit="1" customWidth="1"/>
    <col min="9476" max="9476" width="3.3984375" style="1" bestFit="1" customWidth="1"/>
    <col min="9477" max="9477" width="4.09765625" style="1" bestFit="1" customWidth="1"/>
    <col min="9478" max="9478" width="3.8984375" style="1" customWidth="1"/>
    <col min="9479" max="9479" width="3" style="1" customWidth="1"/>
    <col min="9480" max="9480" width="4.19921875" style="1" customWidth="1"/>
    <col min="9481" max="9481" width="3.19921875" style="1" customWidth="1"/>
    <col min="9482" max="9482" width="3.5" style="1" customWidth="1"/>
    <col min="9483" max="9483" width="2.69921875" style="1" customWidth="1"/>
    <col min="9484" max="9484" width="3.3984375" style="1" bestFit="1" customWidth="1"/>
    <col min="9485" max="9485" width="2.59765625" style="1" bestFit="1" customWidth="1"/>
    <col min="9486" max="9486" width="3.3984375" style="1" bestFit="1" customWidth="1"/>
    <col min="9487" max="9487" width="2.59765625" style="1" bestFit="1" customWidth="1"/>
    <col min="9488" max="9488" width="4.09765625" style="1" bestFit="1" customWidth="1"/>
    <col min="9489" max="9489" width="3.3984375" style="1" bestFit="1" customWidth="1"/>
    <col min="9490" max="9490" width="4.09765625" style="1" bestFit="1" customWidth="1"/>
    <col min="9491" max="9491" width="3.3984375" style="1" bestFit="1" customWidth="1"/>
    <col min="9492" max="9728" width="11" style="1"/>
    <col min="9729" max="9729" width="5.59765625" style="1" bestFit="1" customWidth="1"/>
    <col min="9730" max="9730" width="21.3984375" style="1" bestFit="1" customWidth="1"/>
    <col min="9731" max="9731" width="4.09765625" style="1" bestFit="1" customWidth="1"/>
    <col min="9732" max="9732" width="3.3984375" style="1" bestFit="1" customWidth="1"/>
    <col min="9733" max="9733" width="4.09765625" style="1" bestFit="1" customWidth="1"/>
    <col min="9734" max="9734" width="3.8984375" style="1" customWidth="1"/>
    <col min="9735" max="9735" width="3" style="1" customWidth="1"/>
    <col min="9736" max="9736" width="4.19921875" style="1" customWidth="1"/>
    <col min="9737" max="9737" width="3.19921875" style="1" customWidth="1"/>
    <col min="9738" max="9738" width="3.5" style="1" customWidth="1"/>
    <col min="9739" max="9739" width="2.69921875" style="1" customWidth="1"/>
    <col min="9740" max="9740" width="3.3984375" style="1" bestFit="1" customWidth="1"/>
    <col min="9741" max="9741" width="2.59765625" style="1" bestFit="1" customWidth="1"/>
    <col min="9742" max="9742" width="3.3984375" style="1" bestFit="1" customWidth="1"/>
    <col min="9743" max="9743" width="2.59765625" style="1" bestFit="1" customWidth="1"/>
    <col min="9744" max="9744" width="4.09765625" style="1" bestFit="1" customWidth="1"/>
    <col min="9745" max="9745" width="3.3984375" style="1" bestFit="1" customWidth="1"/>
    <col min="9746" max="9746" width="4.09765625" style="1" bestFit="1" customWidth="1"/>
    <col min="9747" max="9747" width="3.3984375" style="1" bestFit="1" customWidth="1"/>
    <col min="9748" max="9984" width="11" style="1"/>
    <col min="9985" max="9985" width="5.59765625" style="1" bestFit="1" customWidth="1"/>
    <col min="9986" max="9986" width="21.3984375" style="1" bestFit="1" customWidth="1"/>
    <col min="9987" max="9987" width="4.09765625" style="1" bestFit="1" customWidth="1"/>
    <col min="9988" max="9988" width="3.3984375" style="1" bestFit="1" customWidth="1"/>
    <col min="9989" max="9989" width="4.09765625" style="1" bestFit="1" customWidth="1"/>
    <col min="9990" max="9990" width="3.8984375" style="1" customWidth="1"/>
    <col min="9991" max="9991" width="3" style="1" customWidth="1"/>
    <col min="9992" max="9992" width="4.19921875" style="1" customWidth="1"/>
    <col min="9993" max="9993" width="3.19921875" style="1" customWidth="1"/>
    <col min="9994" max="9994" width="3.5" style="1" customWidth="1"/>
    <col min="9995" max="9995" width="2.69921875" style="1" customWidth="1"/>
    <col min="9996" max="9996" width="3.3984375" style="1" bestFit="1" customWidth="1"/>
    <col min="9997" max="9997" width="2.59765625" style="1" bestFit="1" customWidth="1"/>
    <col min="9998" max="9998" width="3.3984375" style="1" bestFit="1" customWidth="1"/>
    <col min="9999" max="9999" width="2.59765625" style="1" bestFit="1" customWidth="1"/>
    <col min="10000" max="10000" width="4.09765625" style="1" bestFit="1" customWidth="1"/>
    <col min="10001" max="10001" width="3.3984375" style="1" bestFit="1" customWidth="1"/>
    <col min="10002" max="10002" width="4.09765625" style="1" bestFit="1" customWidth="1"/>
    <col min="10003" max="10003" width="3.3984375" style="1" bestFit="1" customWidth="1"/>
    <col min="10004" max="10240" width="11" style="1"/>
    <col min="10241" max="10241" width="5.59765625" style="1" bestFit="1" customWidth="1"/>
    <col min="10242" max="10242" width="21.3984375" style="1" bestFit="1" customWidth="1"/>
    <col min="10243" max="10243" width="4.09765625" style="1" bestFit="1" customWidth="1"/>
    <col min="10244" max="10244" width="3.3984375" style="1" bestFit="1" customWidth="1"/>
    <col min="10245" max="10245" width="4.09765625" style="1" bestFit="1" customWidth="1"/>
    <col min="10246" max="10246" width="3.8984375" style="1" customWidth="1"/>
    <col min="10247" max="10247" width="3" style="1" customWidth="1"/>
    <col min="10248" max="10248" width="4.19921875" style="1" customWidth="1"/>
    <col min="10249" max="10249" width="3.19921875" style="1" customWidth="1"/>
    <col min="10250" max="10250" width="3.5" style="1" customWidth="1"/>
    <col min="10251" max="10251" width="2.69921875" style="1" customWidth="1"/>
    <col min="10252" max="10252" width="3.3984375" style="1" bestFit="1" customWidth="1"/>
    <col min="10253" max="10253" width="2.59765625" style="1" bestFit="1" customWidth="1"/>
    <col min="10254" max="10254" width="3.3984375" style="1" bestFit="1" customWidth="1"/>
    <col min="10255" max="10255" width="2.59765625" style="1" bestFit="1" customWidth="1"/>
    <col min="10256" max="10256" width="4.09765625" style="1" bestFit="1" customWidth="1"/>
    <col min="10257" max="10257" width="3.3984375" style="1" bestFit="1" customWidth="1"/>
    <col min="10258" max="10258" width="4.09765625" style="1" bestFit="1" customWidth="1"/>
    <col min="10259" max="10259" width="3.3984375" style="1" bestFit="1" customWidth="1"/>
    <col min="10260" max="10496" width="11" style="1"/>
    <col min="10497" max="10497" width="5.59765625" style="1" bestFit="1" customWidth="1"/>
    <col min="10498" max="10498" width="21.3984375" style="1" bestFit="1" customWidth="1"/>
    <col min="10499" max="10499" width="4.09765625" style="1" bestFit="1" customWidth="1"/>
    <col min="10500" max="10500" width="3.3984375" style="1" bestFit="1" customWidth="1"/>
    <col min="10501" max="10501" width="4.09765625" style="1" bestFit="1" customWidth="1"/>
    <col min="10502" max="10502" width="3.8984375" style="1" customWidth="1"/>
    <col min="10503" max="10503" width="3" style="1" customWidth="1"/>
    <col min="10504" max="10504" width="4.19921875" style="1" customWidth="1"/>
    <col min="10505" max="10505" width="3.19921875" style="1" customWidth="1"/>
    <col min="10506" max="10506" width="3.5" style="1" customWidth="1"/>
    <col min="10507" max="10507" width="2.69921875" style="1" customWidth="1"/>
    <col min="10508" max="10508" width="3.3984375" style="1" bestFit="1" customWidth="1"/>
    <col min="10509" max="10509" width="2.59765625" style="1" bestFit="1" customWidth="1"/>
    <col min="10510" max="10510" width="3.3984375" style="1" bestFit="1" customWidth="1"/>
    <col min="10511" max="10511" width="2.59765625" style="1" bestFit="1" customWidth="1"/>
    <col min="10512" max="10512" width="4.09765625" style="1" bestFit="1" customWidth="1"/>
    <col min="10513" max="10513" width="3.3984375" style="1" bestFit="1" customWidth="1"/>
    <col min="10514" max="10514" width="4.09765625" style="1" bestFit="1" customWidth="1"/>
    <col min="10515" max="10515" width="3.3984375" style="1" bestFit="1" customWidth="1"/>
    <col min="10516" max="10752" width="11" style="1"/>
    <col min="10753" max="10753" width="5.59765625" style="1" bestFit="1" customWidth="1"/>
    <col min="10754" max="10754" width="21.3984375" style="1" bestFit="1" customWidth="1"/>
    <col min="10755" max="10755" width="4.09765625" style="1" bestFit="1" customWidth="1"/>
    <col min="10756" max="10756" width="3.3984375" style="1" bestFit="1" customWidth="1"/>
    <col min="10757" max="10757" width="4.09765625" style="1" bestFit="1" customWidth="1"/>
    <col min="10758" max="10758" width="3.8984375" style="1" customWidth="1"/>
    <col min="10759" max="10759" width="3" style="1" customWidth="1"/>
    <col min="10760" max="10760" width="4.19921875" style="1" customWidth="1"/>
    <col min="10761" max="10761" width="3.19921875" style="1" customWidth="1"/>
    <col min="10762" max="10762" width="3.5" style="1" customWidth="1"/>
    <col min="10763" max="10763" width="2.69921875" style="1" customWidth="1"/>
    <col min="10764" max="10764" width="3.3984375" style="1" bestFit="1" customWidth="1"/>
    <col min="10765" max="10765" width="2.59765625" style="1" bestFit="1" customWidth="1"/>
    <col min="10766" max="10766" width="3.3984375" style="1" bestFit="1" customWidth="1"/>
    <col min="10767" max="10767" width="2.59765625" style="1" bestFit="1" customWidth="1"/>
    <col min="10768" max="10768" width="4.09765625" style="1" bestFit="1" customWidth="1"/>
    <col min="10769" max="10769" width="3.3984375" style="1" bestFit="1" customWidth="1"/>
    <col min="10770" max="10770" width="4.09765625" style="1" bestFit="1" customWidth="1"/>
    <col min="10771" max="10771" width="3.3984375" style="1" bestFit="1" customWidth="1"/>
    <col min="10772" max="11008" width="11" style="1"/>
    <col min="11009" max="11009" width="5.59765625" style="1" bestFit="1" customWidth="1"/>
    <col min="11010" max="11010" width="21.3984375" style="1" bestFit="1" customWidth="1"/>
    <col min="11011" max="11011" width="4.09765625" style="1" bestFit="1" customWidth="1"/>
    <col min="11012" max="11012" width="3.3984375" style="1" bestFit="1" customWidth="1"/>
    <col min="11013" max="11013" width="4.09765625" style="1" bestFit="1" customWidth="1"/>
    <col min="11014" max="11014" width="3.8984375" style="1" customWidth="1"/>
    <col min="11015" max="11015" width="3" style="1" customWidth="1"/>
    <col min="11016" max="11016" width="4.19921875" style="1" customWidth="1"/>
    <col min="11017" max="11017" width="3.19921875" style="1" customWidth="1"/>
    <col min="11018" max="11018" width="3.5" style="1" customWidth="1"/>
    <col min="11019" max="11019" width="2.69921875" style="1" customWidth="1"/>
    <col min="11020" max="11020" width="3.3984375" style="1" bestFit="1" customWidth="1"/>
    <col min="11021" max="11021" width="2.59765625" style="1" bestFit="1" customWidth="1"/>
    <col min="11022" max="11022" width="3.3984375" style="1" bestFit="1" customWidth="1"/>
    <col min="11023" max="11023" width="2.59765625" style="1" bestFit="1" customWidth="1"/>
    <col min="11024" max="11024" width="4.09765625" style="1" bestFit="1" customWidth="1"/>
    <col min="11025" max="11025" width="3.3984375" style="1" bestFit="1" customWidth="1"/>
    <col min="11026" max="11026" width="4.09765625" style="1" bestFit="1" customWidth="1"/>
    <col min="11027" max="11027" width="3.3984375" style="1" bestFit="1" customWidth="1"/>
    <col min="11028" max="11264" width="11" style="1"/>
    <col min="11265" max="11265" width="5.59765625" style="1" bestFit="1" customWidth="1"/>
    <col min="11266" max="11266" width="21.3984375" style="1" bestFit="1" customWidth="1"/>
    <col min="11267" max="11267" width="4.09765625" style="1" bestFit="1" customWidth="1"/>
    <col min="11268" max="11268" width="3.3984375" style="1" bestFit="1" customWidth="1"/>
    <col min="11269" max="11269" width="4.09765625" style="1" bestFit="1" customWidth="1"/>
    <col min="11270" max="11270" width="3.8984375" style="1" customWidth="1"/>
    <col min="11271" max="11271" width="3" style="1" customWidth="1"/>
    <col min="11272" max="11272" width="4.19921875" style="1" customWidth="1"/>
    <col min="11273" max="11273" width="3.19921875" style="1" customWidth="1"/>
    <col min="11274" max="11274" width="3.5" style="1" customWidth="1"/>
    <col min="11275" max="11275" width="2.69921875" style="1" customWidth="1"/>
    <col min="11276" max="11276" width="3.3984375" style="1" bestFit="1" customWidth="1"/>
    <col min="11277" max="11277" width="2.59765625" style="1" bestFit="1" customWidth="1"/>
    <col min="11278" max="11278" width="3.3984375" style="1" bestFit="1" customWidth="1"/>
    <col min="11279" max="11279" width="2.59765625" style="1" bestFit="1" customWidth="1"/>
    <col min="11280" max="11280" width="4.09765625" style="1" bestFit="1" customWidth="1"/>
    <col min="11281" max="11281" width="3.3984375" style="1" bestFit="1" customWidth="1"/>
    <col min="11282" max="11282" width="4.09765625" style="1" bestFit="1" customWidth="1"/>
    <col min="11283" max="11283" width="3.3984375" style="1" bestFit="1" customWidth="1"/>
    <col min="11284" max="11520" width="11" style="1"/>
    <col min="11521" max="11521" width="5.59765625" style="1" bestFit="1" customWidth="1"/>
    <col min="11522" max="11522" width="21.3984375" style="1" bestFit="1" customWidth="1"/>
    <col min="11523" max="11523" width="4.09765625" style="1" bestFit="1" customWidth="1"/>
    <col min="11524" max="11524" width="3.3984375" style="1" bestFit="1" customWidth="1"/>
    <col min="11525" max="11525" width="4.09765625" style="1" bestFit="1" customWidth="1"/>
    <col min="11526" max="11526" width="3.8984375" style="1" customWidth="1"/>
    <col min="11527" max="11527" width="3" style="1" customWidth="1"/>
    <col min="11528" max="11528" width="4.19921875" style="1" customWidth="1"/>
    <col min="11529" max="11529" width="3.19921875" style="1" customWidth="1"/>
    <col min="11530" max="11530" width="3.5" style="1" customWidth="1"/>
    <col min="11531" max="11531" width="2.69921875" style="1" customWidth="1"/>
    <col min="11532" max="11532" width="3.3984375" style="1" bestFit="1" customWidth="1"/>
    <col min="11533" max="11533" width="2.59765625" style="1" bestFit="1" customWidth="1"/>
    <col min="11534" max="11534" width="3.3984375" style="1" bestFit="1" customWidth="1"/>
    <col min="11535" max="11535" width="2.59765625" style="1" bestFit="1" customWidth="1"/>
    <col min="11536" max="11536" width="4.09765625" style="1" bestFit="1" customWidth="1"/>
    <col min="11537" max="11537" width="3.3984375" style="1" bestFit="1" customWidth="1"/>
    <col min="11538" max="11538" width="4.09765625" style="1" bestFit="1" customWidth="1"/>
    <col min="11539" max="11539" width="3.3984375" style="1" bestFit="1" customWidth="1"/>
    <col min="11540" max="11776" width="11" style="1"/>
    <col min="11777" max="11777" width="5.59765625" style="1" bestFit="1" customWidth="1"/>
    <col min="11778" max="11778" width="21.3984375" style="1" bestFit="1" customWidth="1"/>
    <col min="11779" max="11779" width="4.09765625" style="1" bestFit="1" customWidth="1"/>
    <col min="11780" max="11780" width="3.3984375" style="1" bestFit="1" customWidth="1"/>
    <col min="11781" max="11781" width="4.09765625" style="1" bestFit="1" customWidth="1"/>
    <col min="11782" max="11782" width="3.8984375" style="1" customWidth="1"/>
    <col min="11783" max="11783" width="3" style="1" customWidth="1"/>
    <col min="11784" max="11784" width="4.19921875" style="1" customWidth="1"/>
    <col min="11785" max="11785" width="3.19921875" style="1" customWidth="1"/>
    <col min="11786" max="11786" width="3.5" style="1" customWidth="1"/>
    <col min="11787" max="11787" width="2.69921875" style="1" customWidth="1"/>
    <col min="11788" max="11788" width="3.3984375" style="1" bestFit="1" customWidth="1"/>
    <col min="11789" max="11789" width="2.59765625" style="1" bestFit="1" customWidth="1"/>
    <col min="11790" max="11790" width="3.3984375" style="1" bestFit="1" customWidth="1"/>
    <col min="11791" max="11791" width="2.59765625" style="1" bestFit="1" customWidth="1"/>
    <col min="11792" max="11792" width="4.09765625" style="1" bestFit="1" customWidth="1"/>
    <col min="11793" max="11793" width="3.3984375" style="1" bestFit="1" customWidth="1"/>
    <col min="11794" max="11794" width="4.09765625" style="1" bestFit="1" customWidth="1"/>
    <col min="11795" max="11795" width="3.3984375" style="1" bestFit="1" customWidth="1"/>
    <col min="11796" max="12032" width="11" style="1"/>
    <col min="12033" max="12033" width="5.59765625" style="1" bestFit="1" customWidth="1"/>
    <col min="12034" max="12034" width="21.3984375" style="1" bestFit="1" customWidth="1"/>
    <col min="12035" max="12035" width="4.09765625" style="1" bestFit="1" customWidth="1"/>
    <col min="12036" max="12036" width="3.3984375" style="1" bestFit="1" customWidth="1"/>
    <col min="12037" max="12037" width="4.09765625" style="1" bestFit="1" customWidth="1"/>
    <col min="12038" max="12038" width="3.8984375" style="1" customWidth="1"/>
    <col min="12039" max="12039" width="3" style="1" customWidth="1"/>
    <col min="12040" max="12040" width="4.19921875" style="1" customWidth="1"/>
    <col min="12041" max="12041" width="3.19921875" style="1" customWidth="1"/>
    <col min="12042" max="12042" width="3.5" style="1" customWidth="1"/>
    <col min="12043" max="12043" width="2.69921875" style="1" customWidth="1"/>
    <col min="12044" max="12044" width="3.3984375" style="1" bestFit="1" customWidth="1"/>
    <col min="12045" max="12045" width="2.59765625" style="1" bestFit="1" customWidth="1"/>
    <col min="12046" max="12046" width="3.3984375" style="1" bestFit="1" customWidth="1"/>
    <col min="12047" max="12047" width="2.59765625" style="1" bestFit="1" customWidth="1"/>
    <col min="12048" max="12048" width="4.09765625" style="1" bestFit="1" customWidth="1"/>
    <col min="12049" max="12049" width="3.3984375" style="1" bestFit="1" customWidth="1"/>
    <col min="12050" max="12050" width="4.09765625" style="1" bestFit="1" customWidth="1"/>
    <col min="12051" max="12051" width="3.3984375" style="1" bestFit="1" customWidth="1"/>
    <col min="12052" max="12288" width="11" style="1"/>
    <col min="12289" max="12289" width="5.59765625" style="1" bestFit="1" customWidth="1"/>
    <col min="12290" max="12290" width="21.3984375" style="1" bestFit="1" customWidth="1"/>
    <col min="12291" max="12291" width="4.09765625" style="1" bestFit="1" customWidth="1"/>
    <col min="12292" max="12292" width="3.3984375" style="1" bestFit="1" customWidth="1"/>
    <col min="12293" max="12293" width="4.09765625" style="1" bestFit="1" customWidth="1"/>
    <col min="12294" max="12294" width="3.8984375" style="1" customWidth="1"/>
    <col min="12295" max="12295" width="3" style="1" customWidth="1"/>
    <col min="12296" max="12296" width="4.19921875" style="1" customWidth="1"/>
    <col min="12297" max="12297" width="3.19921875" style="1" customWidth="1"/>
    <col min="12298" max="12298" width="3.5" style="1" customWidth="1"/>
    <col min="12299" max="12299" width="2.69921875" style="1" customWidth="1"/>
    <col min="12300" max="12300" width="3.3984375" style="1" bestFit="1" customWidth="1"/>
    <col min="12301" max="12301" width="2.59765625" style="1" bestFit="1" customWidth="1"/>
    <col min="12302" max="12302" width="3.3984375" style="1" bestFit="1" customWidth="1"/>
    <col min="12303" max="12303" width="2.59765625" style="1" bestFit="1" customWidth="1"/>
    <col min="12304" max="12304" width="4.09765625" style="1" bestFit="1" customWidth="1"/>
    <col min="12305" max="12305" width="3.3984375" style="1" bestFit="1" customWidth="1"/>
    <col min="12306" max="12306" width="4.09765625" style="1" bestFit="1" customWidth="1"/>
    <col min="12307" max="12307" width="3.3984375" style="1" bestFit="1" customWidth="1"/>
    <col min="12308" max="12544" width="11" style="1"/>
    <col min="12545" max="12545" width="5.59765625" style="1" bestFit="1" customWidth="1"/>
    <col min="12546" max="12546" width="21.3984375" style="1" bestFit="1" customWidth="1"/>
    <col min="12547" max="12547" width="4.09765625" style="1" bestFit="1" customWidth="1"/>
    <col min="12548" max="12548" width="3.3984375" style="1" bestFit="1" customWidth="1"/>
    <col min="12549" max="12549" width="4.09765625" style="1" bestFit="1" customWidth="1"/>
    <col min="12550" max="12550" width="3.8984375" style="1" customWidth="1"/>
    <col min="12551" max="12551" width="3" style="1" customWidth="1"/>
    <col min="12552" max="12552" width="4.19921875" style="1" customWidth="1"/>
    <col min="12553" max="12553" width="3.19921875" style="1" customWidth="1"/>
    <col min="12554" max="12554" width="3.5" style="1" customWidth="1"/>
    <col min="12555" max="12555" width="2.69921875" style="1" customWidth="1"/>
    <col min="12556" max="12556" width="3.3984375" style="1" bestFit="1" customWidth="1"/>
    <col min="12557" max="12557" width="2.59765625" style="1" bestFit="1" customWidth="1"/>
    <col min="12558" max="12558" width="3.3984375" style="1" bestFit="1" customWidth="1"/>
    <col min="12559" max="12559" width="2.59765625" style="1" bestFit="1" customWidth="1"/>
    <col min="12560" max="12560" width="4.09765625" style="1" bestFit="1" customWidth="1"/>
    <col min="12561" max="12561" width="3.3984375" style="1" bestFit="1" customWidth="1"/>
    <col min="12562" max="12562" width="4.09765625" style="1" bestFit="1" customWidth="1"/>
    <col min="12563" max="12563" width="3.3984375" style="1" bestFit="1" customWidth="1"/>
    <col min="12564" max="12800" width="11" style="1"/>
    <col min="12801" max="12801" width="5.59765625" style="1" bestFit="1" customWidth="1"/>
    <col min="12802" max="12802" width="21.3984375" style="1" bestFit="1" customWidth="1"/>
    <col min="12803" max="12803" width="4.09765625" style="1" bestFit="1" customWidth="1"/>
    <col min="12804" max="12804" width="3.3984375" style="1" bestFit="1" customWidth="1"/>
    <col min="12805" max="12805" width="4.09765625" style="1" bestFit="1" customWidth="1"/>
    <col min="12806" max="12806" width="3.8984375" style="1" customWidth="1"/>
    <col min="12807" max="12807" width="3" style="1" customWidth="1"/>
    <col min="12808" max="12808" width="4.19921875" style="1" customWidth="1"/>
    <col min="12809" max="12809" width="3.19921875" style="1" customWidth="1"/>
    <col min="12810" max="12810" width="3.5" style="1" customWidth="1"/>
    <col min="12811" max="12811" width="2.69921875" style="1" customWidth="1"/>
    <col min="12812" max="12812" width="3.3984375" style="1" bestFit="1" customWidth="1"/>
    <col min="12813" max="12813" width="2.59765625" style="1" bestFit="1" customWidth="1"/>
    <col min="12814" max="12814" width="3.3984375" style="1" bestFit="1" customWidth="1"/>
    <col min="12815" max="12815" width="2.59765625" style="1" bestFit="1" customWidth="1"/>
    <col min="12816" max="12816" width="4.09765625" style="1" bestFit="1" customWidth="1"/>
    <col min="12817" max="12817" width="3.3984375" style="1" bestFit="1" customWidth="1"/>
    <col min="12818" max="12818" width="4.09765625" style="1" bestFit="1" customWidth="1"/>
    <col min="12819" max="12819" width="3.3984375" style="1" bestFit="1" customWidth="1"/>
    <col min="12820" max="13056" width="11" style="1"/>
    <col min="13057" max="13057" width="5.59765625" style="1" bestFit="1" customWidth="1"/>
    <col min="13058" max="13058" width="21.3984375" style="1" bestFit="1" customWidth="1"/>
    <col min="13059" max="13059" width="4.09765625" style="1" bestFit="1" customWidth="1"/>
    <col min="13060" max="13060" width="3.3984375" style="1" bestFit="1" customWidth="1"/>
    <col min="13061" max="13061" width="4.09765625" style="1" bestFit="1" customWidth="1"/>
    <col min="13062" max="13062" width="3.8984375" style="1" customWidth="1"/>
    <col min="13063" max="13063" width="3" style="1" customWidth="1"/>
    <col min="13064" max="13064" width="4.19921875" style="1" customWidth="1"/>
    <col min="13065" max="13065" width="3.19921875" style="1" customWidth="1"/>
    <col min="13066" max="13066" width="3.5" style="1" customWidth="1"/>
    <col min="13067" max="13067" width="2.69921875" style="1" customWidth="1"/>
    <col min="13068" max="13068" width="3.3984375" style="1" bestFit="1" customWidth="1"/>
    <col min="13069" max="13069" width="2.59765625" style="1" bestFit="1" customWidth="1"/>
    <col min="13070" max="13070" width="3.3984375" style="1" bestFit="1" customWidth="1"/>
    <col min="13071" max="13071" width="2.59765625" style="1" bestFit="1" customWidth="1"/>
    <col min="13072" max="13072" width="4.09765625" style="1" bestFit="1" customWidth="1"/>
    <col min="13073" max="13073" width="3.3984375" style="1" bestFit="1" customWidth="1"/>
    <col min="13074" max="13074" width="4.09765625" style="1" bestFit="1" customWidth="1"/>
    <col min="13075" max="13075" width="3.3984375" style="1" bestFit="1" customWidth="1"/>
    <col min="13076" max="13312" width="11" style="1"/>
    <col min="13313" max="13313" width="5.59765625" style="1" bestFit="1" customWidth="1"/>
    <col min="13314" max="13314" width="21.3984375" style="1" bestFit="1" customWidth="1"/>
    <col min="13315" max="13315" width="4.09765625" style="1" bestFit="1" customWidth="1"/>
    <col min="13316" max="13316" width="3.3984375" style="1" bestFit="1" customWidth="1"/>
    <col min="13317" max="13317" width="4.09765625" style="1" bestFit="1" customWidth="1"/>
    <col min="13318" max="13318" width="3.8984375" style="1" customWidth="1"/>
    <col min="13319" max="13319" width="3" style="1" customWidth="1"/>
    <col min="13320" max="13320" width="4.19921875" style="1" customWidth="1"/>
    <col min="13321" max="13321" width="3.19921875" style="1" customWidth="1"/>
    <col min="13322" max="13322" width="3.5" style="1" customWidth="1"/>
    <col min="13323" max="13323" width="2.69921875" style="1" customWidth="1"/>
    <col min="13324" max="13324" width="3.3984375" style="1" bestFit="1" customWidth="1"/>
    <col min="13325" max="13325" width="2.59765625" style="1" bestFit="1" customWidth="1"/>
    <col min="13326" max="13326" width="3.3984375" style="1" bestFit="1" customWidth="1"/>
    <col min="13327" max="13327" width="2.59765625" style="1" bestFit="1" customWidth="1"/>
    <col min="13328" max="13328" width="4.09765625" style="1" bestFit="1" customWidth="1"/>
    <col min="13329" max="13329" width="3.3984375" style="1" bestFit="1" customWidth="1"/>
    <col min="13330" max="13330" width="4.09765625" style="1" bestFit="1" customWidth="1"/>
    <col min="13331" max="13331" width="3.3984375" style="1" bestFit="1" customWidth="1"/>
    <col min="13332" max="13568" width="11" style="1"/>
    <col min="13569" max="13569" width="5.59765625" style="1" bestFit="1" customWidth="1"/>
    <col min="13570" max="13570" width="21.3984375" style="1" bestFit="1" customWidth="1"/>
    <col min="13571" max="13571" width="4.09765625" style="1" bestFit="1" customWidth="1"/>
    <col min="13572" max="13572" width="3.3984375" style="1" bestFit="1" customWidth="1"/>
    <col min="13573" max="13573" width="4.09765625" style="1" bestFit="1" customWidth="1"/>
    <col min="13574" max="13574" width="3.8984375" style="1" customWidth="1"/>
    <col min="13575" max="13575" width="3" style="1" customWidth="1"/>
    <col min="13576" max="13576" width="4.19921875" style="1" customWidth="1"/>
    <col min="13577" max="13577" width="3.19921875" style="1" customWidth="1"/>
    <col min="13578" max="13578" width="3.5" style="1" customWidth="1"/>
    <col min="13579" max="13579" width="2.69921875" style="1" customWidth="1"/>
    <col min="13580" max="13580" width="3.3984375" style="1" bestFit="1" customWidth="1"/>
    <col min="13581" max="13581" width="2.59765625" style="1" bestFit="1" customWidth="1"/>
    <col min="13582" max="13582" width="3.3984375" style="1" bestFit="1" customWidth="1"/>
    <col min="13583" max="13583" width="2.59765625" style="1" bestFit="1" customWidth="1"/>
    <col min="13584" max="13584" width="4.09765625" style="1" bestFit="1" customWidth="1"/>
    <col min="13585" max="13585" width="3.3984375" style="1" bestFit="1" customWidth="1"/>
    <col min="13586" max="13586" width="4.09765625" style="1" bestFit="1" customWidth="1"/>
    <col min="13587" max="13587" width="3.3984375" style="1" bestFit="1" customWidth="1"/>
    <col min="13588" max="13824" width="11" style="1"/>
    <col min="13825" max="13825" width="5.59765625" style="1" bestFit="1" customWidth="1"/>
    <col min="13826" max="13826" width="21.3984375" style="1" bestFit="1" customWidth="1"/>
    <col min="13827" max="13827" width="4.09765625" style="1" bestFit="1" customWidth="1"/>
    <col min="13828" max="13828" width="3.3984375" style="1" bestFit="1" customWidth="1"/>
    <col min="13829" max="13829" width="4.09765625" style="1" bestFit="1" customWidth="1"/>
    <col min="13830" max="13830" width="3.8984375" style="1" customWidth="1"/>
    <col min="13831" max="13831" width="3" style="1" customWidth="1"/>
    <col min="13832" max="13832" width="4.19921875" style="1" customWidth="1"/>
    <col min="13833" max="13833" width="3.19921875" style="1" customWidth="1"/>
    <col min="13834" max="13834" width="3.5" style="1" customWidth="1"/>
    <col min="13835" max="13835" width="2.69921875" style="1" customWidth="1"/>
    <col min="13836" max="13836" width="3.3984375" style="1" bestFit="1" customWidth="1"/>
    <col min="13837" max="13837" width="2.59765625" style="1" bestFit="1" customWidth="1"/>
    <col min="13838" max="13838" width="3.3984375" style="1" bestFit="1" customWidth="1"/>
    <col min="13839" max="13839" width="2.59765625" style="1" bestFit="1" customWidth="1"/>
    <col min="13840" max="13840" width="4.09765625" style="1" bestFit="1" customWidth="1"/>
    <col min="13841" max="13841" width="3.3984375" style="1" bestFit="1" customWidth="1"/>
    <col min="13842" max="13842" width="4.09765625" style="1" bestFit="1" customWidth="1"/>
    <col min="13843" max="13843" width="3.3984375" style="1" bestFit="1" customWidth="1"/>
    <col min="13844" max="14080" width="11" style="1"/>
    <col min="14081" max="14081" width="5.59765625" style="1" bestFit="1" customWidth="1"/>
    <col min="14082" max="14082" width="21.3984375" style="1" bestFit="1" customWidth="1"/>
    <col min="14083" max="14083" width="4.09765625" style="1" bestFit="1" customWidth="1"/>
    <col min="14084" max="14084" width="3.3984375" style="1" bestFit="1" customWidth="1"/>
    <col min="14085" max="14085" width="4.09765625" style="1" bestFit="1" customWidth="1"/>
    <col min="14086" max="14086" width="3.8984375" style="1" customWidth="1"/>
    <col min="14087" max="14087" width="3" style="1" customWidth="1"/>
    <col min="14088" max="14088" width="4.19921875" style="1" customWidth="1"/>
    <col min="14089" max="14089" width="3.19921875" style="1" customWidth="1"/>
    <col min="14090" max="14090" width="3.5" style="1" customWidth="1"/>
    <col min="14091" max="14091" width="2.69921875" style="1" customWidth="1"/>
    <col min="14092" max="14092" width="3.3984375" style="1" bestFit="1" customWidth="1"/>
    <col min="14093" max="14093" width="2.59765625" style="1" bestFit="1" customWidth="1"/>
    <col min="14094" max="14094" width="3.3984375" style="1" bestFit="1" customWidth="1"/>
    <col min="14095" max="14095" width="2.59765625" style="1" bestFit="1" customWidth="1"/>
    <col min="14096" max="14096" width="4.09765625" style="1" bestFit="1" customWidth="1"/>
    <col min="14097" max="14097" width="3.3984375" style="1" bestFit="1" customWidth="1"/>
    <col min="14098" max="14098" width="4.09765625" style="1" bestFit="1" customWidth="1"/>
    <col min="14099" max="14099" width="3.3984375" style="1" bestFit="1" customWidth="1"/>
    <col min="14100" max="14336" width="11" style="1"/>
    <col min="14337" max="14337" width="5.59765625" style="1" bestFit="1" customWidth="1"/>
    <col min="14338" max="14338" width="21.3984375" style="1" bestFit="1" customWidth="1"/>
    <col min="14339" max="14339" width="4.09765625" style="1" bestFit="1" customWidth="1"/>
    <col min="14340" max="14340" width="3.3984375" style="1" bestFit="1" customWidth="1"/>
    <col min="14341" max="14341" width="4.09765625" style="1" bestFit="1" customWidth="1"/>
    <col min="14342" max="14342" width="3.8984375" style="1" customWidth="1"/>
    <col min="14343" max="14343" width="3" style="1" customWidth="1"/>
    <col min="14344" max="14344" width="4.19921875" style="1" customWidth="1"/>
    <col min="14345" max="14345" width="3.19921875" style="1" customWidth="1"/>
    <col min="14346" max="14346" width="3.5" style="1" customWidth="1"/>
    <col min="14347" max="14347" width="2.69921875" style="1" customWidth="1"/>
    <col min="14348" max="14348" width="3.3984375" style="1" bestFit="1" customWidth="1"/>
    <col min="14349" max="14349" width="2.59765625" style="1" bestFit="1" customWidth="1"/>
    <col min="14350" max="14350" width="3.3984375" style="1" bestFit="1" customWidth="1"/>
    <col min="14351" max="14351" width="2.59765625" style="1" bestFit="1" customWidth="1"/>
    <col min="14352" max="14352" width="4.09765625" style="1" bestFit="1" customWidth="1"/>
    <col min="14353" max="14353" width="3.3984375" style="1" bestFit="1" customWidth="1"/>
    <col min="14354" max="14354" width="4.09765625" style="1" bestFit="1" customWidth="1"/>
    <col min="14355" max="14355" width="3.3984375" style="1" bestFit="1" customWidth="1"/>
    <col min="14356" max="14592" width="11" style="1"/>
    <col min="14593" max="14593" width="5.59765625" style="1" bestFit="1" customWidth="1"/>
    <col min="14594" max="14594" width="21.3984375" style="1" bestFit="1" customWidth="1"/>
    <col min="14595" max="14595" width="4.09765625" style="1" bestFit="1" customWidth="1"/>
    <col min="14596" max="14596" width="3.3984375" style="1" bestFit="1" customWidth="1"/>
    <col min="14597" max="14597" width="4.09765625" style="1" bestFit="1" customWidth="1"/>
    <col min="14598" max="14598" width="3.8984375" style="1" customWidth="1"/>
    <col min="14599" max="14599" width="3" style="1" customWidth="1"/>
    <col min="14600" max="14600" width="4.19921875" style="1" customWidth="1"/>
    <col min="14601" max="14601" width="3.19921875" style="1" customWidth="1"/>
    <col min="14602" max="14602" width="3.5" style="1" customWidth="1"/>
    <col min="14603" max="14603" width="2.69921875" style="1" customWidth="1"/>
    <col min="14604" max="14604" width="3.3984375" style="1" bestFit="1" customWidth="1"/>
    <col min="14605" max="14605" width="2.59765625" style="1" bestFit="1" customWidth="1"/>
    <col min="14606" max="14606" width="3.3984375" style="1" bestFit="1" customWidth="1"/>
    <col min="14607" max="14607" width="2.59765625" style="1" bestFit="1" customWidth="1"/>
    <col min="14608" max="14608" width="4.09765625" style="1" bestFit="1" customWidth="1"/>
    <col min="14609" max="14609" width="3.3984375" style="1" bestFit="1" customWidth="1"/>
    <col min="14610" max="14610" width="4.09765625" style="1" bestFit="1" customWidth="1"/>
    <col min="14611" max="14611" width="3.3984375" style="1" bestFit="1" customWidth="1"/>
    <col min="14612" max="14848" width="11" style="1"/>
    <col min="14849" max="14849" width="5.59765625" style="1" bestFit="1" customWidth="1"/>
    <col min="14850" max="14850" width="21.3984375" style="1" bestFit="1" customWidth="1"/>
    <col min="14851" max="14851" width="4.09765625" style="1" bestFit="1" customWidth="1"/>
    <col min="14852" max="14852" width="3.3984375" style="1" bestFit="1" customWidth="1"/>
    <col min="14853" max="14853" width="4.09765625" style="1" bestFit="1" customWidth="1"/>
    <col min="14854" max="14854" width="3.8984375" style="1" customWidth="1"/>
    <col min="14855" max="14855" width="3" style="1" customWidth="1"/>
    <col min="14856" max="14856" width="4.19921875" style="1" customWidth="1"/>
    <col min="14857" max="14857" width="3.19921875" style="1" customWidth="1"/>
    <col min="14858" max="14858" width="3.5" style="1" customWidth="1"/>
    <col min="14859" max="14859" width="2.69921875" style="1" customWidth="1"/>
    <col min="14860" max="14860" width="3.3984375" style="1" bestFit="1" customWidth="1"/>
    <col min="14861" max="14861" width="2.59765625" style="1" bestFit="1" customWidth="1"/>
    <col min="14862" max="14862" width="3.3984375" style="1" bestFit="1" customWidth="1"/>
    <col min="14863" max="14863" width="2.59765625" style="1" bestFit="1" customWidth="1"/>
    <col min="14864" max="14864" width="4.09765625" style="1" bestFit="1" customWidth="1"/>
    <col min="14865" max="14865" width="3.3984375" style="1" bestFit="1" customWidth="1"/>
    <col min="14866" max="14866" width="4.09765625" style="1" bestFit="1" customWidth="1"/>
    <col min="14867" max="14867" width="3.3984375" style="1" bestFit="1" customWidth="1"/>
    <col min="14868" max="15104" width="11" style="1"/>
    <col min="15105" max="15105" width="5.59765625" style="1" bestFit="1" customWidth="1"/>
    <col min="15106" max="15106" width="21.3984375" style="1" bestFit="1" customWidth="1"/>
    <col min="15107" max="15107" width="4.09765625" style="1" bestFit="1" customWidth="1"/>
    <col min="15108" max="15108" width="3.3984375" style="1" bestFit="1" customWidth="1"/>
    <col min="15109" max="15109" width="4.09765625" style="1" bestFit="1" customWidth="1"/>
    <col min="15110" max="15110" width="3.8984375" style="1" customWidth="1"/>
    <col min="15111" max="15111" width="3" style="1" customWidth="1"/>
    <col min="15112" max="15112" width="4.19921875" style="1" customWidth="1"/>
    <col min="15113" max="15113" width="3.19921875" style="1" customWidth="1"/>
    <col min="15114" max="15114" width="3.5" style="1" customWidth="1"/>
    <col min="15115" max="15115" width="2.69921875" style="1" customWidth="1"/>
    <col min="15116" max="15116" width="3.3984375" style="1" bestFit="1" customWidth="1"/>
    <col min="15117" max="15117" width="2.59765625" style="1" bestFit="1" customWidth="1"/>
    <col min="15118" max="15118" width="3.3984375" style="1" bestFit="1" customWidth="1"/>
    <col min="15119" max="15119" width="2.59765625" style="1" bestFit="1" customWidth="1"/>
    <col min="15120" max="15120" width="4.09765625" style="1" bestFit="1" customWidth="1"/>
    <col min="15121" max="15121" width="3.3984375" style="1" bestFit="1" customWidth="1"/>
    <col min="15122" max="15122" width="4.09765625" style="1" bestFit="1" customWidth="1"/>
    <col min="15123" max="15123" width="3.3984375" style="1" bestFit="1" customWidth="1"/>
    <col min="15124" max="15360" width="11" style="1"/>
    <col min="15361" max="15361" width="5.59765625" style="1" bestFit="1" customWidth="1"/>
    <col min="15362" max="15362" width="21.3984375" style="1" bestFit="1" customWidth="1"/>
    <col min="15363" max="15363" width="4.09765625" style="1" bestFit="1" customWidth="1"/>
    <col min="15364" max="15364" width="3.3984375" style="1" bestFit="1" customWidth="1"/>
    <col min="15365" max="15365" width="4.09765625" style="1" bestFit="1" customWidth="1"/>
    <col min="15366" max="15366" width="3.8984375" style="1" customWidth="1"/>
    <col min="15367" max="15367" width="3" style="1" customWidth="1"/>
    <col min="15368" max="15368" width="4.19921875" style="1" customWidth="1"/>
    <col min="15369" max="15369" width="3.19921875" style="1" customWidth="1"/>
    <col min="15370" max="15370" width="3.5" style="1" customWidth="1"/>
    <col min="15371" max="15371" width="2.69921875" style="1" customWidth="1"/>
    <col min="15372" max="15372" width="3.3984375" style="1" bestFit="1" customWidth="1"/>
    <col min="15373" max="15373" width="2.59765625" style="1" bestFit="1" customWidth="1"/>
    <col min="15374" max="15374" width="3.3984375" style="1" bestFit="1" customWidth="1"/>
    <col min="15375" max="15375" width="2.59765625" style="1" bestFit="1" customWidth="1"/>
    <col min="15376" max="15376" width="4.09765625" style="1" bestFit="1" customWidth="1"/>
    <col min="15377" max="15377" width="3.3984375" style="1" bestFit="1" customWidth="1"/>
    <col min="15378" max="15378" width="4.09765625" style="1" bestFit="1" customWidth="1"/>
    <col min="15379" max="15379" width="3.3984375" style="1" bestFit="1" customWidth="1"/>
    <col min="15380" max="15616" width="11" style="1"/>
    <col min="15617" max="15617" width="5.59765625" style="1" bestFit="1" customWidth="1"/>
    <col min="15618" max="15618" width="21.3984375" style="1" bestFit="1" customWidth="1"/>
    <col min="15619" max="15619" width="4.09765625" style="1" bestFit="1" customWidth="1"/>
    <col min="15620" max="15620" width="3.3984375" style="1" bestFit="1" customWidth="1"/>
    <col min="15621" max="15621" width="4.09765625" style="1" bestFit="1" customWidth="1"/>
    <col min="15622" max="15622" width="3.8984375" style="1" customWidth="1"/>
    <col min="15623" max="15623" width="3" style="1" customWidth="1"/>
    <col min="15624" max="15624" width="4.19921875" style="1" customWidth="1"/>
    <col min="15625" max="15625" width="3.19921875" style="1" customWidth="1"/>
    <col min="15626" max="15626" width="3.5" style="1" customWidth="1"/>
    <col min="15627" max="15627" width="2.69921875" style="1" customWidth="1"/>
    <col min="15628" max="15628" width="3.3984375" style="1" bestFit="1" customWidth="1"/>
    <col min="15629" max="15629" width="2.59765625" style="1" bestFit="1" customWidth="1"/>
    <col min="15630" max="15630" width="3.3984375" style="1" bestFit="1" customWidth="1"/>
    <col min="15631" max="15631" width="2.59765625" style="1" bestFit="1" customWidth="1"/>
    <col min="15632" max="15632" width="4.09765625" style="1" bestFit="1" customWidth="1"/>
    <col min="15633" max="15633" width="3.3984375" style="1" bestFit="1" customWidth="1"/>
    <col min="15634" max="15634" width="4.09765625" style="1" bestFit="1" customWidth="1"/>
    <col min="15635" max="15635" width="3.3984375" style="1" bestFit="1" customWidth="1"/>
    <col min="15636" max="15872" width="11" style="1"/>
    <col min="15873" max="15873" width="5.59765625" style="1" bestFit="1" customWidth="1"/>
    <col min="15874" max="15874" width="21.3984375" style="1" bestFit="1" customWidth="1"/>
    <col min="15875" max="15875" width="4.09765625" style="1" bestFit="1" customWidth="1"/>
    <col min="15876" max="15876" width="3.3984375" style="1" bestFit="1" customWidth="1"/>
    <col min="15877" max="15877" width="4.09765625" style="1" bestFit="1" customWidth="1"/>
    <col min="15878" max="15878" width="3.8984375" style="1" customWidth="1"/>
    <col min="15879" max="15879" width="3" style="1" customWidth="1"/>
    <col min="15880" max="15880" width="4.19921875" style="1" customWidth="1"/>
    <col min="15881" max="15881" width="3.19921875" style="1" customWidth="1"/>
    <col min="15882" max="15882" width="3.5" style="1" customWidth="1"/>
    <col min="15883" max="15883" width="2.69921875" style="1" customWidth="1"/>
    <col min="15884" max="15884" width="3.3984375" style="1" bestFit="1" customWidth="1"/>
    <col min="15885" max="15885" width="2.59765625" style="1" bestFit="1" customWidth="1"/>
    <col min="15886" max="15886" width="3.3984375" style="1" bestFit="1" customWidth="1"/>
    <col min="15887" max="15887" width="2.59765625" style="1" bestFit="1" customWidth="1"/>
    <col min="15888" max="15888" width="4.09765625" style="1" bestFit="1" customWidth="1"/>
    <col min="15889" max="15889" width="3.3984375" style="1" bestFit="1" customWidth="1"/>
    <col min="15890" max="15890" width="4.09765625" style="1" bestFit="1" customWidth="1"/>
    <col min="15891" max="15891" width="3.3984375" style="1" bestFit="1" customWidth="1"/>
    <col min="15892" max="16128" width="11" style="1"/>
    <col min="16129" max="16129" width="5.59765625" style="1" bestFit="1" customWidth="1"/>
    <col min="16130" max="16130" width="21.3984375" style="1" bestFit="1" customWidth="1"/>
    <col min="16131" max="16131" width="4.09765625" style="1" bestFit="1" customWidth="1"/>
    <col min="16132" max="16132" width="3.3984375" style="1" bestFit="1" customWidth="1"/>
    <col min="16133" max="16133" width="4.09765625" style="1" bestFit="1" customWidth="1"/>
    <col min="16134" max="16134" width="3.8984375" style="1" customWidth="1"/>
    <col min="16135" max="16135" width="3" style="1" customWidth="1"/>
    <col min="16136" max="16136" width="4.19921875" style="1" customWidth="1"/>
    <col min="16137" max="16137" width="3.19921875" style="1" customWidth="1"/>
    <col min="16138" max="16138" width="3.5" style="1" customWidth="1"/>
    <col min="16139" max="16139" width="2.69921875" style="1" customWidth="1"/>
    <col min="16140" max="16140" width="3.3984375" style="1" bestFit="1" customWidth="1"/>
    <col min="16141" max="16141" width="2.59765625" style="1" bestFit="1" customWidth="1"/>
    <col min="16142" max="16142" width="3.3984375" style="1" bestFit="1" customWidth="1"/>
    <col min="16143" max="16143" width="2.59765625" style="1" bestFit="1" customWidth="1"/>
    <col min="16144" max="16144" width="4.09765625" style="1" bestFit="1" customWidth="1"/>
    <col min="16145" max="16145" width="3.3984375" style="1" bestFit="1" customWidth="1"/>
    <col min="16146" max="16146" width="4.09765625" style="1" bestFit="1" customWidth="1"/>
    <col min="16147" max="16147" width="3.3984375" style="1" bestFit="1" customWidth="1"/>
    <col min="16148" max="16384" width="11" style="1"/>
  </cols>
  <sheetData>
    <row r="1" spans="1:19" ht="12.9" customHeight="1">
      <c r="A1" s="48"/>
      <c r="B1" s="49" t="s">
        <v>475</v>
      </c>
      <c r="C1" s="50" t="s">
        <v>4</v>
      </c>
      <c r="D1" s="50"/>
      <c r="E1" s="50"/>
      <c r="F1" s="47" t="s">
        <v>5</v>
      </c>
      <c r="G1" s="47"/>
      <c r="H1" s="47" t="s">
        <v>6</v>
      </c>
      <c r="I1" s="47"/>
      <c r="J1" s="47" t="s">
        <v>7</v>
      </c>
      <c r="K1" s="47"/>
      <c r="L1" s="47" t="s">
        <v>8</v>
      </c>
      <c r="M1" s="47"/>
      <c r="N1" s="47" t="s">
        <v>9</v>
      </c>
      <c r="O1" s="47"/>
      <c r="P1" s="47" t="s">
        <v>10</v>
      </c>
      <c r="Q1" s="47"/>
      <c r="R1" s="47" t="s">
        <v>11</v>
      </c>
      <c r="S1" s="47"/>
    </row>
    <row r="2" spans="1:19" ht="11.1" customHeight="1">
      <c r="A2" s="48"/>
      <c r="B2" s="49"/>
      <c r="C2" s="2" t="s">
        <v>12</v>
      </c>
      <c r="D2" s="2" t="s">
        <v>13</v>
      </c>
      <c r="E2" s="2" t="s">
        <v>14</v>
      </c>
      <c r="F2" s="3" t="s">
        <v>12</v>
      </c>
      <c r="G2" s="3" t="s">
        <v>13</v>
      </c>
      <c r="H2" s="3" t="s">
        <v>12</v>
      </c>
      <c r="I2" s="3" t="s">
        <v>13</v>
      </c>
      <c r="J2" s="3" t="s">
        <v>12</v>
      </c>
      <c r="K2" s="3" t="s">
        <v>13</v>
      </c>
      <c r="L2" s="3" t="s">
        <v>12</v>
      </c>
      <c r="M2" s="3" t="s">
        <v>13</v>
      </c>
      <c r="N2" s="3" t="s">
        <v>12</v>
      </c>
      <c r="O2" s="3" t="s">
        <v>13</v>
      </c>
      <c r="P2" s="3" t="s">
        <v>12</v>
      </c>
      <c r="Q2" s="3" t="s">
        <v>13</v>
      </c>
      <c r="R2" s="3" t="s">
        <v>12</v>
      </c>
      <c r="S2" s="3" t="s">
        <v>13</v>
      </c>
    </row>
    <row r="3" spans="1:19" ht="15.9" customHeight="1">
      <c r="A3" s="4">
        <v>11090001</v>
      </c>
      <c r="B3" s="4" t="s">
        <v>15</v>
      </c>
      <c r="C3" s="2">
        <v>39</v>
      </c>
      <c r="D3" s="2">
        <v>6</v>
      </c>
      <c r="E3" s="2">
        <v>45</v>
      </c>
      <c r="F3" s="5">
        <v>4</v>
      </c>
      <c r="G3" s="5">
        <v>0</v>
      </c>
      <c r="H3" s="5">
        <v>7</v>
      </c>
      <c r="I3" s="5">
        <v>0</v>
      </c>
      <c r="J3" s="5">
        <v>2</v>
      </c>
      <c r="K3" s="5">
        <v>2</v>
      </c>
      <c r="L3" s="5">
        <v>1</v>
      </c>
      <c r="M3" s="5">
        <v>1</v>
      </c>
      <c r="N3" s="5">
        <v>2</v>
      </c>
      <c r="O3" s="5">
        <v>2</v>
      </c>
      <c r="P3" s="5">
        <v>12</v>
      </c>
      <c r="Q3" s="5">
        <v>1</v>
      </c>
      <c r="R3" s="5">
        <v>11</v>
      </c>
      <c r="S3" s="5">
        <v>0</v>
      </c>
    </row>
    <row r="4" spans="1:19" ht="15.9" customHeight="1">
      <c r="A4" s="4">
        <v>11090002</v>
      </c>
      <c r="B4" s="4" t="s">
        <v>16</v>
      </c>
      <c r="C4" s="2">
        <v>31</v>
      </c>
      <c r="D4" s="2">
        <v>1</v>
      </c>
      <c r="E4" s="2">
        <v>32</v>
      </c>
      <c r="F4" s="5">
        <v>1</v>
      </c>
      <c r="G4" s="5">
        <v>0</v>
      </c>
      <c r="H4" s="5">
        <v>6</v>
      </c>
      <c r="I4" s="5">
        <v>0</v>
      </c>
      <c r="J4" s="5">
        <v>1</v>
      </c>
      <c r="K4" s="5">
        <v>0</v>
      </c>
      <c r="L4" s="5">
        <v>0</v>
      </c>
      <c r="M4" s="5">
        <v>1</v>
      </c>
      <c r="N4" s="5">
        <v>3</v>
      </c>
      <c r="O4" s="5">
        <v>0</v>
      </c>
      <c r="P4" s="5">
        <v>6</v>
      </c>
      <c r="Q4" s="5">
        <v>0</v>
      </c>
      <c r="R4" s="5">
        <v>14</v>
      </c>
      <c r="S4" s="5">
        <v>0</v>
      </c>
    </row>
    <row r="5" spans="1:19" ht="15.9" customHeight="1">
      <c r="A5" s="4">
        <v>11090009</v>
      </c>
      <c r="B5" s="4" t="s">
        <v>17</v>
      </c>
      <c r="C5" s="2">
        <v>12</v>
      </c>
      <c r="D5" s="2">
        <v>1</v>
      </c>
      <c r="E5" s="2">
        <v>13</v>
      </c>
      <c r="F5" s="5">
        <v>0</v>
      </c>
      <c r="G5" s="5">
        <v>0</v>
      </c>
      <c r="H5" s="5">
        <v>1</v>
      </c>
      <c r="I5" s="5">
        <v>0</v>
      </c>
      <c r="J5" s="5">
        <v>3</v>
      </c>
      <c r="K5" s="5">
        <v>0</v>
      </c>
      <c r="L5" s="5">
        <v>0</v>
      </c>
      <c r="M5" s="5">
        <v>0</v>
      </c>
      <c r="N5" s="5">
        <v>1</v>
      </c>
      <c r="O5" s="5">
        <v>0</v>
      </c>
      <c r="P5" s="5">
        <v>2</v>
      </c>
      <c r="Q5" s="5">
        <v>0</v>
      </c>
      <c r="R5" s="5">
        <v>5</v>
      </c>
      <c r="S5" s="5">
        <v>1</v>
      </c>
    </row>
    <row r="6" spans="1:19" ht="15.9" customHeight="1">
      <c r="A6" s="4">
        <v>11090014</v>
      </c>
      <c r="B6" s="4" t="s">
        <v>18</v>
      </c>
      <c r="C6" s="2">
        <v>14</v>
      </c>
      <c r="D6" s="2">
        <v>2</v>
      </c>
      <c r="E6" s="2">
        <v>16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4</v>
      </c>
      <c r="Q6" s="5">
        <v>0</v>
      </c>
      <c r="R6" s="5">
        <v>10</v>
      </c>
      <c r="S6" s="5">
        <v>2</v>
      </c>
    </row>
    <row r="7" spans="1:19" ht="15.9" customHeight="1">
      <c r="A7" s="4">
        <v>11090019</v>
      </c>
      <c r="B7" s="4" t="s">
        <v>19</v>
      </c>
      <c r="C7" s="2">
        <v>48</v>
      </c>
      <c r="D7" s="2">
        <v>7</v>
      </c>
      <c r="E7" s="2">
        <v>55</v>
      </c>
      <c r="F7" s="5">
        <v>0</v>
      </c>
      <c r="G7" s="5">
        <v>0</v>
      </c>
      <c r="H7" s="5">
        <v>2</v>
      </c>
      <c r="I7" s="5">
        <v>0</v>
      </c>
      <c r="J7" s="5">
        <v>6</v>
      </c>
      <c r="K7" s="5">
        <v>0</v>
      </c>
      <c r="L7" s="5">
        <v>5</v>
      </c>
      <c r="M7" s="5">
        <v>0</v>
      </c>
      <c r="N7" s="5">
        <v>3</v>
      </c>
      <c r="O7" s="5">
        <v>0</v>
      </c>
      <c r="P7" s="5">
        <v>7</v>
      </c>
      <c r="Q7" s="5">
        <v>3</v>
      </c>
      <c r="R7" s="5">
        <v>25</v>
      </c>
      <c r="S7" s="5">
        <v>4</v>
      </c>
    </row>
    <row r="8" spans="1:19" ht="15.9" customHeight="1">
      <c r="A8" s="4">
        <v>11110001</v>
      </c>
      <c r="B8" s="4" t="s">
        <v>92</v>
      </c>
      <c r="C8" s="2">
        <v>14</v>
      </c>
      <c r="D8" s="2">
        <v>2</v>
      </c>
      <c r="E8" s="2">
        <v>16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2</v>
      </c>
      <c r="O8" s="5">
        <v>0</v>
      </c>
      <c r="P8" s="5">
        <v>3</v>
      </c>
      <c r="Q8" s="5">
        <v>0</v>
      </c>
      <c r="R8" s="5">
        <v>9</v>
      </c>
      <c r="S8" s="5">
        <v>2</v>
      </c>
    </row>
    <row r="9" spans="1:19" ht="15.9" customHeight="1">
      <c r="A9" s="4">
        <v>11110009</v>
      </c>
      <c r="B9" s="4" t="s">
        <v>93</v>
      </c>
      <c r="C9" s="2">
        <v>21</v>
      </c>
      <c r="D9" s="2">
        <v>0</v>
      </c>
      <c r="E9" s="2">
        <v>21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7</v>
      </c>
      <c r="Q9" s="5">
        <v>0</v>
      </c>
      <c r="R9" s="5">
        <v>14</v>
      </c>
      <c r="S9" s="5">
        <v>0</v>
      </c>
    </row>
    <row r="10" spans="1:19" ht="15.9" customHeight="1">
      <c r="A10" s="4">
        <v>11110013</v>
      </c>
      <c r="B10" s="4" t="s">
        <v>94</v>
      </c>
      <c r="C10" s="2">
        <v>65</v>
      </c>
      <c r="D10" s="2">
        <v>8</v>
      </c>
      <c r="E10" s="2">
        <v>73</v>
      </c>
      <c r="F10" s="5">
        <v>1</v>
      </c>
      <c r="G10" s="5">
        <v>0</v>
      </c>
      <c r="H10" s="5">
        <v>10</v>
      </c>
      <c r="I10" s="5">
        <v>3</v>
      </c>
      <c r="J10" s="5">
        <v>5</v>
      </c>
      <c r="K10" s="5">
        <v>1</v>
      </c>
      <c r="L10" s="5">
        <v>4</v>
      </c>
      <c r="M10" s="5">
        <v>0</v>
      </c>
      <c r="N10" s="5">
        <v>2</v>
      </c>
      <c r="O10" s="5">
        <v>0</v>
      </c>
      <c r="P10" s="5">
        <v>9</v>
      </c>
      <c r="Q10" s="5">
        <v>1</v>
      </c>
      <c r="R10" s="5">
        <v>34</v>
      </c>
      <c r="S10" s="5">
        <v>3</v>
      </c>
    </row>
    <row r="11" spans="1:19" ht="15.9" customHeight="1">
      <c r="A11" s="4">
        <v>11110015</v>
      </c>
      <c r="B11" s="4" t="s">
        <v>169</v>
      </c>
      <c r="C11" s="2">
        <v>21</v>
      </c>
      <c r="D11" s="2">
        <v>2</v>
      </c>
      <c r="E11" s="2">
        <v>23</v>
      </c>
      <c r="F11" s="5">
        <v>0</v>
      </c>
      <c r="G11" s="5">
        <v>0</v>
      </c>
      <c r="H11" s="5">
        <v>1</v>
      </c>
      <c r="I11" s="5">
        <v>0</v>
      </c>
      <c r="J11" s="5">
        <v>2</v>
      </c>
      <c r="K11" s="5">
        <v>0</v>
      </c>
      <c r="L11" s="5">
        <v>0</v>
      </c>
      <c r="M11" s="5">
        <v>0</v>
      </c>
      <c r="N11" s="5">
        <v>1</v>
      </c>
      <c r="O11" s="5">
        <v>0</v>
      </c>
      <c r="P11" s="5">
        <v>4</v>
      </c>
      <c r="Q11" s="5">
        <v>1</v>
      </c>
      <c r="R11" s="5">
        <v>13</v>
      </c>
      <c r="S11" s="5">
        <v>1</v>
      </c>
    </row>
    <row r="12" spans="1:19" ht="15.9" customHeight="1">
      <c r="A12" s="4">
        <v>11110023</v>
      </c>
      <c r="B12" s="4" t="s">
        <v>95</v>
      </c>
      <c r="C12" s="2">
        <v>24</v>
      </c>
      <c r="D12" s="2">
        <v>0</v>
      </c>
      <c r="E12" s="2">
        <v>24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5</v>
      </c>
      <c r="Q12" s="5">
        <v>0</v>
      </c>
      <c r="R12" s="5">
        <v>19</v>
      </c>
      <c r="S12" s="5">
        <v>0</v>
      </c>
    </row>
    <row r="13" spans="1:19" ht="15.9" customHeight="1">
      <c r="A13" s="4">
        <v>11110024</v>
      </c>
      <c r="B13" s="4" t="s">
        <v>96</v>
      </c>
      <c r="C13" s="2">
        <v>10</v>
      </c>
      <c r="D13" s="2">
        <v>3</v>
      </c>
      <c r="E13" s="2">
        <v>13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1</v>
      </c>
      <c r="Q13" s="5">
        <v>0</v>
      </c>
      <c r="R13" s="5">
        <v>9</v>
      </c>
      <c r="S13" s="5">
        <v>3</v>
      </c>
    </row>
    <row r="14" spans="1:19" ht="15.9" customHeight="1">
      <c r="A14" s="4">
        <v>11110027</v>
      </c>
      <c r="B14" s="4" t="s">
        <v>97</v>
      </c>
      <c r="C14" s="2">
        <v>48</v>
      </c>
      <c r="D14" s="2">
        <v>1</v>
      </c>
      <c r="E14" s="2">
        <v>49</v>
      </c>
      <c r="F14" s="5">
        <v>0</v>
      </c>
      <c r="G14" s="5">
        <v>0</v>
      </c>
      <c r="H14" s="5">
        <v>2</v>
      </c>
      <c r="I14" s="5">
        <v>0</v>
      </c>
      <c r="J14" s="5">
        <v>2</v>
      </c>
      <c r="K14" s="5">
        <v>0</v>
      </c>
      <c r="L14" s="5">
        <v>7</v>
      </c>
      <c r="M14" s="5">
        <v>0</v>
      </c>
      <c r="N14" s="5">
        <v>6</v>
      </c>
      <c r="O14" s="5">
        <v>0</v>
      </c>
      <c r="P14" s="5">
        <v>17</v>
      </c>
      <c r="Q14" s="5">
        <v>1</v>
      </c>
      <c r="R14" s="5">
        <v>14</v>
      </c>
      <c r="S14" s="5">
        <v>0</v>
      </c>
    </row>
    <row r="15" spans="1:19" ht="15.9" customHeight="1">
      <c r="A15" s="4">
        <v>11110028</v>
      </c>
      <c r="B15" s="4" t="s">
        <v>98</v>
      </c>
      <c r="C15" s="2">
        <v>15</v>
      </c>
      <c r="D15" s="2">
        <v>2</v>
      </c>
      <c r="E15" s="2">
        <v>17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4</v>
      </c>
      <c r="Q15" s="5">
        <v>0</v>
      </c>
      <c r="R15" s="5">
        <v>11</v>
      </c>
      <c r="S15" s="5">
        <v>2</v>
      </c>
    </row>
    <row r="16" spans="1:19" ht="15.9" customHeight="1">
      <c r="A16" s="4">
        <v>11110029</v>
      </c>
      <c r="B16" s="4" t="s">
        <v>99</v>
      </c>
      <c r="C16" s="2">
        <v>13</v>
      </c>
      <c r="D16" s="2">
        <v>0</v>
      </c>
      <c r="E16" s="2">
        <v>13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1</v>
      </c>
      <c r="M16" s="5">
        <v>0</v>
      </c>
      <c r="N16" s="5">
        <v>1</v>
      </c>
      <c r="O16" s="5">
        <v>0</v>
      </c>
      <c r="P16" s="5">
        <v>0</v>
      </c>
      <c r="Q16" s="5">
        <v>0</v>
      </c>
      <c r="R16" s="5">
        <v>11</v>
      </c>
      <c r="S16" s="5">
        <v>0</v>
      </c>
    </row>
    <row r="17" spans="1:19" ht="15.9" customHeight="1">
      <c r="A17" s="4">
        <v>11110032</v>
      </c>
      <c r="B17" s="4" t="s">
        <v>100</v>
      </c>
      <c r="C17" s="2">
        <v>5</v>
      </c>
      <c r="D17" s="2">
        <v>0</v>
      </c>
      <c r="E17" s="2">
        <v>5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1</v>
      </c>
      <c r="Q17" s="5">
        <v>0</v>
      </c>
      <c r="R17" s="5">
        <v>4</v>
      </c>
      <c r="S17" s="5">
        <v>0</v>
      </c>
    </row>
    <row r="18" spans="1:19" ht="15.9" customHeight="1">
      <c r="A18" s="4">
        <v>11110033</v>
      </c>
      <c r="B18" s="4" t="s">
        <v>187</v>
      </c>
      <c r="C18" s="2">
        <v>22</v>
      </c>
      <c r="D18" s="2">
        <v>0</v>
      </c>
      <c r="E18" s="2">
        <v>22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2</v>
      </c>
      <c r="M18" s="5">
        <v>0</v>
      </c>
      <c r="N18" s="5">
        <v>2</v>
      </c>
      <c r="O18" s="5">
        <v>0</v>
      </c>
      <c r="P18" s="5">
        <v>2</v>
      </c>
      <c r="Q18" s="5">
        <v>0</v>
      </c>
      <c r="R18" s="5">
        <v>16</v>
      </c>
      <c r="S18" s="5">
        <v>0</v>
      </c>
    </row>
    <row r="19" spans="1:19" ht="15.9" customHeight="1">
      <c r="A19" s="4">
        <v>11110034</v>
      </c>
      <c r="B19" s="4" t="s">
        <v>439</v>
      </c>
      <c r="C19" s="2">
        <v>5</v>
      </c>
      <c r="D19" s="2">
        <v>1</v>
      </c>
      <c r="E19" s="2">
        <v>6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5</v>
      </c>
      <c r="S19" s="5">
        <v>1</v>
      </c>
    </row>
    <row r="20" spans="1:19" ht="15.9" customHeight="1">
      <c r="A20" s="4">
        <v>11120004</v>
      </c>
      <c r="B20" s="4" t="s">
        <v>20</v>
      </c>
      <c r="C20" s="2">
        <v>34</v>
      </c>
      <c r="D20" s="2">
        <v>0</v>
      </c>
      <c r="E20" s="2">
        <v>34</v>
      </c>
      <c r="F20" s="5">
        <v>1</v>
      </c>
      <c r="G20" s="5">
        <v>0</v>
      </c>
      <c r="H20" s="5">
        <v>0</v>
      </c>
      <c r="I20" s="5">
        <v>0</v>
      </c>
      <c r="J20" s="5">
        <v>2</v>
      </c>
      <c r="K20" s="5">
        <v>0</v>
      </c>
      <c r="L20" s="5">
        <v>6</v>
      </c>
      <c r="M20" s="5">
        <v>0</v>
      </c>
      <c r="N20" s="5">
        <v>0</v>
      </c>
      <c r="O20" s="5">
        <v>0</v>
      </c>
      <c r="P20" s="5">
        <v>9</v>
      </c>
      <c r="Q20" s="5">
        <v>0</v>
      </c>
      <c r="R20" s="5">
        <v>16</v>
      </c>
      <c r="S20" s="5">
        <v>0</v>
      </c>
    </row>
    <row r="21" spans="1:19" ht="15.9" customHeight="1">
      <c r="A21" s="4">
        <v>11120009</v>
      </c>
      <c r="B21" s="4" t="s">
        <v>21</v>
      </c>
      <c r="C21" s="2">
        <v>26</v>
      </c>
      <c r="D21" s="2">
        <v>1</v>
      </c>
      <c r="E21" s="2">
        <v>27</v>
      </c>
      <c r="F21" s="5">
        <v>0</v>
      </c>
      <c r="G21" s="5">
        <v>0</v>
      </c>
      <c r="H21" s="5">
        <v>2</v>
      </c>
      <c r="I21" s="5">
        <v>0</v>
      </c>
      <c r="J21" s="5">
        <v>1</v>
      </c>
      <c r="K21" s="5">
        <v>0</v>
      </c>
      <c r="L21" s="5">
        <v>3</v>
      </c>
      <c r="M21" s="5">
        <v>0</v>
      </c>
      <c r="N21" s="5">
        <v>1</v>
      </c>
      <c r="O21" s="5">
        <v>0</v>
      </c>
      <c r="P21" s="5">
        <v>7</v>
      </c>
      <c r="Q21" s="5">
        <v>1</v>
      </c>
      <c r="R21" s="5">
        <v>12</v>
      </c>
      <c r="S21" s="5">
        <v>0</v>
      </c>
    </row>
    <row r="22" spans="1:19" ht="15.9" customHeight="1">
      <c r="A22" s="4">
        <v>11120017</v>
      </c>
      <c r="B22" s="4" t="s">
        <v>188</v>
      </c>
      <c r="C22" s="2">
        <v>28</v>
      </c>
      <c r="D22" s="2">
        <v>6</v>
      </c>
      <c r="E22" s="2">
        <v>34</v>
      </c>
      <c r="F22" s="5">
        <v>0</v>
      </c>
      <c r="G22" s="5">
        <v>0</v>
      </c>
      <c r="H22" s="5">
        <v>2</v>
      </c>
      <c r="I22" s="5">
        <v>0</v>
      </c>
      <c r="J22" s="5">
        <v>3</v>
      </c>
      <c r="K22" s="5">
        <v>1</v>
      </c>
      <c r="L22" s="5">
        <v>3</v>
      </c>
      <c r="M22" s="5">
        <v>0</v>
      </c>
      <c r="N22" s="5">
        <v>3</v>
      </c>
      <c r="O22" s="5">
        <v>0</v>
      </c>
      <c r="P22" s="5">
        <v>2</v>
      </c>
      <c r="Q22" s="5">
        <v>3</v>
      </c>
      <c r="R22" s="5">
        <v>15</v>
      </c>
      <c r="S22" s="5">
        <v>2</v>
      </c>
    </row>
    <row r="23" spans="1:19" ht="15.9" customHeight="1">
      <c r="A23" s="4">
        <v>11120024</v>
      </c>
      <c r="B23" s="4" t="s">
        <v>22</v>
      </c>
      <c r="C23" s="2">
        <v>21</v>
      </c>
      <c r="D23" s="2">
        <v>2</v>
      </c>
      <c r="E23" s="2">
        <v>23</v>
      </c>
      <c r="F23" s="5">
        <v>0</v>
      </c>
      <c r="G23" s="5">
        <v>0</v>
      </c>
      <c r="H23" s="5">
        <v>0</v>
      </c>
      <c r="I23" s="5">
        <v>0</v>
      </c>
      <c r="J23" s="5">
        <v>1</v>
      </c>
      <c r="K23" s="5">
        <v>0</v>
      </c>
      <c r="L23" s="5">
        <v>2</v>
      </c>
      <c r="M23" s="5">
        <v>0</v>
      </c>
      <c r="N23" s="5">
        <v>2</v>
      </c>
      <c r="O23" s="5">
        <v>0</v>
      </c>
      <c r="P23" s="5">
        <v>5</v>
      </c>
      <c r="Q23" s="5">
        <v>1</v>
      </c>
      <c r="R23" s="5">
        <v>11</v>
      </c>
      <c r="S23" s="5">
        <v>1</v>
      </c>
    </row>
    <row r="24" spans="1:19" ht="15.9" customHeight="1">
      <c r="A24" s="4">
        <v>11120026</v>
      </c>
      <c r="B24" s="4" t="s">
        <v>24</v>
      </c>
      <c r="C24" s="2">
        <v>41</v>
      </c>
      <c r="D24" s="2">
        <v>0</v>
      </c>
      <c r="E24" s="2">
        <v>41</v>
      </c>
      <c r="F24" s="5">
        <v>0</v>
      </c>
      <c r="G24" s="5">
        <v>0</v>
      </c>
      <c r="H24" s="5">
        <v>1</v>
      </c>
      <c r="I24" s="5">
        <v>0</v>
      </c>
      <c r="J24" s="5">
        <v>2</v>
      </c>
      <c r="K24" s="5">
        <v>0</v>
      </c>
      <c r="L24" s="5">
        <v>8</v>
      </c>
      <c r="M24" s="5">
        <v>0</v>
      </c>
      <c r="N24" s="5">
        <v>5</v>
      </c>
      <c r="O24" s="5">
        <v>0</v>
      </c>
      <c r="P24" s="5">
        <v>8</v>
      </c>
      <c r="Q24" s="5">
        <v>0</v>
      </c>
      <c r="R24" s="5">
        <v>17</v>
      </c>
      <c r="S24" s="5">
        <v>0</v>
      </c>
    </row>
    <row r="25" spans="1:19" ht="15.9" customHeight="1">
      <c r="A25" s="4">
        <v>11120043</v>
      </c>
      <c r="B25" s="4" t="s">
        <v>26</v>
      </c>
      <c r="C25" s="2">
        <v>28</v>
      </c>
      <c r="D25" s="2">
        <v>1</v>
      </c>
      <c r="E25" s="2">
        <v>29</v>
      </c>
      <c r="F25" s="5">
        <v>0</v>
      </c>
      <c r="G25" s="5">
        <v>0</v>
      </c>
      <c r="H25" s="5">
        <v>0</v>
      </c>
      <c r="I25" s="5">
        <v>0</v>
      </c>
      <c r="J25" s="5">
        <v>5</v>
      </c>
      <c r="K25" s="5">
        <v>0</v>
      </c>
      <c r="L25" s="5">
        <v>0</v>
      </c>
      <c r="M25" s="5">
        <v>0</v>
      </c>
      <c r="N25" s="5">
        <v>1</v>
      </c>
      <c r="O25" s="5">
        <v>0</v>
      </c>
      <c r="P25" s="5">
        <v>7</v>
      </c>
      <c r="Q25" s="5">
        <v>1</v>
      </c>
      <c r="R25" s="5">
        <v>15</v>
      </c>
      <c r="S25" s="5">
        <v>0</v>
      </c>
    </row>
    <row r="26" spans="1:19" ht="15.9" customHeight="1">
      <c r="A26" s="4">
        <v>11120045</v>
      </c>
      <c r="B26" s="4" t="s">
        <v>28</v>
      </c>
      <c r="C26" s="2">
        <v>43</v>
      </c>
      <c r="D26" s="2">
        <v>4</v>
      </c>
      <c r="E26" s="2">
        <v>47</v>
      </c>
      <c r="F26" s="5">
        <v>0</v>
      </c>
      <c r="G26" s="5">
        <v>0</v>
      </c>
      <c r="H26" s="5">
        <v>3</v>
      </c>
      <c r="I26" s="5">
        <v>1</v>
      </c>
      <c r="J26" s="5">
        <v>1</v>
      </c>
      <c r="K26" s="5">
        <v>0</v>
      </c>
      <c r="L26" s="5">
        <v>11</v>
      </c>
      <c r="M26" s="5">
        <v>1</v>
      </c>
      <c r="N26" s="5">
        <v>4</v>
      </c>
      <c r="O26" s="5">
        <v>1</v>
      </c>
      <c r="P26" s="5">
        <v>9</v>
      </c>
      <c r="Q26" s="5">
        <v>1</v>
      </c>
      <c r="R26" s="5">
        <v>15</v>
      </c>
      <c r="S26" s="5">
        <v>0</v>
      </c>
    </row>
    <row r="27" spans="1:19" ht="15.9" customHeight="1">
      <c r="A27" s="4">
        <v>11120046</v>
      </c>
      <c r="B27" s="4" t="s">
        <v>29</v>
      </c>
      <c r="C27" s="2">
        <v>10</v>
      </c>
      <c r="D27" s="2">
        <v>1</v>
      </c>
      <c r="E27" s="2">
        <v>11</v>
      </c>
      <c r="F27" s="5">
        <v>0</v>
      </c>
      <c r="G27" s="5">
        <v>0</v>
      </c>
      <c r="H27" s="5">
        <v>1</v>
      </c>
      <c r="I27" s="5">
        <v>1</v>
      </c>
      <c r="J27" s="5">
        <v>1</v>
      </c>
      <c r="K27" s="5">
        <v>0</v>
      </c>
      <c r="L27" s="5">
        <v>2</v>
      </c>
      <c r="M27" s="5">
        <v>0</v>
      </c>
      <c r="N27" s="5">
        <v>0</v>
      </c>
      <c r="O27" s="5">
        <v>0</v>
      </c>
      <c r="P27" s="5">
        <v>1</v>
      </c>
      <c r="Q27" s="5">
        <v>0</v>
      </c>
      <c r="R27" s="5">
        <v>5</v>
      </c>
      <c r="S27" s="5">
        <v>0</v>
      </c>
    </row>
    <row r="28" spans="1:19" ht="15.9" customHeight="1">
      <c r="A28" s="4">
        <v>11120047</v>
      </c>
      <c r="B28" s="4" t="s">
        <v>30</v>
      </c>
      <c r="C28" s="2">
        <v>49</v>
      </c>
      <c r="D28" s="2">
        <v>4</v>
      </c>
      <c r="E28" s="2">
        <v>53</v>
      </c>
      <c r="F28" s="5">
        <v>0</v>
      </c>
      <c r="G28" s="5">
        <v>0</v>
      </c>
      <c r="H28" s="5">
        <v>1</v>
      </c>
      <c r="I28" s="5">
        <v>0</v>
      </c>
      <c r="J28" s="5">
        <v>2</v>
      </c>
      <c r="K28" s="5">
        <v>0</v>
      </c>
      <c r="L28" s="5">
        <v>6</v>
      </c>
      <c r="M28" s="5">
        <v>1</v>
      </c>
      <c r="N28" s="5">
        <v>4</v>
      </c>
      <c r="O28" s="5">
        <v>0</v>
      </c>
      <c r="P28" s="5">
        <v>9</v>
      </c>
      <c r="Q28" s="5">
        <v>3</v>
      </c>
      <c r="R28" s="5">
        <v>27</v>
      </c>
      <c r="S28" s="5">
        <v>0</v>
      </c>
    </row>
    <row r="29" spans="1:19" ht="15.9" customHeight="1">
      <c r="A29" s="4">
        <v>11120052</v>
      </c>
      <c r="B29" s="4" t="s">
        <v>178</v>
      </c>
      <c r="C29" s="2">
        <v>13</v>
      </c>
      <c r="D29" s="2">
        <v>2</v>
      </c>
      <c r="E29" s="2">
        <v>15</v>
      </c>
      <c r="F29" s="5">
        <v>0</v>
      </c>
      <c r="G29" s="5">
        <v>0</v>
      </c>
      <c r="H29" s="5">
        <v>1</v>
      </c>
      <c r="I29" s="5">
        <v>0</v>
      </c>
      <c r="J29" s="5">
        <v>3</v>
      </c>
      <c r="K29" s="5">
        <v>0</v>
      </c>
      <c r="L29" s="5">
        <v>3</v>
      </c>
      <c r="M29" s="5">
        <v>0</v>
      </c>
      <c r="N29" s="5">
        <v>1</v>
      </c>
      <c r="O29" s="5">
        <v>0</v>
      </c>
      <c r="P29" s="5">
        <v>0</v>
      </c>
      <c r="Q29" s="5">
        <v>1</v>
      </c>
      <c r="R29" s="5">
        <v>5</v>
      </c>
      <c r="S29" s="5">
        <v>1</v>
      </c>
    </row>
    <row r="30" spans="1:19" ht="15.9" customHeight="1">
      <c r="A30" s="4">
        <v>11300003</v>
      </c>
      <c r="B30" s="4" t="s">
        <v>101</v>
      </c>
      <c r="C30" s="2">
        <v>15</v>
      </c>
      <c r="D30" s="2">
        <v>2</v>
      </c>
      <c r="E30" s="2">
        <v>17</v>
      </c>
      <c r="F30" s="5">
        <v>0</v>
      </c>
      <c r="G30" s="5">
        <v>0</v>
      </c>
      <c r="H30" s="5">
        <v>0</v>
      </c>
      <c r="I30" s="5">
        <v>0</v>
      </c>
      <c r="J30" s="5">
        <v>0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</v>
      </c>
      <c r="Q30" s="5">
        <v>0</v>
      </c>
      <c r="R30" s="5">
        <v>13</v>
      </c>
      <c r="S30" s="5">
        <v>2</v>
      </c>
    </row>
    <row r="31" spans="1:19" ht="15.9" customHeight="1">
      <c r="A31" s="4">
        <v>11300004</v>
      </c>
      <c r="B31" s="4" t="s">
        <v>102</v>
      </c>
      <c r="C31" s="2">
        <v>28</v>
      </c>
      <c r="D31" s="2">
        <v>1</v>
      </c>
      <c r="E31" s="2">
        <v>29</v>
      </c>
      <c r="F31" s="5">
        <v>0</v>
      </c>
      <c r="G31" s="5">
        <v>0</v>
      </c>
      <c r="H31" s="5">
        <v>1</v>
      </c>
      <c r="I31" s="5">
        <v>0</v>
      </c>
      <c r="J31" s="5">
        <v>2</v>
      </c>
      <c r="K31" s="5">
        <v>1</v>
      </c>
      <c r="L31" s="5">
        <v>0</v>
      </c>
      <c r="M31" s="5">
        <v>0</v>
      </c>
      <c r="N31" s="5">
        <v>1</v>
      </c>
      <c r="O31" s="5">
        <v>0</v>
      </c>
      <c r="P31" s="5">
        <v>9</v>
      </c>
      <c r="Q31" s="5">
        <v>0</v>
      </c>
      <c r="R31" s="5">
        <v>15</v>
      </c>
      <c r="S31" s="5">
        <v>0</v>
      </c>
    </row>
    <row r="32" spans="1:19" ht="15.9" customHeight="1">
      <c r="A32" s="4">
        <v>11300005</v>
      </c>
      <c r="B32" s="4" t="s">
        <v>103</v>
      </c>
      <c r="C32" s="2">
        <v>3</v>
      </c>
      <c r="D32" s="2">
        <v>0</v>
      </c>
      <c r="E32" s="2">
        <v>3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3</v>
      </c>
      <c r="S32" s="5">
        <v>0</v>
      </c>
    </row>
    <row r="33" spans="1:19" ht="15.9" customHeight="1">
      <c r="A33" s="4">
        <v>11300007</v>
      </c>
      <c r="B33" s="4" t="s">
        <v>105</v>
      </c>
      <c r="C33" s="2">
        <v>84</v>
      </c>
      <c r="D33" s="2">
        <v>25</v>
      </c>
      <c r="E33" s="2">
        <v>109</v>
      </c>
      <c r="F33" s="5">
        <v>7</v>
      </c>
      <c r="G33" s="5">
        <v>0</v>
      </c>
      <c r="H33" s="5">
        <v>6</v>
      </c>
      <c r="I33" s="5">
        <v>2</v>
      </c>
      <c r="J33" s="5">
        <v>15</v>
      </c>
      <c r="K33" s="5">
        <v>0</v>
      </c>
      <c r="L33" s="5">
        <v>9</v>
      </c>
      <c r="M33" s="5">
        <v>0</v>
      </c>
      <c r="N33" s="5">
        <v>7</v>
      </c>
      <c r="O33" s="5">
        <v>5</v>
      </c>
      <c r="P33" s="5">
        <v>14</v>
      </c>
      <c r="Q33" s="5">
        <v>14</v>
      </c>
      <c r="R33" s="5">
        <v>26</v>
      </c>
      <c r="S33" s="5">
        <v>4</v>
      </c>
    </row>
    <row r="34" spans="1:19" ht="15.9" customHeight="1">
      <c r="A34" s="4">
        <v>11300008</v>
      </c>
      <c r="B34" s="4" t="s">
        <v>106</v>
      </c>
      <c r="C34" s="2">
        <v>33</v>
      </c>
      <c r="D34" s="2">
        <v>1</v>
      </c>
      <c r="E34" s="2">
        <v>34</v>
      </c>
      <c r="F34" s="5">
        <v>0</v>
      </c>
      <c r="G34" s="5">
        <v>0</v>
      </c>
      <c r="H34" s="5">
        <v>0</v>
      </c>
      <c r="I34" s="5">
        <v>0</v>
      </c>
      <c r="J34" s="5">
        <v>2</v>
      </c>
      <c r="K34" s="5">
        <v>0</v>
      </c>
      <c r="L34" s="5">
        <v>3</v>
      </c>
      <c r="M34" s="5">
        <v>0</v>
      </c>
      <c r="N34" s="5">
        <v>3</v>
      </c>
      <c r="O34" s="5">
        <v>0</v>
      </c>
      <c r="P34" s="5">
        <v>7</v>
      </c>
      <c r="Q34" s="5">
        <v>0</v>
      </c>
      <c r="R34" s="5">
        <v>18</v>
      </c>
      <c r="S34" s="5">
        <v>1</v>
      </c>
    </row>
    <row r="35" spans="1:19" ht="15.9" customHeight="1">
      <c r="A35" s="4">
        <v>11300010</v>
      </c>
      <c r="B35" s="4" t="s">
        <v>107</v>
      </c>
      <c r="C35" s="2">
        <v>59</v>
      </c>
      <c r="D35" s="2">
        <v>11</v>
      </c>
      <c r="E35" s="2">
        <v>70</v>
      </c>
      <c r="F35" s="5">
        <v>0</v>
      </c>
      <c r="G35" s="5">
        <v>0</v>
      </c>
      <c r="H35" s="5">
        <v>1</v>
      </c>
      <c r="I35" s="5">
        <v>0</v>
      </c>
      <c r="J35" s="5">
        <v>2</v>
      </c>
      <c r="K35" s="5">
        <v>0</v>
      </c>
      <c r="L35" s="5">
        <v>14</v>
      </c>
      <c r="M35" s="5">
        <v>0</v>
      </c>
      <c r="N35" s="5">
        <v>7</v>
      </c>
      <c r="O35" s="5">
        <v>1</v>
      </c>
      <c r="P35" s="5">
        <v>16</v>
      </c>
      <c r="Q35" s="5">
        <v>4</v>
      </c>
      <c r="R35" s="5">
        <v>19</v>
      </c>
      <c r="S35" s="5">
        <v>6</v>
      </c>
    </row>
    <row r="36" spans="1:19" ht="15.9" customHeight="1">
      <c r="A36" s="4">
        <v>11300012</v>
      </c>
      <c r="B36" s="4" t="s">
        <v>108</v>
      </c>
      <c r="C36" s="2">
        <v>40</v>
      </c>
      <c r="D36" s="2">
        <v>0</v>
      </c>
      <c r="E36" s="2">
        <v>40</v>
      </c>
      <c r="F36" s="5">
        <v>0</v>
      </c>
      <c r="G36" s="5">
        <v>0</v>
      </c>
      <c r="H36" s="5">
        <v>1</v>
      </c>
      <c r="I36" s="5">
        <v>0</v>
      </c>
      <c r="J36" s="5">
        <v>2</v>
      </c>
      <c r="K36" s="5">
        <v>0</v>
      </c>
      <c r="L36" s="5">
        <v>4</v>
      </c>
      <c r="M36" s="5">
        <v>0</v>
      </c>
      <c r="N36" s="5">
        <v>2</v>
      </c>
      <c r="O36" s="5">
        <v>0</v>
      </c>
      <c r="P36" s="5">
        <v>11</v>
      </c>
      <c r="Q36" s="5">
        <v>0</v>
      </c>
      <c r="R36" s="5">
        <v>20</v>
      </c>
      <c r="S36" s="5">
        <v>0</v>
      </c>
    </row>
    <row r="37" spans="1:19" ht="15.9" customHeight="1">
      <c r="A37" s="4">
        <v>11300014</v>
      </c>
      <c r="B37" s="4" t="s">
        <v>109</v>
      </c>
      <c r="C37" s="2">
        <v>83</v>
      </c>
      <c r="D37" s="2">
        <v>10</v>
      </c>
      <c r="E37" s="2">
        <v>93</v>
      </c>
      <c r="F37" s="5">
        <v>7</v>
      </c>
      <c r="G37" s="5">
        <v>0</v>
      </c>
      <c r="H37" s="5">
        <v>9</v>
      </c>
      <c r="I37" s="5">
        <v>0</v>
      </c>
      <c r="J37" s="5">
        <v>24</v>
      </c>
      <c r="K37" s="5">
        <v>2</v>
      </c>
      <c r="L37" s="5">
        <v>6</v>
      </c>
      <c r="M37" s="5">
        <v>1</v>
      </c>
      <c r="N37" s="5">
        <v>3</v>
      </c>
      <c r="O37" s="5">
        <v>0</v>
      </c>
      <c r="P37" s="5">
        <v>4</v>
      </c>
      <c r="Q37" s="5">
        <v>4</v>
      </c>
      <c r="R37" s="5">
        <v>30</v>
      </c>
      <c r="S37" s="5">
        <v>3</v>
      </c>
    </row>
    <row r="38" spans="1:19" ht="15.9" customHeight="1">
      <c r="A38" s="4">
        <v>11300015</v>
      </c>
      <c r="B38" s="4" t="s">
        <v>110</v>
      </c>
      <c r="C38" s="2">
        <v>18</v>
      </c>
      <c r="D38" s="2">
        <v>1</v>
      </c>
      <c r="E38" s="2">
        <v>19</v>
      </c>
      <c r="F38" s="5">
        <v>0</v>
      </c>
      <c r="G38" s="5">
        <v>0</v>
      </c>
      <c r="H38" s="5">
        <v>0</v>
      </c>
      <c r="I38" s="5">
        <v>0</v>
      </c>
      <c r="J38" s="5">
        <v>1</v>
      </c>
      <c r="K38" s="5">
        <v>0</v>
      </c>
      <c r="L38" s="5">
        <v>2</v>
      </c>
      <c r="M38" s="5">
        <v>1</v>
      </c>
      <c r="N38" s="5">
        <v>0</v>
      </c>
      <c r="O38" s="5">
        <v>0</v>
      </c>
      <c r="P38" s="5">
        <v>3</v>
      </c>
      <c r="Q38" s="5">
        <v>0</v>
      </c>
      <c r="R38" s="5">
        <v>12</v>
      </c>
      <c r="S38" s="5">
        <v>0</v>
      </c>
    </row>
    <row r="39" spans="1:19" ht="15.9" customHeight="1">
      <c r="A39" s="4">
        <v>11300016</v>
      </c>
      <c r="B39" s="4" t="s">
        <v>179</v>
      </c>
      <c r="C39" s="2">
        <v>60</v>
      </c>
      <c r="D39" s="2">
        <v>5</v>
      </c>
      <c r="E39" s="2">
        <v>65</v>
      </c>
      <c r="F39" s="5">
        <v>2</v>
      </c>
      <c r="G39" s="5">
        <v>1</v>
      </c>
      <c r="H39" s="5">
        <v>4</v>
      </c>
      <c r="I39" s="5">
        <v>0</v>
      </c>
      <c r="J39" s="5">
        <v>7</v>
      </c>
      <c r="K39" s="5">
        <v>0</v>
      </c>
      <c r="L39" s="5">
        <v>6</v>
      </c>
      <c r="M39" s="5">
        <v>0</v>
      </c>
      <c r="N39" s="5">
        <v>1</v>
      </c>
      <c r="O39" s="5">
        <v>0</v>
      </c>
      <c r="P39" s="5">
        <v>8</v>
      </c>
      <c r="Q39" s="5">
        <v>2</v>
      </c>
      <c r="R39" s="5">
        <v>32</v>
      </c>
      <c r="S39" s="5">
        <v>2</v>
      </c>
    </row>
    <row r="40" spans="1:19" ht="15.9" customHeight="1">
      <c r="A40" s="4">
        <v>11300017</v>
      </c>
      <c r="B40" s="4" t="s">
        <v>111</v>
      </c>
      <c r="C40" s="2">
        <v>12</v>
      </c>
      <c r="D40" s="2">
        <v>0</v>
      </c>
      <c r="E40" s="2">
        <v>12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1</v>
      </c>
      <c r="M40" s="5">
        <v>0</v>
      </c>
      <c r="N40" s="5">
        <v>0</v>
      </c>
      <c r="O40" s="5">
        <v>0</v>
      </c>
      <c r="P40" s="5">
        <v>1</v>
      </c>
      <c r="Q40" s="5">
        <v>0</v>
      </c>
      <c r="R40" s="5">
        <v>10</v>
      </c>
      <c r="S40" s="5">
        <v>0</v>
      </c>
    </row>
    <row r="41" spans="1:19" ht="15.9" customHeight="1">
      <c r="A41" s="4">
        <v>11300019</v>
      </c>
      <c r="B41" s="4" t="s">
        <v>170</v>
      </c>
      <c r="C41" s="2">
        <v>31</v>
      </c>
      <c r="D41" s="2">
        <v>0</v>
      </c>
      <c r="E41" s="2">
        <v>31</v>
      </c>
      <c r="F41" s="5">
        <v>0</v>
      </c>
      <c r="G41" s="5">
        <v>0</v>
      </c>
      <c r="H41" s="5">
        <v>3</v>
      </c>
      <c r="I41" s="5">
        <v>0</v>
      </c>
      <c r="J41" s="5">
        <v>6</v>
      </c>
      <c r="K41" s="5">
        <v>0</v>
      </c>
      <c r="L41" s="5">
        <v>3</v>
      </c>
      <c r="M41" s="5">
        <v>0</v>
      </c>
      <c r="N41" s="5">
        <v>0</v>
      </c>
      <c r="O41" s="5">
        <v>0</v>
      </c>
      <c r="P41" s="5">
        <v>6</v>
      </c>
      <c r="Q41" s="5">
        <v>0</v>
      </c>
      <c r="R41" s="5">
        <v>13</v>
      </c>
      <c r="S41" s="5">
        <v>0</v>
      </c>
    </row>
    <row r="42" spans="1:19" ht="15.9" customHeight="1">
      <c r="A42" s="4">
        <v>11300021</v>
      </c>
      <c r="B42" s="4" t="s">
        <v>113</v>
      </c>
      <c r="C42" s="2">
        <v>25</v>
      </c>
      <c r="D42" s="2">
        <v>2</v>
      </c>
      <c r="E42" s="2">
        <v>27</v>
      </c>
      <c r="F42" s="5">
        <v>1</v>
      </c>
      <c r="G42" s="5">
        <v>0</v>
      </c>
      <c r="H42" s="5">
        <v>4</v>
      </c>
      <c r="I42" s="5">
        <v>0</v>
      </c>
      <c r="J42" s="5">
        <v>1</v>
      </c>
      <c r="K42" s="5">
        <v>2</v>
      </c>
      <c r="L42" s="5">
        <v>1</v>
      </c>
      <c r="M42" s="5">
        <v>0</v>
      </c>
      <c r="N42" s="5">
        <v>1</v>
      </c>
      <c r="O42" s="5">
        <v>0</v>
      </c>
      <c r="P42" s="5">
        <v>1</v>
      </c>
      <c r="Q42" s="5">
        <v>0</v>
      </c>
      <c r="R42" s="5">
        <v>16</v>
      </c>
      <c r="S42" s="5">
        <v>0</v>
      </c>
    </row>
    <row r="43" spans="1:19" ht="15.9" customHeight="1">
      <c r="A43" s="4">
        <v>11300022</v>
      </c>
      <c r="B43" s="4" t="s">
        <v>114</v>
      </c>
      <c r="C43" s="2">
        <v>13</v>
      </c>
      <c r="D43" s="2">
        <v>2</v>
      </c>
      <c r="E43" s="2">
        <v>15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2</v>
      </c>
      <c r="Q43" s="5">
        <v>1</v>
      </c>
      <c r="R43" s="5">
        <v>11</v>
      </c>
      <c r="S43" s="5">
        <v>1</v>
      </c>
    </row>
    <row r="44" spans="1:19" ht="15.9" customHeight="1">
      <c r="A44" s="4">
        <v>11300023</v>
      </c>
      <c r="B44" s="4" t="s">
        <v>115</v>
      </c>
      <c r="C44" s="2">
        <v>72</v>
      </c>
      <c r="D44" s="2">
        <v>5</v>
      </c>
      <c r="E44" s="2">
        <v>77</v>
      </c>
      <c r="F44" s="5">
        <v>3</v>
      </c>
      <c r="G44" s="5">
        <v>0</v>
      </c>
      <c r="H44" s="5">
        <v>5</v>
      </c>
      <c r="I44" s="5">
        <v>0</v>
      </c>
      <c r="J44" s="5">
        <v>8</v>
      </c>
      <c r="K44" s="5">
        <v>1</v>
      </c>
      <c r="L44" s="5">
        <v>15</v>
      </c>
      <c r="M44" s="5">
        <v>1</v>
      </c>
      <c r="N44" s="5">
        <v>7</v>
      </c>
      <c r="O44" s="5">
        <v>0</v>
      </c>
      <c r="P44" s="5">
        <v>12</v>
      </c>
      <c r="Q44" s="5">
        <v>2</v>
      </c>
      <c r="R44" s="5">
        <v>22</v>
      </c>
      <c r="S44" s="5">
        <v>1</v>
      </c>
    </row>
    <row r="45" spans="1:19" ht="15.9" customHeight="1">
      <c r="A45" s="4">
        <v>11300025</v>
      </c>
      <c r="B45" s="4" t="s">
        <v>116</v>
      </c>
      <c r="C45" s="2">
        <v>24</v>
      </c>
      <c r="D45" s="2">
        <v>2</v>
      </c>
      <c r="E45" s="2">
        <v>26</v>
      </c>
      <c r="F45" s="5">
        <v>0</v>
      </c>
      <c r="G45" s="5">
        <v>0</v>
      </c>
      <c r="H45" s="5">
        <v>5</v>
      </c>
      <c r="I45" s="5">
        <v>0</v>
      </c>
      <c r="J45" s="5">
        <v>2</v>
      </c>
      <c r="K45" s="5">
        <v>0</v>
      </c>
      <c r="L45" s="5">
        <v>3</v>
      </c>
      <c r="M45" s="5">
        <v>1</v>
      </c>
      <c r="N45" s="5">
        <v>3</v>
      </c>
      <c r="O45" s="5">
        <v>0</v>
      </c>
      <c r="P45" s="5">
        <v>1</v>
      </c>
      <c r="Q45" s="5">
        <v>0</v>
      </c>
      <c r="R45" s="5">
        <v>10</v>
      </c>
      <c r="S45" s="5">
        <v>1</v>
      </c>
    </row>
    <row r="46" spans="1:19" ht="15.9" customHeight="1">
      <c r="A46" s="4">
        <v>11300028</v>
      </c>
      <c r="B46" s="4" t="s">
        <v>117</v>
      </c>
      <c r="C46" s="2">
        <v>10</v>
      </c>
      <c r="D46" s="2">
        <v>0</v>
      </c>
      <c r="E46" s="2">
        <v>10</v>
      </c>
      <c r="F46" s="5">
        <v>0</v>
      </c>
      <c r="G46" s="5">
        <v>0</v>
      </c>
      <c r="H46" s="5">
        <v>0</v>
      </c>
      <c r="I46" s="5">
        <v>0</v>
      </c>
      <c r="J46" s="5">
        <v>1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1</v>
      </c>
      <c r="Q46" s="5">
        <v>0</v>
      </c>
      <c r="R46" s="5">
        <v>8</v>
      </c>
      <c r="S46" s="5">
        <v>0</v>
      </c>
    </row>
    <row r="47" spans="1:19" ht="15.9" customHeight="1">
      <c r="A47" s="4">
        <v>11300032</v>
      </c>
      <c r="B47" s="4" t="s">
        <v>118</v>
      </c>
      <c r="C47" s="2">
        <v>20</v>
      </c>
      <c r="D47" s="2">
        <v>1</v>
      </c>
      <c r="E47" s="2">
        <v>21</v>
      </c>
      <c r="F47" s="5">
        <v>0</v>
      </c>
      <c r="G47" s="5">
        <v>0</v>
      </c>
      <c r="H47" s="5">
        <v>0</v>
      </c>
      <c r="I47" s="5">
        <v>0</v>
      </c>
      <c r="J47" s="5">
        <v>1</v>
      </c>
      <c r="K47" s="5">
        <v>0</v>
      </c>
      <c r="L47" s="5">
        <v>0</v>
      </c>
      <c r="M47" s="5">
        <v>0</v>
      </c>
      <c r="N47" s="5">
        <v>1</v>
      </c>
      <c r="O47" s="5">
        <v>0</v>
      </c>
      <c r="P47" s="5">
        <v>10</v>
      </c>
      <c r="Q47" s="5">
        <v>0</v>
      </c>
      <c r="R47" s="5">
        <v>8</v>
      </c>
      <c r="S47" s="5">
        <v>1</v>
      </c>
    </row>
    <row r="48" spans="1:19" ht="15.9" customHeight="1">
      <c r="A48" s="4">
        <v>11300039</v>
      </c>
      <c r="B48" s="4" t="s">
        <v>119</v>
      </c>
      <c r="C48" s="2">
        <v>14</v>
      </c>
      <c r="D48" s="2">
        <v>1</v>
      </c>
      <c r="E48" s="2">
        <v>15</v>
      </c>
      <c r="F48" s="5">
        <v>0</v>
      </c>
      <c r="G48" s="5">
        <v>0</v>
      </c>
      <c r="H48" s="5">
        <v>1</v>
      </c>
      <c r="I48" s="5">
        <v>0</v>
      </c>
      <c r="J48" s="5">
        <v>3</v>
      </c>
      <c r="K48" s="5">
        <v>0</v>
      </c>
      <c r="L48" s="5">
        <v>1</v>
      </c>
      <c r="M48" s="5">
        <v>0</v>
      </c>
      <c r="N48" s="5">
        <v>0</v>
      </c>
      <c r="O48" s="5">
        <v>0</v>
      </c>
      <c r="P48" s="5">
        <v>2</v>
      </c>
      <c r="Q48" s="5">
        <v>0</v>
      </c>
      <c r="R48" s="5">
        <v>7</v>
      </c>
      <c r="S48" s="5">
        <v>1</v>
      </c>
    </row>
    <row r="49" spans="1:19" ht="15.9" customHeight="1">
      <c r="A49" s="4">
        <v>11300040</v>
      </c>
      <c r="B49" s="4" t="s">
        <v>120</v>
      </c>
      <c r="C49" s="2">
        <v>14</v>
      </c>
      <c r="D49" s="2">
        <v>2</v>
      </c>
      <c r="E49" s="2">
        <v>16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2</v>
      </c>
      <c r="O49" s="5">
        <v>0</v>
      </c>
      <c r="P49" s="5">
        <v>2</v>
      </c>
      <c r="Q49" s="5">
        <v>1</v>
      </c>
      <c r="R49" s="5">
        <v>10</v>
      </c>
      <c r="S49" s="5">
        <v>1</v>
      </c>
    </row>
    <row r="50" spans="1:19" ht="15.9" customHeight="1">
      <c r="A50" s="4">
        <v>11300041</v>
      </c>
      <c r="B50" s="4" t="s">
        <v>121</v>
      </c>
      <c r="C50" s="2">
        <v>55</v>
      </c>
      <c r="D50" s="2">
        <v>5</v>
      </c>
      <c r="E50" s="2">
        <v>60</v>
      </c>
      <c r="F50" s="5">
        <v>0</v>
      </c>
      <c r="G50" s="5">
        <v>0</v>
      </c>
      <c r="H50" s="5">
        <v>6</v>
      </c>
      <c r="I50" s="5">
        <v>1</v>
      </c>
      <c r="J50" s="5">
        <v>7</v>
      </c>
      <c r="K50" s="5">
        <v>0</v>
      </c>
      <c r="L50" s="5">
        <v>2</v>
      </c>
      <c r="M50" s="5">
        <v>1</v>
      </c>
      <c r="N50" s="5">
        <v>6</v>
      </c>
      <c r="O50" s="5">
        <v>1</v>
      </c>
      <c r="P50" s="5">
        <v>11</v>
      </c>
      <c r="Q50" s="5">
        <v>0</v>
      </c>
      <c r="R50" s="5">
        <v>23</v>
      </c>
      <c r="S50" s="5">
        <v>2</v>
      </c>
    </row>
    <row r="51" spans="1:19" ht="15.9" customHeight="1">
      <c r="A51" s="4">
        <v>11300050</v>
      </c>
      <c r="B51" s="4" t="s">
        <v>123</v>
      </c>
      <c r="C51" s="2">
        <v>15</v>
      </c>
      <c r="D51" s="2">
        <v>2</v>
      </c>
      <c r="E51" s="2">
        <v>17</v>
      </c>
      <c r="F51" s="5">
        <v>0</v>
      </c>
      <c r="G51" s="5">
        <v>0</v>
      </c>
      <c r="H51" s="5">
        <v>0</v>
      </c>
      <c r="I51" s="5">
        <v>0</v>
      </c>
      <c r="J51" s="5">
        <v>1</v>
      </c>
      <c r="K51" s="5">
        <v>0</v>
      </c>
      <c r="L51" s="5">
        <v>1</v>
      </c>
      <c r="M51" s="5">
        <v>0</v>
      </c>
      <c r="N51" s="5">
        <v>0</v>
      </c>
      <c r="O51" s="5">
        <v>0</v>
      </c>
      <c r="P51" s="5">
        <v>2</v>
      </c>
      <c r="Q51" s="5">
        <v>0</v>
      </c>
      <c r="R51" s="5">
        <v>11</v>
      </c>
      <c r="S51" s="5">
        <v>2</v>
      </c>
    </row>
    <row r="52" spans="1:19" ht="15.9" customHeight="1">
      <c r="A52" s="4">
        <v>11300055</v>
      </c>
      <c r="B52" s="4" t="s">
        <v>124</v>
      </c>
      <c r="C52" s="2">
        <v>18</v>
      </c>
      <c r="D52" s="2">
        <v>1</v>
      </c>
      <c r="E52" s="2">
        <v>19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1</v>
      </c>
      <c r="M52" s="5">
        <v>0</v>
      </c>
      <c r="N52" s="5">
        <v>1</v>
      </c>
      <c r="O52" s="5">
        <v>0</v>
      </c>
      <c r="P52" s="5">
        <v>2</v>
      </c>
      <c r="Q52" s="5">
        <v>0</v>
      </c>
      <c r="R52" s="5">
        <v>14</v>
      </c>
      <c r="S52" s="5">
        <v>1</v>
      </c>
    </row>
    <row r="53" spans="1:19" ht="15.9" customHeight="1">
      <c r="A53" s="4">
        <v>11300057</v>
      </c>
      <c r="B53" s="4" t="s">
        <v>254</v>
      </c>
      <c r="C53" s="2">
        <v>15</v>
      </c>
      <c r="D53" s="2">
        <v>2</v>
      </c>
      <c r="E53" s="2">
        <v>17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1</v>
      </c>
      <c r="N53" s="5">
        <v>0</v>
      </c>
      <c r="O53" s="5">
        <v>0</v>
      </c>
      <c r="P53" s="5">
        <v>2</v>
      </c>
      <c r="Q53" s="5">
        <v>0</v>
      </c>
      <c r="R53" s="5">
        <v>13</v>
      </c>
      <c r="S53" s="5">
        <v>1</v>
      </c>
    </row>
    <row r="54" spans="1:19" ht="15.9" customHeight="1">
      <c r="A54" s="4">
        <v>11300059</v>
      </c>
      <c r="B54" s="4" t="s">
        <v>440</v>
      </c>
      <c r="C54" s="2">
        <v>15</v>
      </c>
      <c r="D54" s="2">
        <v>5</v>
      </c>
      <c r="E54" s="2">
        <v>20</v>
      </c>
      <c r="F54" s="5">
        <v>0</v>
      </c>
      <c r="G54" s="5">
        <v>0</v>
      </c>
      <c r="H54" s="5">
        <v>0</v>
      </c>
      <c r="I54" s="5">
        <v>0</v>
      </c>
      <c r="J54" s="5">
        <v>1</v>
      </c>
      <c r="K54" s="5">
        <v>0</v>
      </c>
      <c r="L54" s="5">
        <v>1</v>
      </c>
      <c r="M54" s="5">
        <v>0</v>
      </c>
      <c r="N54" s="5">
        <v>0</v>
      </c>
      <c r="O54" s="5">
        <v>0</v>
      </c>
      <c r="P54" s="5">
        <v>6</v>
      </c>
      <c r="Q54" s="5">
        <v>1</v>
      </c>
      <c r="R54" s="5">
        <v>7</v>
      </c>
      <c r="S54" s="5">
        <v>4</v>
      </c>
    </row>
    <row r="55" spans="1:19" ht="15.9" customHeight="1">
      <c r="A55" s="4">
        <v>11310005</v>
      </c>
      <c r="B55" s="4" t="s">
        <v>31</v>
      </c>
      <c r="C55" s="2">
        <v>32</v>
      </c>
      <c r="D55" s="2">
        <v>1</v>
      </c>
      <c r="E55" s="2">
        <v>33</v>
      </c>
      <c r="F55" s="5">
        <v>0</v>
      </c>
      <c r="G55" s="5">
        <v>0</v>
      </c>
      <c r="H55" s="5">
        <v>0</v>
      </c>
      <c r="I55" s="5">
        <v>0</v>
      </c>
      <c r="J55" s="5">
        <v>4</v>
      </c>
      <c r="K55" s="5">
        <v>0</v>
      </c>
      <c r="L55" s="5">
        <v>12</v>
      </c>
      <c r="M55" s="5">
        <v>1</v>
      </c>
      <c r="N55" s="5">
        <v>4</v>
      </c>
      <c r="O55" s="5">
        <v>0</v>
      </c>
      <c r="P55" s="5">
        <v>0</v>
      </c>
      <c r="Q55" s="5">
        <v>0</v>
      </c>
      <c r="R55" s="5">
        <v>12</v>
      </c>
      <c r="S55" s="5">
        <v>0</v>
      </c>
    </row>
    <row r="56" spans="1:19" ht="15.9" customHeight="1">
      <c r="A56" s="4">
        <v>11310006</v>
      </c>
      <c r="B56" s="4" t="s">
        <v>32</v>
      </c>
      <c r="C56" s="2">
        <v>90</v>
      </c>
      <c r="D56" s="2">
        <v>8</v>
      </c>
      <c r="E56" s="2">
        <v>98</v>
      </c>
      <c r="F56" s="5">
        <v>1</v>
      </c>
      <c r="G56" s="5">
        <v>0</v>
      </c>
      <c r="H56" s="5">
        <v>10</v>
      </c>
      <c r="I56" s="5">
        <v>0</v>
      </c>
      <c r="J56" s="5">
        <v>10</v>
      </c>
      <c r="K56" s="5">
        <v>2</v>
      </c>
      <c r="L56" s="5">
        <v>9</v>
      </c>
      <c r="M56" s="5">
        <v>1</v>
      </c>
      <c r="N56" s="5">
        <v>7</v>
      </c>
      <c r="O56" s="5">
        <v>0</v>
      </c>
      <c r="P56" s="5">
        <v>26</v>
      </c>
      <c r="Q56" s="5">
        <v>2</v>
      </c>
      <c r="R56" s="5">
        <v>27</v>
      </c>
      <c r="S56" s="5">
        <v>3</v>
      </c>
    </row>
    <row r="57" spans="1:19" ht="15.9" customHeight="1">
      <c r="A57" s="4">
        <v>11310008</v>
      </c>
      <c r="B57" s="4" t="s">
        <v>180</v>
      </c>
      <c r="C57" s="2">
        <v>37</v>
      </c>
      <c r="D57" s="2">
        <v>3</v>
      </c>
      <c r="E57" s="2">
        <v>40</v>
      </c>
      <c r="F57" s="5">
        <v>0</v>
      </c>
      <c r="G57" s="5">
        <v>0</v>
      </c>
      <c r="H57" s="5">
        <v>0</v>
      </c>
      <c r="I57" s="5">
        <v>0</v>
      </c>
      <c r="J57" s="5">
        <v>3</v>
      </c>
      <c r="K57" s="5">
        <v>0</v>
      </c>
      <c r="L57" s="5">
        <v>1</v>
      </c>
      <c r="M57" s="5">
        <v>1</v>
      </c>
      <c r="N57" s="5">
        <v>5</v>
      </c>
      <c r="O57" s="5">
        <v>0</v>
      </c>
      <c r="P57" s="5">
        <v>14</v>
      </c>
      <c r="Q57" s="5">
        <v>0</v>
      </c>
      <c r="R57" s="5">
        <v>14</v>
      </c>
      <c r="S57" s="5">
        <v>2</v>
      </c>
    </row>
    <row r="58" spans="1:19" ht="15.9" customHeight="1">
      <c r="A58" s="4">
        <v>11310011</v>
      </c>
      <c r="B58" s="4" t="s">
        <v>171</v>
      </c>
      <c r="C58" s="2">
        <v>126</v>
      </c>
      <c r="D58" s="2">
        <v>8</v>
      </c>
      <c r="E58" s="2">
        <v>134</v>
      </c>
      <c r="F58" s="5">
        <v>4</v>
      </c>
      <c r="G58" s="5">
        <v>0</v>
      </c>
      <c r="H58" s="5">
        <v>7</v>
      </c>
      <c r="I58" s="5">
        <v>0</v>
      </c>
      <c r="J58" s="5">
        <v>11</v>
      </c>
      <c r="K58" s="5">
        <v>0</v>
      </c>
      <c r="L58" s="5">
        <v>11</v>
      </c>
      <c r="M58" s="5">
        <v>0</v>
      </c>
      <c r="N58" s="5">
        <v>11</v>
      </c>
      <c r="O58" s="5">
        <v>1</v>
      </c>
      <c r="P58" s="5">
        <v>50</v>
      </c>
      <c r="Q58" s="5">
        <v>6</v>
      </c>
      <c r="R58" s="5">
        <v>32</v>
      </c>
      <c r="S58" s="5">
        <v>1</v>
      </c>
    </row>
    <row r="59" spans="1:19" ht="15.9" customHeight="1">
      <c r="A59" s="4">
        <v>11310019</v>
      </c>
      <c r="B59" s="4" t="s">
        <v>33</v>
      </c>
      <c r="C59" s="2">
        <v>14</v>
      </c>
      <c r="D59" s="2">
        <v>1</v>
      </c>
      <c r="E59" s="2">
        <v>15</v>
      </c>
      <c r="F59" s="5">
        <v>0</v>
      </c>
      <c r="G59" s="5">
        <v>0</v>
      </c>
      <c r="H59" s="5">
        <v>9</v>
      </c>
      <c r="I59" s="5">
        <v>0</v>
      </c>
      <c r="J59" s="5">
        <v>3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1</v>
      </c>
      <c r="Q59" s="5">
        <v>0</v>
      </c>
      <c r="R59" s="5">
        <v>1</v>
      </c>
      <c r="S59" s="5">
        <v>1</v>
      </c>
    </row>
    <row r="60" spans="1:19" ht="15.9" customHeight="1">
      <c r="A60" s="4">
        <v>11310029</v>
      </c>
      <c r="B60" s="4" t="s">
        <v>34</v>
      </c>
      <c r="C60" s="2">
        <v>64</v>
      </c>
      <c r="D60" s="2">
        <v>1</v>
      </c>
      <c r="E60" s="2">
        <v>65</v>
      </c>
      <c r="F60" s="5">
        <v>0</v>
      </c>
      <c r="G60" s="5">
        <v>0</v>
      </c>
      <c r="H60" s="5">
        <v>7</v>
      </c>
      <c r="I60" s="5">
        <v>0</v>
      </c>
      <c r="J60" s="5">
        <v>9</v>
      </c>
      <c r="K60" s="5">
        <v>0</v>
      </c>
      <c r="L60" s="5">
        <v>2</v>
      </c>
      <c r="M60" s="5">
        <v>0</v>
      </c>
      <c r="N60" s="5">
        <v>4</v>
      </c>
      <c r="O60" s="5">
        <v>0</v>
      </c>
      <c r="P60" s="5">
        <v>18</v>
      </c>
      <c r="Q60" s="5">
        <v>0</v>
      </c>
      <c r="R60" s="5">
        <v>24</v>
      </c>
      <c r="S60" s="5">
        <v>1</v>
      </c>
    </row>
    <row r="61" spans="1:19" ht="15.9" customHeight="1">
      <c r="A61" s="4">
        <v>11310033</v>
      </c>
      <c r="B61" s="4" t="s">
        <v>35</v>
      </c>
      <c r="C61" s="2">
        <v>39</v>
      </c>
      <c r="D61" s="2">
        <v>3</v>
      </c>
      <c r="E61" s="2">
        <v>42</v>
      </c>
      <c r="F61" s="5">
        <v>0</v>
      </c>
      <c r="G61" s="5">
        <v>0</v>
      </c>
      <c r="H61" s="5">
        <v>4</v>
      </c>
      <c r="I61" s="5">
        <v>0</v>
      </c>
      <c r="J61" s="5">
        <v>11</v>
      </c>
      <c r="K61" s="5">
        <v>0</v>
      </c>
      <c r="L61" s="5">
        <v>1</v>
      </c>
      <c r="M61" s="5">
        <v>0</v>
      </c>
      <c r="N61" s="5">
        <v>3</v>
      </c>
      <c r="O61" s="5">
        <v>0</v>
      </c>
      <c r="P61" s="5">
        <v>7</v>
      </c>
      <c r="Q61" s="5">
        <v>0</v>
      </c>
      <c r="R61" s="5">
        <v>13</v>
      </c>
      <c r="S61" s="5">
        <v>3</v>
      </c>
    </row>
    <row r="62" spans="1:19" ht="15.9" customHeight="1">
      <c r="A62" s="4">
        <v>11310047</v>
      </c>
      <c r="B62" s="4" t="s">
        <v>36</v>
      </c>
      <c r="C62" s="2">
        <v>81</v>
      </c>
      <c r="D62" s="2">
        <v>16</v>
      </c>
      <c r="E62" s="2">
        <v>97</v>
      </c>
      <c r="F62" s="5">
        <v>0</v>
      </c>
      <c r="G62" s="5">
        <v>0</v>
      </c>
      <c r="H62" s="5">
        <v>9</v>
      </c>
      <c r="I62" s="5">
        <v>0</v>
      </c>
      <c r="J62" s="5">
        <v>12</v>
      </c>
      <c r="K62" s="5">
        <v>3</v>
      </c>
      <c r="L62" s="5">
        <v>6</v>
      </c>
      <c r="M62" s="5">
        <v>1</v>
      </c>
      <c r="N62" s="5">
        <v>7</v>
      </c>
      <c r="O62" s="5">
        <v>0</v>
      </c>
      <c r="P62" s="5">
        <v>18</v>
      </c>
      <c r="Q62" s="5">
        <v>5</v>
      </c>
      <c r="R62" s="5">
        <v>29</v>
      </c>
      <c r="S62" s="5">
        <v>7</v>
      </c>
    </row>
    <row r="63" spans="1:19" ht="15.9" customHeight="1">
      <c r="A63" s="4">
        <v>11310060</v>
      </c>
      <c r="B63" s="4" t="s">
        <v>37</v>
      </c>
      <c r="C63" s="2">
        <v>86</v>
      </c>
      <c r="D63" s="2">
        <v>6</v>
      </c>
      <c r="E63" s="2">
        <v>92</v>
      </c>
      <c r="F63" s="5">
        <v>0</v>
      </c>
      <c r="G63" s="5">
        <v>0</v>
      </c>
      <c r="H63" s="5">
        <v>9</v>
      </c>
      <c r="I63" s="5">
        <v>0</v>
      </c>
      <c r="J63" s="5">
        <v>14</v>
      </c>
      <c r="K63" s="5">
        <v>0</v>
      </c>
      <c r="L63" s="5">
        <v>9</v>
      </c>
      <c r="M63" s="5">
        <v>1</v>
      </c>
      <c r="N63" s="5">
        <v>11</v>
      </c>
      <c r="O63" s="5">
        <v>1</v>
      </c>
      <c r="P63" s="5">
        <v>20</v>
      </c>
      <c r="Q63" s="5">
        <v>3</v>
      </c>
      <c r="R63" s="5">
        <v>23</v>
      </c>
      <c r="S63" s="5">
        <v>1</v>
      </c>
    </row>
    <row r="64" spans="1:19" ht="15.9" customHeight="1">
      <c r="A64" s="4">
        <v>11310064</v>
      </c>
      <c r="B64" s="4" t="s">
        <v>38</v>
      </c>
      <c r="C64" s="2">
        <v>90</v>
      </c>
      <c r="D64" s="2">
        <v>14</v>
      </c>
      <c r="E64" s="2">
        <v>104</v>
      </c>
      <c r="F64" s="5">
        <v>2</v>
      </c>
      <c r="G64" s="5">
        <v>1</v>
      </c>
      <c r="H64" s="5">
        <v>5</v>
      </c>
      <c r="I64" s="5">
        <v>1</v>
      </c>
      <c r="J64" s="5">
        <v>5</v>
      </c>
      <c r="K64" s="5">
        <v>2</v>
      </c>
      <c r="L64" s="5">
        <v>8</v>
      </c>
      <c r="M64" s="5">
        <v>0</v>
      </c>
      <c r="N64" s="5">
        <v>4</v>
      </c>
      <c r="O64" s="5">
        <v>4</v>
      </c>
      <c r="P64" s="5">
        <v>35</v>
      </c>
      <c r="Q64" s="5">
        <v>4</v>
      </c>
      <c r="R64" s="5">
        <v>31</v>
      </c>
      <c r="S64" s="5">
        <v>2</v>
      </c>
    </row>
    <row r="65" spans="1:19" ht="15.9" customHeight="1">
      <c r="A65" s="4">
        <v>11310070</v>
      </c>
      <c r="B65" s="4" t="s">
        <v>39</v>
      </c>
      <c r="C65" s="2">
        <v>43</v>
      </c>
      <c r="D65" s="2">
        <v>5</v>
      </c>
      <c r="E65" s="2">
        <v>48</v>
      </c>
      <c r="F65" s="5">
        <v>1</v>
      </c>
      <c r="G65" s="5">
        <v>0</v>
      </c>
      <c r="H65" s="5">
        <v>3</v>
      </c>
      <c r="I65" s="5">
        <v>0</v>
      </c>
      <c r="J65" s="5">
        <v>6</v>
      </c>
      <c r="K65" s="5">
        <v>1</v>
      </c>
      <c r="L65" s="5">
        <v>7</v>
      </c>
      <c r="M65" s="5">
        <v>0</v>
      </c>
      <c r="N65" s="5">
        <v>2</v>
      </c>
      <c r="O65" s="5">
        <v>1</v>
      </c>
      <c r="P65" s="5">
        <v>3</v>
      </c>
      <c r="Q65" s="5">
        <v>0</v>
      </c>
      <c r="R65" s="5">
        <v>21</v>
      </c>
      <c r="S65" s="5">
        <v>3</v>
      </c>
    </row>
    <row r="66" spans="1:19" ht="15.9" customHeight="1">
      <c r="A66" s="4">
        <v>11310075</v>
      </c>
      <c r="B66" s="4" t="s">
        <v>40</v>
      </c>
      <c r="C66" s="2">
        <v>88</v>
      </c>
      <c r="D66" s="2">
        <v>9</v>
      </c>
      <c r="E66" s="2">
        <v>97</v>
      </c>
      <c r="F66" s="5">
        <v>3</v>
      </c>
      <c r="G66" s="5">
        <v>1</v>
      </c>
      <c r="H66" s="5">
        <v>11</v>
      </c>
      <c r="I66" s="5">
        <v>2</v>
      </c>
      <c r="J66" s="5">
        <v>8</v>
      </c>
      <c r="K66" s="5">
        <v>2</v>
      </c>
      <c r="L66" s="5">
        <v>7</v>
      </c>
      <c r="M66" s="5">
        <v>0</v>
      </c>
      <c r="N66" s="5">
        <v>9</v>
      </c>
      <c r="O66" s="5">
        <v>0</v>
      </c>
      <c r="P66" s="5">
        <v>18</v>
      </c>
      <c r="Q66" s="5">
        <v>2</v>
      </c>
      <c r="R66" s="5">
        <v>32</v>
      </c>
      <c r="S66" s="5">
        <v>2</v>
      </c>
    </row>
    <row r="67" spans="1:19" ht="15.9" customHeight="1">
      <c r="A67" s="4">
        <v>11310076</v>
      </c>
      <c r="B67" s="4" t="s">
        <v>41</v>
      </c>
      <c r="C67" s="2">
        <v>37</v>
      </c>
      <c r="D67" s="2">
        <v>4</v>
      </c>
      <c r="E67" s="2">
        <v>41</v>
      </c>
      <c r="F67" s="5">
        <v>2</v>
      </c>
      <c r="G67" s="5">
        <v>0</v>
      </c>
      <c r="H67" s="5">
        <v>1</v>
      </c>
      <c r="I67" s="5">
        <v>1</v>
      </c>
      <c r="J67" s="5">
        <v>6</v>
      </c>
      <c r="K67" s="5">
        <v>0</v>
      </c>
      <c r="L67" s="5">
        <v>2</v>
      </c>
      <c r="M67" s="5">
        <v>1</v>
      </c>
      <c r="N67" s="5">
        <v>1</v>
      </c>
      <c r="O67" s="5">
        <v>0</v>
      </c>
      <c r="P67" s="5">
        <v>10</v>
      </c>
      <c r="Q67" s="5">
        <v>0</v>
      </c>
      <c r="R67" s="5">
        <v>15</v>
      </c>
      <c r="S67" s="5">
        <v>2</v>
      </c>
    </row>
    <row r="68" spans="1:19" ht="15.9" customHeight="1">
      <c r="A68" s="4">
        <v>11310077</v>
      </c>
      <c r="B68" s="4" t="s">
        <v>42</v>
      </c>
      <c r="C68" s="2">
        <v>56</v>
      </c>
      <c r="D68" s="2">
        <v>3</v>
      </c>
      <c r="E68" s="2">
        <v>59</v>
      </c>
      <c r="F68" s="5">
        <v>1</v>
      </c>
      <c r="G68" s="5">
        <v>0</v>
      </c>
      <c r="H68" s="5">
        <v>8</v>
      </c>
      <c r="I68" s="5">
        <v>1</v>
      </c>
      <c r="J68" s="5">
        <v>8</v>
      </c>
      <c r="K68" s="5">
        <v>0</v>
      </c>
      <c r="L68" s="5">
        <v>4</v>
      </c>
      <c r="M68" s="5">
        <v>0</v>
      </c>
      <c r="N68" s="5">
        <v>4</v>
      </c>
      <c r="O68" s="5">
        <v>0</v>
      </c>
      <c r="P68" s="5">
        <v>19</v>
      </c>
      <c r="Q68" s="5">
        <v>1</v>
      </c>
      <c r="R68" s="5">
        <v>12</v>
      </c>
      <c r="S68" s="5">
        <v>1</v>
      </c>
    </row>
    <row r="69" spans="1:19" ht="15.9" customHeight="1">
      <c r="A69" s="4">
        <v>11310098</v>
      </c>
      <c r="B69" s="4" t="s">
        <v>43</v>
      </c>
      <c r="C69" s="2">
        <v>29</v>
      </c>
      <c r="D69" s="2">
        <v>4</v>
      </c>
      <c r="E69" s="2">
        <v>33</v>
      </c>
      <c r="F69" s="5">
        <v>0</v>
      </c>
      <c r="G69" s="5">
        <v>0</v>
      </c>
      <c r="H69" s="5">
        <v>0</v>
      </c>
      <c r="I69" s="5">
        <v>0</v>
      </c>
      <c r="J69" s="5">
        <v>3</v>
      </c>
      <c r="K69" s="5">
        <v>0</v>
      </c>
      <c r="L69" s="5">
        <v>4</v>
      </c>
      <c r="M69" s="5">
        <v>0</v>
      </c>
      <c r="N69" s="5">
        <v>2</v>
      </c>
      <c r="O69" s="5">
        <v>0</v>
      </c>
      <c r="P69" s="5">
        <v>12</v>
      </c>
      <c r="Q69" s="5">
        <v>2</v>
      </c>
      <c r="R69" s="5">
        <v>8</v>
      </c>
      <c r="S69" s="5">
        <v>2</v>
      </c>
    </row>
    <row r="70" spans="1:19" ht="15.9" customHeight="1">
      <c r="A70" s="4">
        <v>11310099</v>
      </c>
      <c r="B70" s="4" t="s">
        <v>44</v>
      </c>
      <c r="C70" s="2">
        <v>30</v>
      </c>
      <c r="D70" s="2">
        <v>1</v>
      </c>
      <c r="E70" s="2">
        <v>31</v>
      </c>
      <c r="F70" s="5">
        <v>0</v>
      </c>
      <c r="G70" s="5">
        <v>0</v>
      </c>
      <c r="H70" s="5">
        <v>1</v>
      </c>
      <c r="I70" s="5">
        <v>0</v>
      </c>
      <c r="J70" s="5">
        <v>5</v>
      </c>
      <c r="K70" s="5">
        <v>0</v>
      </c>
      <c r="L70" s="5">
        <v>3</v>
      </c>
      <c r="M70" s="5">
        <v>0</v>
      </c>
      <c r="N70" s="5">
        <v>4</v>
      </c>
      <c r="O70" s="5">
        <v>0</v>
      </c>
      <c r="P70" s="5">
        <v>7</v>
      </c>
      <c r="Q70" s="5">
        <v>1</v>
      </c>
      <c r="R70" s="5">
        <v>10</v>
      </c>
      <c r="S70" s="5">
        <v>0</v>
      </c>
    </row>
    <row r="71" spans="1:19" ht="15.9" customHeight="1">
      <c r="A71" s="4">
        <v>11310115</v>
      </c>
      <c r="B71" s="4" t="s">
        <v>45</v>
      </c>
      <c r="C71" s="2">
        <v>49</v>
      </c>
      <c r="D71" s="2">
        <v>3</v>
      </c>
      <c r="E71" s="2">
        <v>52</v>
      </c>
      <c r="F71" s="5">
        <v>2</v>
      </c>
      <c r="G71" s="5">
        <v>0</v>
      </c>
      <c r="H71" s="5">
        <v>1</v>
      </c>
      <c r="I71" s="5">
        <v>0</v>
      </c>
      <c r="J71" s="5">
        <v>6</v>
      </c>
      <c r="K71" s="5">
        <v>1</v>
      </c>
      <c r="L71" s="5">
        <v>6</v>
      </c>
      <c r="M71" s="5">
        <v>0</v>
      </c>
      <c r="N71" s="5">
        <v>6</v>
      </c>
      <c r="O71" s="5">
        <v>0</v>
      </c>
      <c r="P71" s="5">
        <v>4</v>
      </c>
      <c r="Q71" s="5">
        <v>0</v>
      </c>
      <c r="R71" s="5">
        <v>24</v>
      </c>
      <c r="S71" s="5">
        <v>2</v>
      </c>
    </row>
    <row r="72" spans="1:19" ht="15.9" customHeight="1">
      <c r="A72" s="4">
        <v>11310117</v>
      </c>
      <c r="B72" s="4" t="s">
        <v>46</v>
      </c>
      <c r="C72" s="2">
        <v>70</v>
      </c>
      <c r="D72" s="2">
        <v>3</v>
      </c>
      <c r="E72" s="2">
        <v>73</v>
      </c>
      <c r="F72" s="5">
        <v>0</v>
      </c>
      <c r="G72" s="5">
        <v>0</v>
      </c>
      <c r="H72" s="5">
        <v>11</v>
      </c>
      <c r="I72" s="5">
        <v>0</v>
      </c>
      <c r="J72" s="5">
        <v>6</v>
      </c>
      <c r="K72" s="5">
        <v>0</v>
      </c>
      <c r="L72" s="5">
        <v>11</v>
      </c>
      <c r="M72" s="5">
        <v>2</v>
      </c>
      <c r="N72" s="5">
        <v>3</v>
      </c>
      <c r="O72" s="5">
        <v>0</v>
      </c>
      <c r="P72" s="5">
        <v>12</v>
      </c>
      <c r="Q72" s="5">
        <v>1</v>
      </c>
      <c r="R72" s="5">
        <v>27</v>
      </c>
      <c r="S72" s="5">
        <v>0</v>
      </c>
    </row>
    <row r="73" spans="1:19" ht="15.9" customHeight="1">
      <c r="A73" s="4">
        <v>11310121</v>
      </c>
      <c r="B73" s="4" t="s">
        <v>47</v>
      </c>
      <c r="C73" s="2">
        <v>71</v>
      </c>
      <c r="D73" s="2">
        <v>10</v>
      </c>
      <c r="E73" s="2">
        <v>81</v>
      </c>
      <c r="F73" s="5">
        <v>1</v>
      </c>
      <c r="G73" s="5">
        <v>0</v>
      </c>
      <c r="H73" s="5">
        <v>7</v>
      </c>
      <c r="I73" s="5">
        <v>2</v>
      </c>
      <c r="J73" s="5">
        <v>8</v>
      </c>
      <c r="K73" s="5">
        <v>0</v>
      </c>
      <c r="L73" s="5">
        <v>4</v>
      </c>
      <c r="M73" s="5">
        <v>1</v>
      </c>
      <c r="N73" s="5">
        <v>7</v>
      </c>
      <c r="O73" s="5">
        <v>1</v>
      </c>
      <c r="P73" s="5">
        <v>21</v>
      </c>
      <c r="Q73" s="5">
        <v>3</v>
      </c>
      <c r="R73" s="5">
        <v>23</v>
      </c>
      <c r="S73" s="5">
        <v>3</v>
      </c>
    </row>
    <row r="74" spans="1:19" ht="15.9" customHeight="1">
      <c r="A74" s="4">
        <v>11310123</v>
      </c>
      <c r="B74" s="4" t="s">
        <v>48</v>
      </c>
      <c r="C74" s="2">
        <v>36</v>
      </c>
      <c r="D74" s="2">
        <v>4</v>
      </c>
      <c r="E74" s="2">
        <v>40</v>
      </c>
      <c r="F74" s="5">
        <v>0</v>
      </c>
      <c r="G74" s="5">
        <v>0</v>
      </c>
      <c r="H74" s="5">
        <v>0</v>
      </c>
      <c r="I74" s="5">
        <v>0</v>
      </c>
      <c r="J74" s="5">
        <v>3</v>
      </c>
      <c r="K74" s="5">
        <v>0</v>
      </c>
      <c r="L74" s="5">
        <v>3</v>
      </c>
      <c r="M74" s="5">
        <v>1</v>
      </c>
      <c r="N74" s="5">
        <v>2</v>
      </c>
      <c r="O74" s="5">
        <v>1</v>
      </c>
      <c r="P74" s="5">
        <v>7</v>
      </c>
      <c r="Q74" s="5">
        <v>0</v>
      </c>
      <c r="R74" s="5">
        <v>21</v>
      </c>
      <c r="S74" s="5">
        <v>2</v>
      </c>
    </row>
    <row r="75" spans="1:19" ht="15.9" customHeight="1">
      <c r="A75" s="4">
        <v>11310124</v>
      </c>
      <c r="B75" s="4" t="s">
        <v>49</v>
      </c>
      <c r="C75" s="2">
        <v>31</v>
      </c>
      <c r="D75" s="2">
        <v>4</v>
      </c>
      <c r="E75" s="2">
        <v>35</v>
      </c>
      <c r="F75" s="5">
        <v>0</v>
      </c>
      <c r="G75" s="5">
        <v>0</v>
      </c>
      <c r="H75" s="5">
        <v>1</v>
      </c>
      <c r="I75" s="5">
        <v>1</v>
      </c>
      <c r="J75" s="5">
        <v>1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5</v>
      </c>
      <c r="Q75" s="5">
        <v>2</v>
      </c>
      <c r="R75" s="5">
        <v>24</v>
      </c>
      <c r="S75" s="5">
        <v>1</v>
      </c>
    </row>
    <row r="76" spans="1:19" ht="15.9" customHeight="1">
      <c r="A76" s="4">
        <v>11310126</v>
      </c>
      <c r="B76" s="4" t="s">
        <v>50</v>
      </c>
      <c r="C76" s="2">
        <v>43</v>
      </c>
      <c r="D76" s="2">
        <v>3</v>
      </c>
      <c r="E76" s="2">
        <v>46</v>
      </c>
      <c r="F76" s="5">
        <v>0</v>
      </c>
      <c r="G76" s="5">
        <v>0</v>
      </c>
      <c r="H76" s="5">
        <v>1</v>
      </c>
      <c r="I76" s="5">
        <v>0</v>
      </c>
      <c r="J76" s="5">
        <v>8</v>
      </c>
      <c r="K76" s="5">
        <v>1</v>
      </c>
      <c r="L76" s="5">
        <v>11</v>
      </c>
      <c r="M76" s="5">
        <v>0</v>
      </c>
      <c r="N76" s="5">
        <v>8</v>
      </c>
      <c r="O76" s="5">
        <v>1</v>
      </c>
      <c r="P76" s="5">
        <v>7</v>
      </c>
      <c r="Q76" s="5">
        <v>0</v>
      </c>
      <c r="R76" s="5">
        <v>8</v>
      </c>
      <c r="S76" s="5">
        <v>1</v>
      </c>
    </row>
    <row r="77" spans="1:19" ht="15.9" customHeight="1">
      <c r="A77" s="4">
        <v>11310129</v>
      </c>
      <c r="B77" s="4" t="s">
        <v>51</v>
      </c>
      <c r="C77" s="2">
        <v>40</v>
      </c>
      <c r="D77" s="2">
        <v>2</v>
      </c>
      <c r="E77" s="2">
        <v>42</v>
      </c>
      <c r="F77" s="5">
        <v>3</v>
      </c>
      <c r="G77" s="5">
        <v>0</v>
      </c>
      <c r="H77" s="5">
        <v>3</v>
      </c>
      <c r="I77" s="5">
        <v>0</v>
      </c>
      <c r="J77" s="5">
        <v>3</v>
      </c>
      <c r="K77" s="5">
        <v>0</v>
      </c>
      <c r="L77" s="5">
        <v>3</v>
      </c>
      <c r="M77" s="5">
        <v>1</v>
      </c>
      <c r="N77" s="5">
        <v>2</v>
      </c>
      <c r="O77" s="5">
        <v>0</v>
      </c>
      <c r="P77" s="5">
        <v>5</v>
      </c>
      <c r="Q77" s="5">
        <v>1</v>
      </c>
      <c r="R77" s="5">
        <v>21</v>
      </c>
      <c r="S77" s="5">
        <v>0</v>
      </c>
    </row>
    <row r="78" spans="1:19" ht="15.9" customHeight="1">
      <c r="A78" s="4">
        <v>11310130</v>
      </c>
      <c r="B78" s="4" t="s">
        <v>52</v>
      </c>
      <c r="C78" s="2">
        <v>3</v>
      </c>
      <c r="D78" s="2">
        <v>0</v>
      </c>
      <c r="E78" s="2">
        <v>3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3</v>
      </c>
      <c r="S78" s="5">
        <v>0</v>
      </c>
    </row>
    <row r="79" spans="1:19" ht="15.9" customHeight="1">
      <c r="A79" s="4">
        <v>11310131</v>
      </c>
      <c r="B79" s="4" t="s">
        <v>53</v>
      </c>
      <c r="C79" s="2">
        <v>49</v>
      </c>
      <c r="D79" s="2">
        <v>6</v>
      </c>
      <c r="E79" s="2">
        <v>55</v>
      </c>
      <c r="F79" s="5">
        <v>3</v>
      </c>
      <c r="G79" s="5">
        <v>0</v>
      </c>
      <c r="H79" s="5">
        <v>10</v>
      </c>
      <c r="I79" s="5">
        <v>0</v>
      </c>
      <c r="J79" s="5">
        <v>2</v>
      </c>
      <c r="K79" s="5">
        <v>0</v>
      </c>
      <c r="L79" s="5">
        <v>6</v>
      </c>
      <c r="M79" s="5">
        <v>0</v>
      </c>
      <c r="N79" s="5">
        <v>3</v>
      </c>
      <c r="O79" s="5">
        <v>1</v>
      </c>
      <c r="P79" s="5">
        <v>11</v>
      </c>
      <c r="Q79" s="5">
        <v>1</v>
      </c>
      <c r="R79" s="5">
        <v>14</v>
      </c>
      <c r="S79" s="5">
        <v>4</v>
      </c>
    </row>
    <row r="80" spans="1:19" ht="15.9" customHeight="1">
      <c r="A80" s="4">
        <v>11310132</v>
      </c>
      <c r="B80" s="4" t="s">
        <v>190</v>
      </c>
      <c r="C80" s="2">
        <v>20</v>
      </c>
      <c r="D80" s="2">
        <v>0</v>
      </c>
      <c r="E80" s="2">
        <v>20</v>
      </c>
      <c r="F80" s="5">
        <v>1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2</v>
      </c>
      <c r="M80" s="5">
        <v>0</v>
      </c>
      <c r="N80" s="5">
        <v>4</v>
      </c>
      <c r="O80" s="5">
        <v>0</v>
      </c>
      <c r="P80" s="5">
        <v>2</v>
      </c>
      <c r="Q80" s="5">
        <v>0</v>
      </c>
      <c r="R80" s="5">
        <v>11</v>
      </c>
      <c r="S80" s="5">
        <v>0</v>
      </c>
    </row>
    <row r="81" spans="1:19" ht="15.9" customHeight="1">
      <c r="A81" s="4">
        <v>11310133</v>
      </c>
      <c r="B81" s="4" t="s">
        <v>255</v>
      </c>
      <c r="C81" s="2">
        <v>19</v>
      </c>
      <c r="D81" s="2">
        <v>3</v>
      </c>
      <c r="E81" s="2">
        <v>22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2</v>
      </c>
      <c r="L81" s="5">
        <v>6</v>
      </c>
      <c r="M81" s="5">
        <v>0</v>
      </c>
      <c r="N81" s="5">
        <v>4</v>
      </c>
      <c r="O81" s="5">
        <v>0</v>
      </c>
      <c r="P81" s="5">
        <v>4</v>
      </c>
      <c r="Q81" s="5">
        <v>0</v>
      </c>
      <c r="R81" s="5">
        <v>5</v>
      </c>
      <c r="S81" s="5">
        <v>1</v>
      </c>
    </row>
    <row r="82" spans="1:19" ht="15.9" customHeight="1">
      <c r="A82" s="4">
        <v>11320005</v>
      </c>
      <c r="B82" s="4" t="s">
        <v>54</v>
      </c>
      <c r="C82" s="2">
        <v>92</v>
      </c>
      <c r="D82" s="2">
        <v>9</v>
      </c>
      <c r="E82" s="2">
        <v>101</v>
      </c>
      <c r="F82" s="5">
        <v>7</v>
      </c>
      <c r="G82" s="5">
        <v>0</v>
      </c>
      <c r="H82" s="5">
        <v>18</v>
      </c>
      <c r="I82" s="5">
        <v>2</v>
      </c>
      <c r="J82" s="5">
        <v>13</v>
      </c>
      <c r="K82" s="5">
        <v>2</v>
      </c>
      <c r="L82" s="5">
        <v>10</v>
      </c>
      <c r="M82" s="5">
        <v>0</v>
      </c>
      <c r="N82" s="5">
        <v>11</v>
      </c>
      <c r="O82" s="5">
        <v>0</v>
      </c>
      <c r="P82" s="5">
        <v>14</v>
      </c>
      <c r="Q82" s="5">
        <v>2</v>
      </c>
      <c r="R82" s="5">
        <v>19</v>
      </c>
      <c r="S82" s="5">
        <v>3</v>
      </c>
    </row>
    <row r="83" spans="1:19" ht="15.9" customHeight="1">
      <c r="A83" s="4">
        <v>11320027</v>
      </c>
      <c r="B83" s="4" t="s">
        <v>55</v>
      </c>
      <c r="C83" s="2">
        <v>8</v>
      </c>
      <c r="D83" s="2">
        <v>0</v>
      </c>
      <c r="E83" s="2">
        <v>8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1</v>
      </c>
      <c r="M83" s="5">
        <v>0</v>
      </c>
      <c r="N83" s="5">
        <v>3</v>
      </c>
      <c r="O83" s="5">
        <v>0</v>
      </c>
      <c r="P83" s="5">
        <v>0</v>
      </c>
      <c r="Q83" s="5">
        <v>0</v>
      </c>
      <c r="R83" s="5">
        <v>4</v>
      </c>
      <c r="S83" s="5">
        <v>0</v>
      </c>
    </row>
    <row r="84" spans="1:19" ht="15.9" customHeight="1">
      <c r="A84" s="4">
        <v>11320032</v>
      </c>
      <c r="B84" s="4" t="s">
        <v>57</v>
      </c>
      <c r="C84" s="2">
        <v>30</v>
      </c>
      <c r="D84" s="2">
        <v>1</v>
      </c>
      <c r="E84" s="2">
        <v>31</v>
      </c>
      <c r="F84" s="5">
        <v>1</v>
      </c>
      <c r="G84" s="5">
        <v>0</v>
      </c>
      <c r="H84" s="5">
        <v>1</v>
      </c>
      <c r="I84" s="5">
        <v>1</v>
      </c>
      <c r="J84" s="5">
        <v>3</v>
      </c>
      <c r="K84" s="5">
        <v>0</v>
      </c>
      <c r="L84" s="5">
        <v>1</v>
      </c>
      <c r="M84" s="5">
        <v>0</v>
      </c>
      <c r="N84" s="5">
        <v>5</v>
      </c>
      <c r="O84" s="5">
        <v>0</v>
      </c>
      <c r="P84" s="5">
        <v>4</v>
      </c>
      <c r="Q84" s="5">
        <v>0</v>
      </c>
      <c r="R84" s="5">
        <v>15</v>
      </c>
      <c r="S84" s="5">
        <v>0</v>
      </c>
    </row>
    <row r="85" spans="1:19" ht="15.9" customHeight="1">
      <c r="A85" s="4">
        <v>11320033</v>
      </c>
      <c r="B85" s="4" t="s">
        <v>58</v>
      </c>
      <c r="C85" s="2">
        <v>19</v>
      </c>
      <c r="D85" s="2">
        <v>6</v>
      </c>
      <c r="E85" s="2">
        <v>25</v>
      </c>
      <c r="F85" s="5">
        <v>0</v>
      </c>
      <c r="G85" s="5">
        <v>0</v>
      </c>
      <c r="H85" s="5">
        <v>1</v>
      </c>
      <c r="I85" s="5">
        <v>0</v>
      </c>
      <c r="J85" s="5">
        <v>1</v>
      </c>
      <c r="K85" s="5">
        <v>0</v>
      </c>
      <c r="L85" s="5">
        <v>1</v>
      </c>
      <c r="M85" s="5">
        <v>0</v>
      </c>
      <c r="N85" s="5">
        <v>1</v>
      </c>
      <c r="O85" s="5">
        <v>0</v>
      </c>
      <c r="P85" s="5">
        <v>9</v>
      </c>
      <c r="Q85" s="5">
        <v>0</v>
      </c>
      <c r="R85" s="5">
        <v>6</v>
      </c>
      <c r="S85" s="5">
        <v>6</v>
      </c>
    </row>
    <row r="86" spans="1:19" ht="15.9" customHeight="1">
      <c r="A86" s="4">
        <v>11320039</v>
      </c>
      <c r="B86" s="4" t="s">
        <v>59</v>
      </c>
      <c r="C86" s="2">
        <v>23</v>
      </c>
      <c r="D86" s="2">
        <v>6</v>
      </c>
      <c r="E86" s="2">
        <v>29</v>
      </c>
      <c r="F86" s="5">
        <v>0</v>
      </c>
      <c r="G86" s="5">
        <v>0</v>
      </c>
      <c r="H86" s="5">
        <v>2</v>
      </c>
      <c r="I86" s="5">
        <v>0</v>
      </c>
      <c r="J86" s="5">
        <v>2</v>
      </c>
      <c r="K86" s="5">
        <v>0</v>
      </c>
      <c r="L86" s="5">
        <v>0</v>
      </c>
      <c r="M86" s="5">
        <v>2</v>
      </c>
      <c r="N86" s="5">
        <v>4</v>
      </c>
      <c r="O86" s="5">
        <v>1</v>
      </c>
      <c r="P86" s="5">
        <v>6</v>
      </c>
      <c r="Q86" s="5">
        <v>2</v>
      </c>
      <c r="R86" s="5">
        <v>9</v>
      </c>
      <c r="S86" s="5">
        <v>1</v>
      </c>
    </row>
    <row r="87" spans="1:19" ht="15.9" customHeight="1">
      <c r="A87" s="4">
        <v>11320040</v>
      </c>
      <c r="B87" s="4" t="s">
        <v>60</v>
      </c>
      <c r="C87" s="2">
        <v>18</v>
      </c>
      <c r="D87" s="2">
        <v>0</v>
      </c>
      <c r="E87" s="2">
        <v>18</v>
      </c>
      <c r="F87" s="5">
        <v>0</v>
      </c>
      <c r="G87" s="5">
        <v>0</v>
      </c>
      <c r="H87" s="5">
        <v>0</v>
      </c>
      <c r="I87" s="5">
        <v>0</v>
      </c>
      <c r="J87" s="5">
        <v>1</v>
      </c>
      <c r="K87" s="5">
        <v>0</v>
      </c>
      <c r="L87" s="5">
        <v>0</v>
      </c>
      <c r="M87" s="5">
        <v>0</v>
      </c>
      <c r="N87" s="5">
        <v>1</v>
      </c>
      <c r="O87" s="5">
        <v>0</v>
      </c>
      <c r="P87" s="5">
        <v>8</v>
      </c>
      <c r="Q87" s="5">
        <v>0</v>
      </c>
      <c r="R87" s="5">
        <v>8</v>
      </c>
      <c r="S87" s="5">
        <v>0</v>
      </c>
    </row>
    <row r="88" spans="1:19" ht="15.9" customHeight="1">
      <c r="A88" s="4">
        <v>11320041</v>
      </c>
      <c r="B88" s="4" t="s">
        <v>61</v>
      </c>
      <c r="C88" s="2">
        <v>53</v>
      </c>
      <c r="D88" s="2">
        <v>2</v>
      </c>
      <c r="E88" s="2">
        <v>55</v>
      </c>
      <c r="F88" s="5">
        <v>3</v>
      </c>
      <c r="G88" s="5">
        <v>0</v>
      </c>
      <c r="H88" s="5">
        <v>13</v>
      </c>
      <c r="I88" s="5">
        <v>0</v>
      </c>
      <c r="J88" s="5">
        <v>6</v>
      </c>
      <c r="K88" s="5">
        <v>0</v>
      </c>
      <c r="L88" s="5">
        <v>3</v>
      </c>
      <c r="M88" s="5">
        <v>0</v>
      </c>
      <c r="N88" s="5">
        <v>2</v>
      </c>
      <c r="O88" s="5">
        <v>0</v>
      </c>
      <c r="P88" s="5">
        <v>7</v>
      </c>
      <c r="Q88" s="5">
        <v>1</v>
      </c>
      <c r="R88" s="5">
        <v>19</v>
      </c>
      <c r="S88" s="5">
        <v>1</v>
      </c>
    </row>
    <row r="89" spans="1:19" ht="15.9" customHeight="1">
      <c r="A89" s="4">
        <v>11320045</v>
      </c>
      <c r="B89" s="4" t="s">
        <v>172</v>
      </c>
      <c r="C89" s="2">
        <v>19</v>
      </c>
      <c r="D89" s="2">
        <v>0</v>
      </c>
      <c r="E89" s="2">
        <v>19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2</v>
      </c>
      <c r="M89" s="5">
        <v>0</v>
      </c>
      <c r="N89" s="5">
        <v>1</v>
      </c>
      <c r="O89" s="5">
        <v>0</v>
      </c>
      <c r="P89" s="5">
        <v>3</v>
      </c>
      <c r="Q89" s="5">
        <v>0</v>
      </c>
      <c r="R89" s="5">
        <v>13</v>
      </c>
      <c r="S89" s="5">
        <v>0</v>
      </c>
    </row>
    <row r="90" spans="1:19" ht="15.9" customHeight="1">
      <c r="A90" s="4">
        <v>11320046</v>
      </c>
      <c r="B90" s="4" t="s">
        <v>437</v>
      </c>
      <c r="C90" s="2">
        <v>33</v>
      </c>
      <c r="D90" s="2">
        <v>2</v>
      </c>
      <c r="E90" s="2">
        <v>35</v>
      </c>
      <c r="F90" s="5">
        <v>0</v>
      </c>
      <c r="G90" s="5">
        <v>0</v>
      </c>
      <c r="H90" s="5">
        <v>0</v>
      </c>
      <c r="I90" s="5">
        <v>0</v>
      </c>
      <c r="J90" s="5">
        <v>2</v>
      </c>
      <c r="K90" s="5">
        <v>0</v>
      </c>
      <c r="L90" s="5">
        <v>5</v>
      </c>
      <c r="M90" s="5">
        <v>0</v>
      </c>
      <c r="N90" s="5">
        <v>1</v>
      </c>
      <c r="O90" s="5">
        <v>1</v>
      </c>
      <c r="P90" s="5">
        <v>13</v>
      </c>
      <c r="Q90" s="5">
        <v>0</v>
      </c>
      <c r="R90" s="5">
        <v>12</v>
      </c>
      <c r="S90" s="5">
        <v>1</v>
      </c>
    </row>
    <row r="91" spans="1:19" ht="15.9" customHeight="1">
      <c r="A91" s="4">
        <v>11340001</v>
      </c>
      <c r="B91" s="4" t="s">
        <v>125</v>
      </c>
      <c r="C91" s="2">
        <v>24</v>
      </c>
      <c r="D91" s="2">
        <v>4</v>
      </c>
      <c r="E91" s="2">
        <v>28</v>
      </c>
      <c r="F91" s="5">
        <v>0</v>
      </c>
      <c r="G91" s="5">
        <v>0</v>
      </c>
      <c r="H91" s="5">
        <v>0</v>
      </c>
      <c r="I91" s="5">
        <v>0</v>
      </c>
      <c r="J91" s="5">
        <v>2</v>
      </c>
      <c r="K91" s="5">
        <v>0</v>
      </c>
      <c r="L91" s="5">
        <v>5</v>
      </c>
      <c r="M91" s="5">
        <v>1</v>
      </c>
      <c r="N91" s="5">
        <v>3</v>
      </c>
      <c r="O91" s="5">
        <v>1</v>
      </c>
      <c r="P91" s="5">
        <v>3</v>
      </c>
      <c r="Q91" s="5">
        <v>0</v>
      </c>
      <c r="R91" s="5">
        <v>11</v>
      </c>
      <c r="S91" s="5">
        <v>2</v>
      </c>
    </row>
    <row r="92" spans="1:19" ht="15.9" customHeight="1">
      <c r="A92" s="4">
        <v>11340003</v>
      </c>
      <c r="B92" s="4" t="s">
        <v>126</v>
      </c>
      <c r="C92" s="2">
        <v>26</v>
      </c>
      <c r="D92" s="2">
        <v>0</v>
      </c>
      <c r="E92" s="2">
        <v>26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0</v>
      </c>
      <c r="L92" s="5">
        <v>2</v>
      </c>
      <c r="M92" s="5">
        <v>0</v>
      </c>
      <c r="N92" s="5">
        <v>2</v>
      </c>
      <c r="O92" s="5">
        <v>0</v>
      </c>
      <c r="P92" s="5">
        <v>4</v>
      </c>
      <c r="Q92" s="5">
        <v>0</v>
      </c>
      <c r="R92" s="5">
        <v>18</v>
      </c>
      <c r="S92" s="5">
        <v>0</v>
      </c>
    </row>
    <row r="93" spans="1:19" ht="15.9" customHeight="1">
      <c r="A93" s="4">
        <v>11340007</v>
      </c>
      <c r="B93" s="4" t="s">
        <v>127</v>
      </c>
      <c r="C93" s="2">
        <v>76</v>
      </c>
      <c r="D93" s="2">
        <v>7</v>
      </c>
      <c r="E93" s="2">
        <v>83</v>
      </c>
      <c r="F93" s="5">
        <v>4</v>
      </c>
      <c r="G93" s="5">
        <v>2</v>
      </c>
      <c r="H93" s="5">
        <v>9</v>
      </c>
      <c r="I93" s="5">
        <v>0</v>
      </c>
      <c r="J93" s="5">
        <v>12</v>
      </c>
      <c r="K93" s="5">
        <v>0</v>
      </c>
      <c r="L93" s="5">
        <v>5</v>
      </c>
      <c r="M93" s="5">
        <v>0</v>
      </c>
      <c r="N93" s="5">
        <v>4</v>
      </c>
      <c r="O93" s="5">
        <v>2</v>
      </c>
      <c r="P93" s="5">
        <v>17</v>
      </c>
      <c r="Q93" s="5">
        <v>2</v>
      </c>
      <c r="R93" s="5">
        <v>25</v>
      </c>
      <c r="S93" s="5">
        <v>1</v>
      </c>
    </row>
    <row r="94" spans="1:19" ht="15.9" customHeight="1">
      <c r="A94" s="4">
        <v>11340008</v>
      </c>
      <c r="B94" s="4" t="s">
        <v>128</v>
      </c>
      <c r="C94" s="2">
        <v>66</v>
      </c>
      <c r="D94" s="2">
        <v>3</v>
      </c>
      <c r="E94" s="2">
        <v>69</v>
      </c>
      <c r="F94" s="5">
        <v>2</v>
      </c>
      <c r="G94" s="5">
        <v>1</v>
      </c>
      <c r="H94" s="5">
        <v>11</v>
      </c>
      <c r="I94" s="5">
        <v>0</v>
      </c>
      <c r="J94" s="5">
        <v>7</v>
      </c>
      <c r="K94" s="5">
        <v>0</v>
      </c>
      <c r="L94" s="5">
        <v>5</v>
      </c>
      <c r="M94" s="5">
        <v>0</v>
      </c>
      <c r="N94" s="5">
        <v>3</v>
      </c>
      <c r="O94" s="5">
        <v>0</v>
      </c>
      <c r="P94" s="5">
        <v>12</v>
      </c>
      <c r="Q94" s="5">
        <v>0</v>
      </c>
      <c r="R94" s="5">
        <v>26</v>
      </c>
      <c r="S94" s="5">
        <v>2</v>
      </c>
    </row>
    <row r="95" spans="1:19" ht="15.9" customHeight="1">
      <c r="A95" s="4">
        <v>11340010</v>
      </c>
      <c r="B95" s="4" t="s">
        <v>129</v>
      </c>
      <c r="C95" s="2">
        <v>139</v>
      </c>
      <c r="D95" s="2">
        <v>14</v>
      </c>
      <c r="E95" s="2">
        <v>153</v>
      </c>
      <c r="F95" s="5">
        <v>5</v>
      </c>
      <c r="G95" s="5">
        <v>1</v>
      </c>
      <c r="H95" s="5">
        <v>10</v>
      </c>
      <c r="I95" s="5">
        <v>2</v>
      </c>
      <c r="J95" s="5">
        <v>14</v>
      </c>
      <c r="K95" s="5">
        <v>2</v>
      </c>
      <c r="L95" s="5">
        <v>7</v>
      </c>
      <c r="M95" s="5">
        <v>1</v>
      </c>
      <c r="N95" s="5">
        <v>12</v>
      </c>
      <c r="O95" s="5">
        <v>0</v>
      </c>
      <c r="P95" s="5">
        <v>58</v>
      </c>
      <c r="Q95" s="5">
        <v>5</v>
      </c>
      <c r="R95" s="5">
        <v>33</v>
      </c>
      <c r="S95" s="5">
        <v>3</v>
      </c>
    </row>
    <row r="96" spans="1:19" ht="15.9" customHeight="1">
      <c r="A96" s="4">
        <v>11340012</v>
      </c>
      <c r="B96" s="4" t="s">
        <v>130</v>
      </c>
      <c r="C96" s="2">
        <v>66</v>
      </c>
      <c r="D96" s="2">
        <v>8</v>
      </c>
      <c r="E96" s="2">
        <v>74</v>
      </c>
      <c r="F96" s="5">
        <v>5</v>
      </c>
      <c r="G96" s="5">
        <v>1</v>
      </c>
      <c r="H96" s="5">
        <v>11</v>
      </c>
      <c r="I96" s="5">
        <v>0</v>
      </c>
      <c r="J96" s="5">
        <v>11</v>
      </c>
      <c r="K96" s="5">
        <v>0</v>
      </c>
      <c r="L96" s="5">
        <v>7</v>
      </c>
      <c r="M96" s="5">
        <v>0</v>
      </c>
      <c r="N96" s="5">
        <v>3</v>
      </c>
      <c r="O96" s="5">
        <v>0</v>
      </c>
      <c r="P96" s="5">
        <v>4</v>
      </c>
      <c r="Q96" s="5">
        <v>1</v>
      </c>
      <c r="R96" s="5">
        <v>25</v>
      </c>
      <c r="S96" s="5">
        <v>6</v>
      </c>
    </row>
    <row r="97" spans="1:19" ht="15.9" customHeight="1">
      <c r="A97" s="4">
        <v>11340013</v>
      </c>
      <c r="B97" s="4" t="s">
        <v>131</v>
      </c>
      <c r="C97" s="2">
        <v>23</v>
      </c>
      <c r="D97" s="2">
        <v>1</v>
      </c>
      <c r="E97" s="2">
        <v>24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1</v>
      </c>
      <c r="O97" s="5">
        <v>0</v>
      </c>
      <c r="P97" s="5">
        <v>5</v>
      </c>
      <c r="Q97" s="5">
        <v>1</v>
      </c>
      <c r="R97" s="5">
        <v>17</v>
      </c>
      <c r="S97" s="5">
        <v>0</v>
      </c>
    </row>
    <row r="98" spans="1:19" ht="15.9" customHeight="1">
      <c r="A98" s="4">
        <v>11340014</v>
      </c>
      <c r="B98" s="4" t="s">
        <v>132</v>
      </c>
      <c r="C98" s="2">
        <v>72</v>
      </c>
      <c r="D98" s="2">
        <v>8</v>
      </c>
      <c r="E98" s="2">
        <v>80</v>
      </c>
      <c r="F98" s="5">
        <v>0</v>
      </c>
      <c r="G98" s="5">
        <v>0</v>
      </c>
      <c r="H98" s="5">
        <v>3</v>
      </c>
      <c r="I98" s="5">
        <v>0</v>
      </c>
      <c r="J98" s="5">
        <v>5</v>
      </c>
      <c r="K98" s="5">
        <v>0</v>
      </c>
      <c r="L98" s="5">
        <v>3</v>
      </c>
      <c r="M98" s="5">
        <v>0</v>
      </c>
      <c r="N98" s="5">
        <v>3</v>
      </c>
      <c r="O98" s="5">
        <v>0</v>
      </c>
      <c r="P98" s="5">
        <v>19</v>
      </c>
      <c r="Q98" s="5">
        <v>4</v>
      </c>
      <c r="R98" s="5">
        <v>39</v>
      </c>
      <c r="S98" s="5">
        <v>4</v>
      </c>
    </row>
    <row r="99" spans="1:19" ht="15.9" customHeight="1">
      <c r="A99" s="4">
        <v>11340017</v>
      </c>
      <c r="B99" s="4" t="s">
        <v>133</v>
      </c>
      <c r="C99" s="2">
        <v>22</v>
      </c>
      <c r="D99" s="2">
        <v>1</v>
      </c>
      <c r="E99" s="2">
        <v>23</v>
      </c>
      <c r="F99" s="5">
        <v>0</v>
      </c>
      <c r="G99" s="5">
        <v>0</v>
      </c>
      <c r="H99" s="5">
        <v>3</v>
      </c>
      <c r="I99" s="5">
        <v>0</v>
      </c>
      <c r="J99" s="5">
        <v>0</v>
      </c>
      <c r="K99" s="5">
        <v>0</v>
      </c>
      <c r="L99" s="5">
        <v>0</v>
      </c>
      <c r="M99" s="5">
        <v>0</v>
      </c>
      <c r="N99" s="5">
        <v>1</v>
      </c>
      <c r="O99" s="5">
        <v>0</v>
      </c>
      <c r="P99" s="5">
        <v>1</v>
      </c>
      <c r="Q99" s="5">
        <v>0</v>
      </c>
      <c r="R99" s="5">
        <v>17</v>
      </c>
      <c r="S99" s="5">
        <v>1</v>
      </c>
    </row>
    <row r="100" spans="1:19" ht="15.9" customHeight="1">
      <c r="A100" s="4">
        <v>11340022</v>
      </c>
      <c r="B100" s="4" t="s">
        <v>134</v>
      </c>
      <c r="C100" s="2">
        <v>29</v>
      </c>
      <c r="D100" s="2">
        <v>1</v>
      </c>
      <c r="E100" s="2">
        <v>30</v>
      </c>
      <c r="F100" s="5">
        <v>1</v>
      </c>
      <c r="G100" s="5">
        <v>0</v>
      </c>
      <c r="H100" s="5">
        <v>2</v>
      </c>
      <c r="I100" s="5">
        <v>0</v>
      </c>
      <c r="J100" s="5">
        <v>0</v>
      </c>
      <c r="K100" s="5">
        <v>0</v>
      </c>
      <c r="L100" s="5">
        <v>1</v>
      </c>
      <c r="M100" s="5">
        <v>0</v>
      </c>
      <c r="N100" s="5">
        <v>1</v>
      </c>
      <c r="O100" s="5">
        <v>0</v>
      </c>
      <c r="P100" s="5">
        <v>5</v>
      </c>
      <c r="Q100" s="5">
        <v>0</v>
      </c>
      <c r="R100" s="5">
        <v>19</v>
      </c>
      <c r="S100" s="5">
        <v>1</v>
      </c>
    </row>
    <row r="101" spans="1:19" ht="15.9" customHeight="1">
      <c r="A101" s="4">
        <v>11340033</v>
      </c>
      <c r="B101" s="4" t="s">
        <v>135</v>
      </c>
      <c r="C101" s="2">
        <v>9</v>
      </c>
      <c r="D101" s="2">
        <v>0</v>
      </c>
      <c r="E101" s="2">
        <v>9</v>
      </c>
      <c r="F101" s="5">
        <v>0</v>
      </c>
      <c r="G101" s="5">
        <v>0</v>
      </c>
      <c r="H101" s="5">
        <v>2</v>
      </c>
      <c r="I101" s="5">
        <v>0</v>
      </c>
      <c r="J101" s="5">
        <v>0</v>
      </c>
      <c r="K101" s="5">
        <v>0</v>
      </c>
      <c r="L101" s="5">
        <v>0</v>
      </c>
      <c r="M101" s="5">
        <v>0</v>
      </c>
      <c r="N101" s="5">
        <v>1</v>
      </c>
      <c r="O101" s="5">
        <v>0</v>
      </c>
      <c r="P101" s="5">
        <v>0</v>
      </c>
      <c r="Q101" s="5">
        <v>0</v>
      </c>
      <c r="R101" s="5">
        <v>6</v>
      </c>
      <c r="S101" s="5">
        <v>0</v>
      </c>
    </row>
    <row r="102" spans="1:19" ht="15.9" customHeight="1">
      <c r="A102" s="4">
        <v>11340035</v>
      </c>
      <c r="B102" s="4" t="s">
        <v>136</v>
      </c>
      <c r="C102" s="2">
        <v>23</v>
      </c>
      <c r="D102" s="2">
        <v>1</v>
      </c>
      <c r="E102" s="2">
        <v>24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1</v>
      </c>
      <c r="O102" s="5">
        <v>0</v>
      </c>
      <c r="P102" s="5">
        <v>9</v>
      </c>
      <c r="Q102" s="5">
        <v>1</v>
      </c>
      <c r="R102" s="5">
        <v>13</v>
      </c>
      <c r="S102" s="5">
        <v>0</v>
      </c>
    </row>
    <row r="103" spans="1:19" ht="15.9" customHeight="1">
      <c r="A103" s="4">
        <v>11340040</v>
      </c>
      <c r="B103" s="4" t="s">
        <v>137</v>
      </c>
      <c r="C103" s="2">
        <v>58</v>
      </c>
      <c r="D103" s="2">
        <v>2</v>
      </c>
      <c r="E103" s="2">
        <v>60</v>
      </c>
      <c r="F103" s="5">
        <v>0</v>
      </c>
      <c r="G103" s="5">
        <v>0</v>
      </c>
      <c r="H103" s="5">
        <v>3</v>
      </c>
      <c r="I103" s="5">
        <v>0</v>
      </c>
      <c r="J103" s="5">
        <v>6</v>
      </c>
      <c r="K103" s="5">
        <v>0</v>
      </c>
      <c r="L103" s="5">
        <v>12</v>
      </c>
      <c r="M103" s="5">
        <v>0</v>
      </c>
      <c r="N103" s="5">
        <v>6</v>
      </c>
      <c r="O103" s="5">
        <v>0</v>
      </c>
      <c r="P103" s="5">
        <v>12</v>
      </c>
      <c r="Q103" s="5">
        <v>1</v>
      </c>
      <c r="R103" s="5">
        <v>19</v>
      </c>
      <c r="S103" s="5">
        <v>1</v>
      </c>
    </row>
    <row r="104" spans="1:19" ht="15.9" customHeight="1">
      <c r="A104" s="4">
        <v>11340042</v>
      </c>
      <c r="B104" s="4" t="s">
        <v>138</v>
      </c>
      <c r="C104" s="2">
        <v>30</v>
      </c>
      <c r="D104" s="2">
        <v>0</v>
      </c>
      <c r="E104" s="2">
        <v>30</v>
      </c>
      <c r="F104" s="5">
        <v>0</v>
      </c>
      <c r="G104" s="5">
        <v>0</v>
      </c>
      <c r="H104" s="5">
        <v>0</v>
      </c>
      <c r="I104" s="5">
        <v>0</v>
      </c>
      <c r="J104" s="5">
        <v>0</v>
      </c>
      <c r="K104" s="5">
        <v>0</v>
      </c>
      <c r="L104" s="5">
        <v>6</v>
      </c>
      <c r="M104" s="5">
        <v>0</v>
      </c>
      <c r="N104" s="5">
        <v>2</v>
      </c>
      <c r="O104" s="5">
        <v>0</v>
      </c>
      <c r="P104" s="5">
        <v>4</v>
      </c>
      <c r="Q104" s="5">
        <v>0</v>
      </c>
      <c r="R104" s="5">
        <v>18</v>
      </c>
      <c r="S104" s="5">
        <v>0</v>
      </c>
    </row>
    <row r="105" spans="1:19" ht="15.9" customHeight="1">
      <c r="A105" s="4">
        <v>11340047</v>
      </c>
      <c r="B105" s="4" t="s">
        <v>139</v>
      </c>
      <c r="C105" s="2">
        <v>24</v>
      </c>
      <c r="D105" s="2">
        <v>1</v>
      </c>
      <c r="E105" s="2">
        <v>25</v>
      </c>
      <c r="F105" s="5">
        <v>0</v>
      </c>
      <c r="G105" s="5">
        <v>0</v>
      </c>
      <c r="H105" s="5">
        <v>1</v>
      </c>
      <c r="I105" s="5">
        <v>0</v>
      </c>
      <c r="J105" s="5">
        <v>0</v>
      </c>
      <c r="K105" s="5">
        <v>0</v>
      </c>
      <c r="L105" s="5">
        <v>4</v>
      </c>
      <c r="M105" s="5">
        <v>0</v>
      </c>
      <c r="N105" s="5">
        <v>2</v>
      </c>
      <c r="O105" s="5">
        <v>0</v>
      </c>
      <c r="P105" s="5">
        <v>6</v>
      </c>
      <c r="Q105" s="5">
        <v>0</v>
      </c>
      <c r="R105" s="5">
        <v>11</v>
      </c>
      <c r="S105" s="5">
        <v>1</v>
      </c>
    </row>
    <row r="106" spans="1:19" ht="15.9" customHeight="1">
      <c r="A106" s="4">
        <v>11340049</v>
      </c>
      <c r="B106" s="4" t="s">
        <v>140</v>
      </c>
      <c r="C106" s="2">
        <v>38</v>
      </c>
      <c r="D106" s="2">
        <v>6</v>
      </c>
      <c r="E106" s="2">
        <v>44</v>
      </c>
      <c r="F106" s="5">
        <v>1</v>
      </c>
      <c r="G106" s="5">
        <v>0</v>
      </c>
      <c r="H106" s="5">
        <v>7</v>
      </c>
      <c r="I106" s="5">
        <v>0</v>
      </c>
      <c r="J106" s="5">
        <v>6</v>
      </c>
      <c r="K106" s="5">
        <v>0</v>
      </c>
      <c r="L106" s="5">
        <v>3</v>
      </c>
      <c r="M106" s="5">
        <v>0</v>
      </c>
      <c r="N106" s="5">
        <v>3</v>
      </c>
      <c r="O106" s="5">
        <v>0</v>
      </c>
      <c r="P106" s="5">
        <v>7</v>
      </c>
      <c r="Q106" s="5">
        <v>2</v>
      </c>
      <c r="R106" s="5">
        <v>11</v>
      </c>
      <c r="S106" s="5">
        <v>4</v>
      </c>
    </row>
    <row r="107" spans="1:19" ht="15.9" customHeight="1">
      <c r="A107" s="4">
        <v>11340053</v>
      </c>
      <c r="B107" s="4" t="s">
        <v>141</v>
      </c>
      <c r="C107" s="2">
        <v>40</v>
      </c>
      <c r="D107" s="2">
        <v>1</v>
      </c>
      <c r="E107" s="2">
        <v>41</v>
      </c>
      <c r="F107" s="5">
        <v>0</v>
      </c>
      <c r="G107" s="5">
        <v>0</v>
      </c>
      <c r="H107" s="5">
        <v>0</v>
      </c>
      <c r="I107" s="5">
        <v>0</v>
      </c>
      <c r="J107" s="5">
        <v>2</v>
      </c>
      <c r="K107" s="5">
        <v>0</v>
      </c>
      <c r="L107" s="5">
        <v>2</v>
      </c>
      <c r="M107" s="5">
        <v>0</v>
      </c>
      <c r="N107" s="5">
        <v>2</v>
      </c>
      <c r="O107" s="5">
        <v>0</v>
      </c>
      <c r="P107" s="5">
        <v>7</v>
      </c>
      <c r="Q107" s="5">
        <v>0</v>
      </c>
      <c r="R107" s="5">
        <v>27</v>
      </c>
      <c r="S107" s="5">
        <v>1</v>
      </c>
    </row>
    <row r="108" spans="1:19" ht="15.9" customHeight="1">
      <c r="A108" s="4">
        <v>11340059</v>
      </c>
      <c r="B108" s="4" t="s">
        <v>142</v>
      </c>
      <c r="C108" s="2">
        <v>49</v>
      </c>
      <c r="D108" s="2">
        <v>3</v>
      </c>
      <c r="E108" s="2">
        <v>52</v>
      </c>
      <c r="F108" s="5">
        <v>1</v>
      </c>
      <c r="G108" s="5">
        <v>0</v>
      </c>
      <c r="H108" s="5">
        <v>4</v>
      </c>
      <c r="I108" s="5">
        <v>0</v>
      </c>
      <c r="J108" s="5">
        <v>5</v>
      </c>
      <c r="K108" s="5">
        <v>1</v>
      </c>
      <c r="L108" s="5">
        <v>3</v>
      </c>
      <c r="M108" s="5">
        <v>0</v>
      </c>
      <c r="N108" s="5">
        <v>3</v>
      </c>
      <c r="O108" s="5">
        <v>0</v>
      </c>
      <c r="P108" s="5">
        <v>13</v>
      </c>
      <c r="Q108" s="5">
        <v>1</v>
      </c>
      <c r="R108" s="5">
        <v>20</v>
      </c>
      <c r="S108" s="5">
        <v>1</v>
      </c>
    </row>
    <row r="109" spans="1:19" ht="15.9" customHeight="1">
      <c r="A109" s="4">
        <v>11340060</v>
      </c>
      <c r="B109" s="4" t="s">
        <v>143</v>
      </c>
      <c r="C109" s="2">
        <v>55</v>
      </c>
      <c r="D109" s="2">
        <v>5</v>
      </c>
      <c r="E109" s="2">
        <v>60</v>
      </c>
      <c r="F109" s="5">
        <v>0</v>
      </c>
      <c r="G109" s="5">
        <v>0</v>
      </c>
      <c r="H109" s="5">
        <v>0</v>
      </c>
      <c r="I109" s="5">
        <v>0</v>
      </c>
      <c r="J109" s="5">
        <v>4</v>
      </c>
      <c r="K109" s="5">
        <v>0</v>
      </c>
      <c r="L109" s="5">
        <v>6</v>
      </c>
      <c r="M109" s="5">
        <v>0</v>
      </c>
      <c r="N109" s="5">
        <v>5</v>
      </c>
      <c r="O109" s="5">
        <v>0</v>
      </c>
      <c r="P109" s="5">
        <v>12</v>
      </c>
      <c r="Q109" s="5">
        <v>1</v>
      </c>
      <c r="R109" s="5">
        <v>28</v>
      </c>
      <c r="S109" s="5">
        <v>4</v>
      </c>
    </row>
    <row r="110" spans="1:19" ht="15.9" customHeight="1">
      <c r="A110" s="4">
        <v>11340065</v>
      </c>
      <c r="B110" s="4" t="s">
        <v>145</v>
      </c>
      <c r="C110" s="2">
        <v>40</v>
      </c>
      <c r="D110" s="2">
        <v>6</v>
      </c>
      <c r="E110" s="2">
        <v>46</v>
      </c>
      <c r="F110" s="5">
        <v>0</v>
      </c>
      <c r="G110" s="5">
        <v>0</v>
      </c>
      <c r="H110" s="5">
        <v>1</v>
      </c>
      <c r="I110" s="5">
        <v>0</v>
      </c>
      <c r="J110" s="5">
        <v>2</v>
      </c>
      <c r="K110" s="5">
        <v>0</v>
      </c>
      <c r="L110" s="5">
        <v>4</v>
      </c>
      <c r="M110" s="5">
        <v>0</v>
      </c>
      <c r="N110" s="5">
        <v>8</v>
      </c>
      <c r="O110" s="5">
        <v>0</v>
      </c>
      <c r="P110" s="5">
        <v>6</v>
      </c>
      <c r="Q110" s="5">
        <v>3</v>
      </c>
      <c r="R110" s="5">
        <v>19</v>
      </c>
      <c r="S110" s="5">
        <v>3</v>
      </c>
    </row>
    <row r="111" spans="1:19" ht="15.9" customHeight="1">
      <c r="A111" s="4">
        <v>11340066</v>
      </c>
      <c r="B111" s="4" t="s">
        <v>146</v>
      </c>
      <c r="C111" s="2">
        <v>20</v>
      </c>
      <c r="D111" s="2">
        <v>0</v>
      </c>
      <c r="E111" s="2">
        <v>20</v>
      </c>
      <c r="F111" s="5">
        <v>0</v>
      </c>
      <c r="G111" s="5">
        <v>0</v>
      </c>
      <c r="H111" s="5">
        <v>0</v>
      </c>
      <c r="I111" s="5">
        <v>0</v>
      </c>
      <c r="J111" s="5">
        <v>1</v>
      </c>
      <c r="K111" s="5">
        <v>0</v>
      </c>
      <c r="L111" s="5">
        <v>4</v>
      </c>
      <c r="M111" s="5">
        <v>0</v>
      </c>
      <c r="N111" s="5">
        <v>0</v>
      </c>
      <c r="O111" s="5">
        <v>0</v>
      </c>
      <c r="P111" s="5">
        <v>6</v>
      </c>
      <c r="Q111" s="5">
        <v>0</v>
      </c>
      <c r="R111" s="5">
        <v>9</v>
      </c>
      <c r="S111" s="5">
        <v>0</v>
      </c>
    </row>
    <row r="112" spans="1:19" ht="15.9" customHeight="1">
      <c r="A112" s="4">
        <v>11340067</v>
      </c>
      <c r="B112" s="4" t="s">
        <v>147</v>
      </c>
      <c r="C112" s="2">
        <v>29</v>
      </c>
      <c r="D112" s="2">
        <v>4</v>
      </c>
      <c r="E112" s="2">
        <v>33</v>
      </c>
      <c r="F112" s="5">
        <v>0</v>
      </c>
      <c r="G112" s="5">
        <v>0</v>
      </c>
      <c r="H112" s="5">
        <v>1</v>
      </c>
      <c r="I112" s="5">
        <v>0</v>
      </c>
      <c r="J112" s="5">
        <v>0</v>
      </c>
      <c r="K112" s="5">
        <v>0</v>
      </c>
      <c r="L112" s="5">
        <v>4</v>
      </c>
      <c r="M112" s="5">
        <v>0</v>
      </c>
      <c r="N112" s="5">
        <v>1</v>
      </c>
      <c r="O112" s="5">
        <v>1</v>
      </c>
      <c r="P112" s="5">
        <v>5</v>
      </c>
      <c r="Q112" s="5">
        <v>0</v>
      </c>
      <c r="R112" s="5">
        <v>18</v>
      </c>
      <c r="S112" s="5">
        <v>3</v>
      </c>
    </row>
    <row r="113" spans="1:19" ht="15.9" customHeight="1">
      <c r="A113" s="4">
        <v>11340069</v>
      </c>
      <c r="B113" s="4" t="s">
        <v>148</v>
      </c>
      <c r="C113" s="2">
        <v>2</v>
      </c>
      <c r="D113" s="2">
        <v>1</v>
      </c>
      <c r="E113" s="2">
        <v>3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1</v>
      </c>
      <c r="Q113" s="5">
        <v>0</v>
      </c>
      <c r="R113" s="5">
        <v>1</v>
      </c>
      <c r="S113" s="5">
        <v>1</v>
      </c>
    </row>
    <row r="114" spans="1:19" ht="15.9" customHeight="1">
      <c r="A114" s="4">
        <v>11340071</v>
      </c>
      <c r="B114" s="4" t="s">
        <v>173</v>
      </c>
      <c r="C114" s="2">
        <v>24</v>
      </c>
      <c r="D114" s="2">
        <v>2</v>
      </c>
      <c r="E114" s="2">
        <v>26</v>
      </c>
      <c r="F114" s="5">
        <v>0</v>
      </c>
      <c r="G114" s="5">
        <v>0</v>
      </c>
      <c r="H114" s="5">
        <v>0</v>
      </c>
      <c r="I114" s="5">
        <v>0</v>
      </c>
      <c r="J114" s="5">
        <v>1</v>
      </c>
      <c r="K114" s="5">
        <v>0</v>
      </c>
      <c r="L114" s="5">
        <v>4</v>
      </c>
      <c r="M114" s="5">
        <v>0</v>
      </c>
      <c r="N114" s="5">
        <v>0</v>
      </c>
      <c r="O114" s="5">
        <v>0</v>
      </c>
      <c r="P114" s="5">
        <v>1</v>
      </c>
      <c r="Q114" s="5">
        <v>0</v>
      </c>
      <c r="R114" s="5">
        <v>18</v>
      </c>
      <c r="S114" s="5">
        <v>2</v>
      </c>
    </row>
    <row r="115" spans="1:19" ht="15.9" customHeight="1">
      <c r="A115" s="4">
        <v>11340072</v>
      </c>
      <c r="B115" s="4" t="s">
        <v>149</v>
      </c>
      <c r="C115" s="2">
        <v>13</v>
      </c>
      <c r="D115" s="2">
        <v>0</v>
      </c>
      <c r="E115" s="2">
        <v>13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2</v>
      </c>
      <c r="O115" s="5">
        <v>0</v>
      </c>
      <c r="P115" s="5">
        <v>5</v>
      </c>
      <c r="Q115" s="5">
        <v>0</v>
      </c>
      <c r="R115" s="5">
        <v>6</v>
      </c>
      <c r="S115" s="5">
        <v>0</v>
      </c>
    </row>
    <row r="116" spans="1:19" ht="15.9" customHeight="1">
      <c r="A116" s="4">
        <v>11340073</v>
      </c>
      <c r="B116" s="4" t="s">
        <v>150</v>
      </c>
      <c r="C116" s="2">
        <v>4</v>
      </c>
      <c r="D116" s="2">
        <v>2</v>
      </c>
      <c r="E116" s="2">
        <v>6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4</v>
      </c>
      <c r="S116" s="5">
        <v>2</v>
      </c>
    </row>
    <row r="117" spans="1:19" ht="15.9" customHeight="1">
      <c r="A117" s="4">
        <v>11340075</v>
      </c>
      <c r="B117" s="4" t="s">
        <v>151</v>
      </c>
      <c r="C117" s="2">
        <v>12</v>
      </c>
      <c r="D117" s="2">
        <v>2</v>
      </c>
      <c r="E117" s="2">
        <v>14</v>
      </c>
      <c r="F117" s="5">
        <v>0</v>
      </c>
      <c r="G117" s="5">
        <v>0</v>
      </c>
      <c r="H117" s="5">
        <v>0</v>
      </c>
      <c r="I117" s="5">
        <v>0</v>
      </c>
      <c r="J117" s="5">
        <v>1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7</v>
      </c>
      <c r="Q117" s="5">
        <v>2</v>
      </c>
      <c r="R117" s="5">
        <v>4</v>
      </c>
      <c r="S117" s="5">
        <v>0</v>
      </c>
    </row>
    <row r="118" spans="1:19" ht="15.9" customHeight="1">
      <c r="A118" s="4">
        <v>11340076</v>
      </c>
      <c r="B118" s="4" t="s">
        <v>174</v>
      </c>
      <c r="C118" s="2">
        <v>31</v>
      </c>
      <c r="D118" s="2">
        <v>4</v>
      </c>
      <c r="E118" s="2">
        <v>35</v>
      </c>
      <c r="F118" s="5">
        <v>0</v>
      </c>
      <c r="G118" s="5">
        <v>0</v>
      </c>
      <c r="H118" s="5">
        <v>0</v>
      </c>
      <c r="I118" s="5">
        <v>0</v>
      </c>
      <c r="J118" s="5">
        <v>1</v>
      </c>
      <c r="K118" s="5">
        <v>0</v>
      </c>
      <c r="L118" s="5">
        <v>2</v>
      </c>
      <c r="M118" s="5">
        <v>0</v>
      </c>
      <c r="N118" s="5">
        <v>0</v>
      </c>
      <c r="O118" s="5">
        <v>0</v>
      </c>
      <c r="P118" s="5">
        <v>6</v>
      </c>
      <c r="Q118" s="5">
        <v>2</v>
      </c>
      <c r="R118" s="5">
        <v>22</v>
      </c>
      <c r="S118" s="5">
        <v>2</v>
      </c>
    </row>
    <row r="119" spans="1:19" ht="15.9" customHeight="1">
      <c r="A119" s="4">
        <v>11340077</v>
      </c>
      <c r="B119" s="4" t="s">
        <v>175</v>
      </c>
      <c r="C119" s="2">
        <v>15</v>
      </c>
      <c r="D119" s="2">
        <v>4</v>
      </c>
      <c r="E119" s="2">
        <v>19</v>
      </c>
      <c r="F119" s="5">
        <v>0</v>
      </c>
      <c r="G119" s="5">
        <v>0</v>
      </c>
      <c r="H119" s="5">
        <v>0</v>
      </c>
      <c r="I119" s="5">
        <v>0</v>
      </c>
      <c r="J119" s="5">
        <v>1</v>
      </c>
      <c r="K119" s="5">
        <v>0</v>
      </c>
      <c r="L119" s="5">
        <v>0</v>
      </c>
      <c r="M119" s="5">
        <v>0</v>
      </c>
      <c r="N119" s="5">
        <v>1</v>
      </c>
      <c r="O119" s="5">
        <v>0</v>
      </c>
      <c r="P119" s="5">
        <v>5</v>
      </c>
      <c r="Q119" s="5">
        <v>0</v>
      </c>
      <c r="R119" s="5">
        <v>8</v>
      </c>
      <c r="S119" s="5">
        <v>4</v>
      </c>
    </row>
    <row r="120" spans="1:19" ht="15.9" customHeight="1">
      <c r="A120" s="4">
        <v>11340078</v>
      </c>
      <c r="B120" s="4" t="s">
        <v>181</v>
      </c>
      <c r="C120" s="2">
        <v>12</v>
      </c>
      <c r="D120" s="2">
        <v>0</v>
      </c>
      <c r="E120" s="2">
        <v>12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1</v>
      </c>
      <c r="M120" s="5">
        <v>0</v>
      </c>
      <c r="N120" s="5">
        <v>0</v>
      </c>
      <c r="O120" s="5">
        <v>0</v>
      </c>
      <c r="P120" s="5">
        <v>4</v>
      </c>
      <c r="Q120" s="5">
        <v>0</v>
      </c>
      <c r="R120" s="5">
        <v>7</v>
      </c>
      <c r="S120" s="5">
        <v>0</v>
      </c>
    </row>
    <row r="121" spans="1:19" ht="15.9" customHeight="1">
      <c r="A121" s="4">
        <v>11340079</v>
      </c>
      <c r="B121" s="4" t="s">
        <v>182</v>
      </c>
      <c r="C121" s="2">
        <v>70</v>
      </c>
      <c r="D121" s="2">
        <v>5</v>
      </c>
      <c r="E121" s="2">
        <v>75</v>
      </c>
      <c r="F121" s="5">
        <v>0</v>
      </c>
      <c r="G121" s="5">
        <v>0</v>
      </c>
      <c r="H121" s="5">
        <v>3</v>
      </c>
      <c r="I121" s="5">
        <v>2</v>
      </c>
      <c r="J121" s="5">
        <v>2</v>
      </c>
      <c r="K121" s="5">
        <v>0</v>
      </c>
      <c r="L121" s="5">
        <v>5</v>
      </c>
      <c r="M121" s="5">
        <v>0</v>
      </c>
      <c r="N121" s="5">
        <v>4</v>
      </c>
      <c r="O121" s="5">
        <v>0</v>
      </c>
      <c r="P121" s="5">
        <v>13</v>
      </c>
      <c r="Q121" s="5">
        <v>1</v>
      </c>
      <c r="R121" s="5">
        <v>43</v>
      </c>
      <c r="S121" s="5">
        <v>2</v>
      </c>
    </row>
    <row r="122" spans="1:19" ht="15.9" customHeight="1">
      <c r="A122" s="4">
        <v>11340082</v>
      </c>
      <c r="B122" s="4" t="s">
        <v>441</v>
      </c>
      <c r="C122" s="2">
        <v>0</v>
      </c>
      <c r="D122" s="2">
        <v>3</v>
      </c>
      <c r="E122" s="2">
        <v>3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3</v>
      </c>
    </row>
    <row r="123" spans="1:19" ht="15.9" customHeight="1">
      <c r="A123" s="4">
        <v>11460010</v>
      </c>
      <c r="B123" s="4" t="s">
        <v>63</v>
      </c>
      <c r="C123" s="2">
        <v>33</v>
      </c>
      <c r="D123" s="2">
        <v>1</v>
      </c>
      <c r="E123" s="2">
        <v>34</v>
      </c>
      <c r="F123" s="5">
        <v>0</v>
      </c>
      <c r="G123" s="5">
        <v>0</v>
      </c>
      <c r="H123" s="5">
        <v>2</v>
      </c>
      <c r="I123" s="5">
        <v>0</v>
      </c>
      <c r="J123" s="5">
        <v>4</v>
      </c>
      <c r="K123" s="5">
        <v>0</v>
      </c>
      <c r="L123" s="5">
        <v>3</v>
      </c>
      <c r="M123" s="5">
        <v>0</v>
      </c>
      <c r="N123" s="5">
        <v>1</v>
      </c>
      <c r="O123" s="5">
        <v>0</v>
      </c>
      <c r="P123" s="5">
        <v>8</v>
      </c>
      <c r="Q123" s="5">
        <v>0</v>
      </c>
      <c r="R123" s="5">
        <v>15</v>
      </c>
      <c r="S123" s="5">
        <v>1</v>
      </c>
    </row>
    <row r="124" spans="1:19" ht="15.9" customHeight="1">
      <c r="A124" s="4">
        <v>11460012</v>
      </c>
      <c r="B124" s="4" t="s">
        <v>64</v>
      </c>
      <c r="C124" s="2">
        <v>16</v>
      </c>
      <c r="D124" s="2">
        <v>2</v>
      </c>
      <c r="E124" s="2">
        <v>18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1</v>
      </c>
      <c r="O124" s="5">
        <v>0</v>
      </c>
      <c r="P124" s="5">
        <v>3</v>
      </c>
      <c r="Q124" s="5">
        <v>1</v>
      </c>
      <c r="R124" s="5">
        <v>12</v>
      </c>
      <c r="S124" s="5">
        <v>1</v>
      </c>
    </row>
    <row r="125" spans="1:19" ht="15.9" customHeight="1">
      <c r="A125" s="4">
        <v>11460017</v>
      </c>
      <c r="B125" s="4" t="s">
        <v>65</v>
      </c>
      <c r="C125" s="2">
        <v>24</v>
      </c>
      <c r="D125" s="2">
        <v>3</v>
      </c>
      <c r="E125" s="2">
        <v>27</v>
      </c>
      <c r="F125" s="5">
        <v>1</v>
      </c>
      <c r="G125" s="5">
        <v>0</v>
      </c>
      <c r="H125" s="5">
        <v>2</v>
      </c>
      <c r="I125" s="5">
        <v>0</v>
      </c>
      <c r="J125" s="5">
        <v>1</v>
      </c>
      <c r="K125" s="5">
        <v>1</v>
      </c>
      <c r="L125" s="5">
        <v>4</v>
      </c>
      <c r="M125" s="5">
        <v>1</v>
      </c>
      <c r="N125" s="5">
        <v>0</v>
      </c>
      <c r="O125" s="5">
        <v>0</v>
      </c>
      <c r="P125" s="5">
        <v>5</v>
      </c>
      <c r="Q125" s="5">
        <v>0</v>
      </c>
      <c r="R125" s="5">
        <v>11</v>
      </c>
      <c r="S125" s="5">
        <v>1</v>
      </c>
    </row>
    <row r="126" spans="1:19" ht="15.9" customHeight="1">
      <c r="A126" s="4">
        <v>11460021</v>
      </c>
      <c r="B126" s="4" t="s">
        <v>191</v>
      </c>
      <c r="C126" s="2">
        <v>57</v>
      </c>
      <c r="D126" s="2">
        <v>5</v>
      </c>
      <c r="E126" s="2">
        <v>62</v>
      </c>
      <c r="F126" s="5">
        <v>1</v>
      </c>
      <c r="G126" s="5">
        <v>0</v>
      </c>
      <c r="H126" s="5">
        <v>5</v>
      </c>
      <c r="I126" s="5">
        <v>0</v>
      </c>
      <c r="J126" s="5">
        <v>10</v>
      </c>
      <c r="K126" s="5">
        <v>2</v>
      </c>
      <c r="L126" s="5">
        <v>8</v>
      </c>
      <c r="M126" s="5">
        <v>0</v>
      </c>
      <c r="N126" s="5">
        <v>3</v>
      </c>
      <c r="O126" s="5">
        <v>1</v>
      </c>
      <c r="P126" s="5">
        <v>12</v>
      </c>
      <c r="Q126" s="5">
        <v>1</v>
      </c>
      <c r="R126" s="5">
        <v>18</v>
      </c>
      <c r="S126" s="5">
        <v>1</v>
      </c>
    </row>
    <row r="127" spans="1:19" ht="15.9" customHeight="1">
      <c r="A127" s="4">
        <v>11460022</v>
      </c>
      <c r="B127" s="4" t="s">
        <v>66</v>
      </c>
      <c r="C127" s="2">
        <v>12</v>
      </c>
      <c r="D127" s="2">
        <v>1</v>
      </c>
      <c r="E127" s="2">
        <v>13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</v>
      </c>
      <c r="M127" s="5">
        <v>0</v>
      </c>
      <c r="N127" s="5">
        <v>0</v>
      </c>
      <c r="O127" s="5">
        <v>0</v>
      </c>
      <c r="P127" s="5">
        <v>3</v>
      </c>
      <c r="Q127" s="5">
        <v>0</v>
      </c>
      <c r="R127" s="5">
        <v>6</v>
      </c>
      <c r="S127" s="5">
        <v>1</v>
      </c>
    </row>
    <row r="128" spans="1:19" ht="15.9" customHeight="1">
      <c r="A128" s="4">
        <v>11460023</v>
      </c>
      <c r="B128" s="4" t="s">
        <v>67</v>
      </c>
      <c r="C128" s="2">
        <v>27</v>
      </c>
      <c r="D128" s="2">
        <v>5</v>
      </c>
      <c r="E128" s="2">
        <v>32</v>
      </c>
      <c r="F128" s="5">
        <v>0</v>
      </c>
      <c r="G128" s="5">
        <v>0</v>
      </c>
      <c r="H128" s="5">
        <v>3</v>
      </c>
      <c r="I128" s="5">
        <v>0</v>
      </c>
      <c r="J128" s="5">
        <v>3</v>
      </c>
      <c r="K128" s="5">
        <v>0</v>
      </c>
      <c r="L128" s="5">
        <v>1</v>
      </c>
      <c r="M128" s="5">
        <v>1</v>
      </c>
      <c r="N128" s="5">
        <v>1</v>
      </c>
      <c r="O128" s="5">
        <v>1</v>
      </c>
      <c r="P128" s="5">
        <v>5</v>
      </c>
      <c r="Q128" s="5">
        <v>1</v>
      </c>
      <c r="R128" s="5">
        <v>14</v>
      </c>
      <c r="S128" s="5">
        <v>2</v>
      </c>
    </row>
    <row r="129" spans="1:19" ht="15.9" customHeight="1">
      <c r="A129" s="4">
        <v>11460024</v>
      </c>
      <c r="B129" s="4" t="s">
        <v>68</v>
      </c>
      <c r="C129" s="2">
        <v>13</v>
      </c>
      <c r="D129" s="2">
        <v>1</v>
      </c>
      <c r="E129" s="2">
        <v>14</v>
      </c>
      <c r="F129" s="5">
        <v>0</v>
      </c>
      <c r="G129" s="5">
        <v>0</v>
      </c>
      <c r="H129" s="5">
        <v>0</v>
      </c>
      <c r="I129" s="5">
        <v>0</v>
      </c>
      <c r="J129" s="5">
        <v>2</v>
      </c>
      <c r="K129" s="5">
        <v>1</v>
      </c>
      <c r="L129" s="5">
        <v>1</v>
      </c>
      <c r="M129" s="5">
        <v>0</v>
      </c>
      <c r="N129" s="5">
        <v>2</v>
      </c>
      <c r="O129" s="5">
        <v>0</v>
      </c>
      <c r="P129" s="5">
        <v>1</v>
      </c>
      <c r="Q129" s="5">
        <v>0</v>
      </c>
      <c r="R129" s="5">
        <v>7</v>
      </c>
      <c r="S129" s="5">
        <v>0</v>
      </c>
    </row>
    <row r="130" spans="1:19" ht="15.9" customHeight="1">
      <c r="A130" s="4">
        <v>11460027</v>
      </c>
      <c r="B130" s="4" t="s">
        <v>184</v>
      </c>
      <c r="C130" s="2">
        <v>30</v>
      </c>
      <c r="D130" s="2">
        <v>4</v>
      </c>
      <c r="E130" s="2">
        <v>34</v>
      </c>
      <c r="F130" s="5">
        <v>0</v>
      </c>
      <c r="G130" s="5">
        <v>0</v>
      </c>
      <c r="H130" s="5">
        <v>1</v>
      </c>
      <c r="I130" s="5">
        <v>0</v>
      </c>
      <c r="J130" s="5">
        <v>2</v>
      </c>
      <c r="K130" s="5">
        <v>0</v>
      </c>
      <c r="L130" s="5">
        <v>4</v>
      </c>
      <c r="M130" s="5">
        <v>2</v>
      </c>
      <c r="N130" s="5">
        <v>1</v>
      </c>
      <c r="O130" s="5">
        <v>0</v>
      </c>
      <c r="P130" s="5">
        <v>8</v>
      </c>
      <c r="Q130" s="5">
        <v>0</v>
      </c>
      <c r="R130" s="5">
        <v>14</v>
      </c>
      <c r="S130" s="5">
        <v>2</v>
      </c>
    </row>
    <row r="131" spans="1:19" ht="15.9" customHeight="1">
      <c r="A131" s="4">
        <v>11460028</v>
      </c>
      <c r="B131" s="4" t="s">
        <v>192</v>
      </c>
      <c r="C131" s="2">
        <v>24</v>
      </c>
      <c r="D131" s="2">
        <v>2</v>
      </c>
      <c r="E131" s="2">
        <v>26</v>
      </c>
      <c r="F131" s="5">
        <v>0</v>
      </c>
      <c r="G131" s="5">
        <v>0</v>
      </c>
      <c r="H131" s="5">
        <v>0</v>
      </c>
      <c r="I131" s="5">
        <v>0</v>
      </c>
      <c r="J131" s="5">
        <v>3</v>
      </c>
      <c r="K131" s="5">
        <v>0</v>
      </c>
      <c r="L131" s="5">
        <v>7</v>
      </c>
      <c r="M131" s="5">
        <v>0</v>
      </c>
      <c r="N131" s="5">
        <v>1</v>
      </c>
      <c r="O131" s="5">
        <v>0</v>
      </c>
      <c r="P131" s="5">
        <v>4</v>
      </c>
      <c r="Q131" s="5">
        <v>0</v>
      </c>
      <c r="R131" s="5">
        <v>9</v>
      </c>
      <c r="S131" s="5">
        <v>2</v>
      </c>
    </row>
    <row r="132" spans="1:19" ht="15.9" customHeight="1">
      <c r="A132" s="4">
        <v>11460029</v>
      </c>
      <c r="B132" s="4" t="s">
        <v>193</v>
      </c>
      <c r="C132" s="2">
        <v>20</v>
      </c>
      <c r="D132" s="2">
        <v>2</v>
      </c>
      <c r="E132" s="2">
        <v>22</v>
      </c>
      <c r="F132" s="5">
        <v>1</v>
      </c>
      <c r="G132" s="5">
        <v>0</v>
      </c>
      <c r="H132" s="5">
        <v>1</v>
      </c>
      <c r="I132" s="5">
        <v>0</v>
      </c>
      <c r="J132" s="5">
        <v>4</v>
      </c>
      <c r="K132" s="5">
        <v>0</v>
      </c>
      <c r="L132" s="5">
        <v>1</v>
      </c>
      <c r="M132" s="5">
        <v>0</v>
      </c>
      <c r="N132" s="5">
        <v>1</v>
      </c>
      <c r="O132" s="5">
        <v>0</v>
      </c>
      <c r="P132" s="5">
        <v>4</v>
      </c>
      <c r="Q132" s="5">
        <v>0</v>
      </c>
      <c r="R132" s="5">
        <v>8</v>
      </c>
      <c r="S132" s="5">
        <v>2</v>
      </c>
    </row>
    <row r="133" spans="1:19" ht="15.9" customHeight="1">
      <c r="A133" s="4">
        <v>11460031</v>
      </c>
      <c r="B133" s="4" t="s">
        <v>474</v>
      </c>
      <c r="C133" s="2">
        <v>15</v>
      </c>
      <c r="D133" s="2">
        <v>5</v>
      </c>
      <c r="E133" s="2">
        <v>20</v>
      </c>
      <c r="F133" s="5">
        <v>1</v>
      </c>
      <c r="G133" s="5">
        <v>0</v>
      </c>
      <c r="H133" s="5">
        <v>4</v>
      </c>
      <c r="I133" s="5">
        <v>1</v>
      </c>
      <c r="J133" s="5">
        <v>5</v>
      </c>
      <c r="K133" s="5">
        <v>2</v>
      </c>
      <c r="L133" s="5">
        <v>1</v>
      </c>
      <c r="M133" s="5">
        <v>0</v>
      </c>
      <c r="N133" s="5">
        <v>0</v>
      </c>
      <c r="O133" s="5">
        <v>0</v>
      </c>
      <c r="P133" s="5">
        <v>2</v>
      </c>
      <c r="Q133" s="5">
        <v>0</v>
      </c>
      <c r="R133" s="5">
        <v>2</v>
      </c>
      <c r="S133" s="5">
        <v>2</v>
      </c>
    </row>
    <row r="134" spans="1:19" ht="15.9" customHeight="1">
      <c r="A134" s="4">
        <v>11460032</v>
      </c>
      <c r="B134" s="4" t="s">
        <v>443</v>
      </c>
      <c r="C134" s="2">
        <v>13</v>
      </c>
      <c r="D134" s="2">
        <v>3</v>
      </c>
      <c r="E134" s="2">
        <v>16</v>
      </c>
      <c r="F134" s="5">
        <v>0</v>
      </c>
      <c r="G134" s="5">
        <v>0</v>
      </c>
      <c r="H134" s="5">
        <v>0</v>
      </c>
      <c r="I134" s="5">
        <v>0</v>
      </c>
      <c r="J134" s="5">
        <v>2</v>
      </c>
      <c r="K134" s="5">
        <v>0</v>
      </c>
      <c r="L134" s="5">
        <v>1</v>
      </c>
      <c r="M134" s="5">
        <v>0</v>
      </c>
      <c r="N134" s="5">
        <v>0</v>
      </c>
      <c r="O134" s="5">
        <v>0</v>
      </c>
      <c r="P134" s="5">
        <v>3</v>
      </c>
      <c r="Q134" s="5">
        <v>0</v>
      </c>
      <c r="R134" s="5">
        <v>7</v>
      </c>
      <c r="S134" s="5">
        <v>3</v>
      </c>
    </row>
    <row r="135" spans="1:19" ht="15.9" customHeight="1">
      <c r="A135" s="4">
        <v>11480006</v>
      </c>
      <c r="B135" s="4" t="s">
        <v>152</v>
      </c>
      <c r="C135" s="2">
        <v>18</v>
      </c>
      <c r="D135" s="2">
        <v>3</v>
      </c>
      <c r="E135" s="2">
        <v>21</v>
      </c>
      <c r="F135" s="5">
        <v>0</v>
      </c>
      <c r="G135" s="5">
        <v>0</v>
      </c>
      <c r="H135" s="5">
        <v>3</v>
      </c>
      <c r="I135" s="5">
        <v>0</v>
      </c>
      <c r="J135" s="5">
        <v>7</v>
      </c>
      <c r="K135" s="5">
        <v>0</v>
      </c>
      <c r="L135" s="5">
        <v>0</v>
      </c>
      <c r="M135" s="5">
        <v>1</v>
      </c>
      <c r="N135" s="5">
        <v>1</v>
      </c>
      <c r="O135" s="5">
        <v>0</v>
      </c>
      <c r="P135" s="5">
        <v>3</v>
      </c>
      <c r="Q135" s="5">
        <v>1</v>
      </c>
      <c r="R135" s="5">
        <v>4</v>
      </c>
      <c r="S135" s="5">
        <v>1</v>
      </c>
    </row>
    <row r="136" spans="1:19" ht="15.9" customHeight="1">
      <c r="A136" s="4">
        <v>11480020</v>
      </c>
      <c r="B136" s="4" t="s">
        <v>154</v>
      </c>
      <c r="C136" s="2">
        <v>27</v>
      </c>
      <c r="D136" s="2">
        <v>1</v>
      </c>
      <c r="E136" s="2">
        <v>28</v>
      </c>
      <c r="F136" s="5">
        <v>0</v>
      </c>
      <c r="G136" s="5">
        <v>0</v>
      </c>
      <c r="H136" s="5">
        <v>0</v>
      </c>
      <c r="I136" s="5">
        <v>0</v>
      </c>
      <c r="J136" s="5">
        <v>0</v>
      </c>
      <c r="K136" s="5">
        <v>0</v>
      </c>
      <c r="L136" s="5">
        <v>1</v>
      </c>
      <c r="M136" s="5">
        <v>0</v>
      </c>
      <c r="N136" s="5">
        <v>3</v>
      </c>
      <c r="O136" s="5">
        <v>0</v>
      </c>
      <c r="P136" s="5">
        <v>10</v>
      </c>
      <c r="Q136" s="5">
        <v>1</v>
      </c>
      <c r="R136" s="5">
        <v>13</v>
      </c>
      <c r="S136" s="5">
        <v>0</v>
      </c>
    </row>
    <row r="137" spans="1:19" ht="15.9" customHeight="1">
      <c r="A137" s="4">
        <v>11480027</v>
      </c>
      <c r="B137" s="4" t="s">
        <v>185</v>
      </c>
      <c r="C137" s="2">
        <v>40</v>
      </c>
      <c r="D137" s="2">
        <v>3</v>
      </c>
      <c r="E137" s="2">
        <v>43</v>
      </c>
      <c r="F137" s="5">
        <v>1</v>
      </c>
      <c r="G137" s="5">
        <v>0</v>
      </c>
      <c r="H137" s="5">
        <v>3</v>
      </c>
      <c r="I137" s="5">
        <v>0</v>
      </c>
      <c r="J137" s="5">
        <v>9</v>
      </c>
      <c r="K137" s="5">
        <v>0</v>
      </c>
      <c r="L137" s="5">
        <v>3</v>
      </c>
      <c r="M137" s="5">
        <v>0</v>
      </c>
      <c r="N137" s="5">
        <v>4</v>
      </c>
      <c r="O137" s="5">
        <v>0</v>
      </c>
      <c r="P137" s="5">
        <v>6</v>
      </c>
      <c r="Q137" s="5">
        <v>1</v>
      </c>
      <c r="R137" s="5">
        <v>14</v>
      </c>
      <c r="S137" s="5">
        <v>2</v>
      </c>
    </row>
    <row r="138" spans="1:19" ht="15.9" customHeight="1">
      <c r="A138" s="4">
        <v>11480028</v>
      </c>
      <c r="B138" s="4" t="s">
        <v>156</v>
      </c>
      <c r="C138" s="2">
        <v>10</v>
      </c>
      <c r="D138" s="2">
        <v>5</v>
      </c>
      <c r="E138" s="2">
        <v>15</v>
      </c>
      <c r="F138" s="5">
        <v>0</v>
      </c>
      <c r="G138" s="5">
        <v>1</v>
      </c>
      <c r="H138" s="5">
        <v>0</v>
      </c>
      <c r="I138" s="5">
        <v>0</v>
      </c>
      <c r="J138" s="5">
        <v>0</v>
      </c>
      <c r="K138" s="5">
        <v>0</v>
      </c>
      <c r="L138" s="5">
        <v>1</v>
      </c>
      <c r="M138" s="5">
        <v>1</v>
      </c>
      <c r="N138" s="5">
        <v>1</v>
      </c>
      <c r="O138" s="5">
        <v>1</v>
      </c>
      <c r="P138" s="5">
        <v>2</v>
      </c>
      <c r="Q138" s="5">
        <v>1</v>
      </c>
      <c r="R138" s="5">
        <v>6</v>
      </c>
      <c r="S138" s="5">
        <v>1</v>
      </c>
    </row>
    <row r="139" spans="1:19" ht="15.9" customHeight="1">
      <c r="A139" s="4">
        <v>11480037</v>
      </c>
      <c r="B139" s="4" t="s">
        <v>186</v>
      </c>
      <c r="C139" s="2">
        <v>3</v>
      </c>
      <c r="D139" s="2">
        <v>0</v>
      </c>
      <c r="E139" s="2">
        <v>3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5">
        <v>0</v>
      </c>
      <c r="M139" s="5">
        <v>0</v>
      </c>
      <c r="N139" s="5">
        <v>0</v>
      </c>
      <c r="O139" s="5">
        <v>0</v>
      </c>
      <c r="P139" s="5">
        <v>2</v>
      </c>
      <c r="Q139" s="5">
        <v>0</v>
      </c>
      <c r="R139" s="5">
        <v>1</v>
      </c>
      <c r="S139" s="5">
        <v>0</v>
      </c>
    </row>
    <row r="140" spans="1:19" ht="15.9" customHeight="1">
      <c r="A140" s="4">
        <v>11650004</v>
      </c>
      <c r="B140" s="4" t="s">
        <v>69</v>
      </c>
      <c r="C140" s="2">
        <v>46</v>
      </c>
      <c r="D140" s="2">
        <v>5</v>
      </c>
      <c r="E140" s="2">
        <v>51</v>
      </c>
      <c r="F140" s="5">
        <v>2</v>
      </c>
      <c r="G140" s="5">
        <v>0</v>
      </c>
      <c r="H140" s="5">
        <v>2</v>
      </c>
      <c r="I140" s="5">
        <v>1</v>
      </c>
      <c r="J140" s="5">
        <v>4</v>
      </c>
      <c r="K140" s="5">
        <v>1</v>
      </c>
      <c r="L140" s="5">
        <v>3</v>
      </c>
      <c r="M140" s="5">
        <v>2</v>
      </c>
      <c r="N140" s="5">
        <v>4</v>
      </c>
      <c r="O140" s="5">
        <v>0</v>
      </c>
      <c r="P140" s="5">
        <v>13</v>
      </c>
      <c r="Q140" s="5">
        <v>0</v>
      </c>
      <c r="R140" s="5">
        <v>18</v>
      </c>
      <c r="S140" s="5">
        <v>1</v>
      </c>
    </row>
    <row r="141" spans="1:19" ht="15.9" customHeight="1">
      <c r="A141" s="4">
        <v>11650014</v>
      </c>
      <c r="B141" s="4" t="s">
        <v>70</v>
      </c>
      <c r="C141" s="2">
        <v>24</v>
      </c>
      <c r="D141" s="2">
        <v>2</v>
      </c>
      <c r="E141" s="2">
        <v>26</v>
      </c>
      <c r="F141" s="5">
        <v>0</v>
      </c>
      <c r="G141" s="5">
        <v>0</v>
      </c>
      <c r="H141" s="5">
        <v>0</v>
      </c>
      <c r="I141" s="5">
        <v>0</v>
      </c>
      <c r="J141" s="5">
        <v>5</v>
      </c>
      <c r="K141" s="5">
        <v>0</v>
      </c>
      <c r="L141" s="5">
        <v>0</v>
      </c>
      <c r="M141" s="5">
        <v>0</v>
      </c>
      <c r="N141" s="5">
        <v>1</v>
      </c>
      <c r="O141" s="5">
        <v>0</v>
      </c>
      <c r="P141" s="5">
        <v>3</v>
      </c>
      <c r="Q141" s="5">
        <v>0</v>
      </c>
      <c r="R141" s="5">
        <v>15</v>
      </c>
      <c r="S141" s="5">
        <v>2</v>
      </c>
    </row>
    <row r="142" spans="1:19" ht="15.9" customHeight="1">
      <c r="A142" s="4">
        <v>11650016</v>
      </c>
      <c r="B142" s="4" t="s">
        <v>71</v>
      </c>
      <c r="C142" s="2">
        <v>12</v>
      </c>
      <c r="D142" s="2">
        <v>0</v>
      </c>
      <c r="E142" s="2">
        <v>12</v>
      </c>
      <c r="F142" s="5">
        <v>0</v>
      </c>
      <c r="G142" s="5">
        <v>0</v>
      </c>
      <c r="H142" s="5">
        <v>0</v>
      </c>
      <c r="I142" s="5">
        <v>0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1</v>
      </c>
      <c r="Q142" s="5">
        <v>0</v>
      </c>
      <c r="R142" s="5">
        <v>11</v>
      </c>
      <c r="S142" s="5">
        <v>0</v>
      </c>
    </row>
    <row r="143" spans="1:19" ht="15.9" customHeight="1">
      <c r="A143" s="4">
        <v>11650017</v>
      </c>
      <c r="B143" s="4" t="s">
        <v>72</v>
      </c>
      <c r="C143" s="2">
        <v>13</v>
      </c>
      <c r="D143" s="2">
        <v>2</v>
      </c>
      <c r="E143" s="2">
        <v>15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1</v>
      </c>
      <c r="O143" s="5">
        <v>0</v>
      </c>
      <c r="P143" s="5">
        <v>2</v>
      </c>
      <c r="Q143" s="5">
        <v>0</v>
      </c>
      <c r="R143" s="5">
        <v>10</v>
      </c>
      <c r="S143" s="5">
        <v>2</v>
      </c>
    </row>
    <row r="144" spans="1:19" ht="15.9" customHeight="1">
      <c r="A144" s="4">
        <v>11650018</v>
      </c>
      <c r="B144" s="4" t="s">
        <v>73</v>
      </c>
      <c r="C144" s="2">
        <v>34</v>
      </c>
      <c r="D144" s="2">
        <v>1</v>
      </c>
      <c r="E144" s="2">
        <v>35</v>
      </c>
      <c r="F144" s="5">
        <v>0</v>
      </c>
      <c r="G144" s="5">
        <v>0</v>
      </c>
      <c r="H144" s="5">
        <v>1</v>
      </c>
      <c r="I144" s="5">
        <v>0</v>
      </c>
      <c r="J144" s="5">
        <v>2</v>
      </c>
      <c r="K144" s="5">
        <v>0</v>
      </c>
      <c r="L144" s="5">
        <v>3</v>
      </c>
      <c r="M144" s="5">
        <v>0</v>
      </c>
      <c r="N144" s="5">
        <v>5</v>
      </c>
      <c r="O144" s="5">
        <v>1</v>
      </c>
      <c r="P144" s="5">
        <v>5</v>
      </c>
      <c r="Q144" s="5">
        <v>0</v>
      </c>
      <c r="R144" s="5">
        <v>18</v>
      </c>
      <c r="S144" s="5">
        <v>0</v>
      </c>
    </row>
    <row r="145" spans="1:19" ht="15.9" customHeight="1">
      <c r="A145" s="4">
        <v>11650026</v>
      </c>
      <c r="B145" s="4" t="s">
        <v>74</v>
      </c>
      <c r="C145" s="2">
        <v>20</v>
      </c>
      <c r="D145" s="2">
        <v>2</v>
      </c>
      <c r="E145" s="2">
        <v>22</v>
      </c>
      <c r="F145" s="5">
        <v>0</v>
      </c>
      <c r="G145" s="5">
        <v>0</v>
      </c>
      <c r="H145" s="5">
        <v>1</v>
      </c>
      <c r="I145" s="5">
        <v>0</v>
      </c>
      <c r="J145" s="5">
        <v>1</v>
      </c>
      <c r="K145" s="5">
        <v>0</v>
      </c>
      <c r="L145" s="5">
        <v>2</v>
      </c>
      <c r="M145" s="5">
        <v>0</v>
      </c>
      <c r="N145" s="5">
        <v>1</v>
      </c>
      <c r="O145" s="5">
        <v>0</v>
      </c>
      <c r="P145" s="5">
        <v>3</v>
      </c>
      <c r="Q145" s="5">
        <v>0</v>
      </c>
      <c r="R145" s="5">
        <v>12</v>
      </c>
      <c r="S145" s="5">
        <v>2</v>
      </c>
    </row>
    <row r="146" spans="1:19" ht="15.9" customHeight="1">
      <c r="A146" s="4">
        <v>11650034</v>
      </c>
      <c r="B146" s="4" t="s">
        <v>75</v>
      </c>
      <c r="C146" s="2">
        <v>54</v>
      </c>
      <c r="D146" s="2">
        <v>2</v>
      </c>
      <c r="E146" s="2">
        <v>56</v>
      </c>
      <c r="F146" s="5">
        <v>2</v>
      </c>
      <c r="G146" s="5">
        <v>0</v>
      </c>
      <c r="H146" s="5">
        <v>3</v>
      </c>
      <c r="I146" s="5">
        <v>0</v>
      </c>
      <c r="J146" s="5">
        <v>12</v>
      </c>
      <c r="K146" s="5">
        <v>0</v>
      </c>
      <c r="L146" s="5">
        <v>8</v>
      </c>
      <c r="M146" s="5">
        <v>0</v>
      </c>
      <c r="N146" s="5">
        <v>2</v>
      </c>
      <c r="O146" s="5">
        <v>0</v>
      </c>
      <c r="P146" s="5">
        <v>11</v>
      </c>
      <c r="Q146" s="5">
        <v>0</v>
      </c>
      <c r="R146" s="5">
        <v>16</v>
      </c>
      <c r="S146" s="5">
        <v>2</v>
      </c>
    </row>
    <row r="147" spans="1:19" ht="15.9" customHeight="1">
      <c r="A147" s="4">
        <v>11660001</v>
      </c>
      <c r="B147" s="4" t="s">
        <v>157</v>
      </c>
      <c r="C147" s="2">
        <v>55</v>
      </c>
      <c r="D147" s="2">
        <v>8</v>
      </c>
      <c r="E147" s="2">
        <v>63</v>
      </c>
      <c r="F147" s="5">
        <v>0</v>
      </c>
      <c r="G147" s="5">
        <v>0</v>
      </c>
      <c r="H147" s="5">
        <v>4</v>
      </c>
      <c r="I147" s="5">
        <v>1</v>
      </c>
      <c r="J147" s="5">
        <v>5</v>
      </c>
      <c r="K147" s="5">
        <v>1</v>
      </c>
      <c r="L147" s="5">
        <v>1</v>
      </c>
      <c r="M147" s="5">
        <v>1</v>
      </c>
      <c r="N147" s="5">
        <v>1</v>
      </c>
      <c r="O147" s="5">
        <v>0</v>
      </c>
      <c r="P147" s="5">
        <v>10</v>
      </c>
      <c r="Q147" s="5">
        <v>3</v>
      </c>
      <c r="R147" s="5">
        <v>34</v>
      </c>
      <c r="S147" s="5">
        <v>2</v>
      </c>
    </row>
    <row r="148" spans="1:19" ht="15.9" customHeight="1">
      <c r="A148" s="4">
        <v>11660003</v>
      </c>
      <c r="B148" s="4" t="s">
        <v>158</v>
      </c>
      <c r="C148" s="2">
        <v>36</v>
      </c>
      <c r="D148" s="2">
        <v>1</v>
      </c>
      <c r="E148" s="2">
        <v>37</v>
      </c>
      <c r="F148" s="5">
        <v>0</v>
      </c>
      <c r="G148" s="5">
        <v>0</v>
      </c>
      <c r="H148" s="5">
        <v>0</v>
      </c>
      <c r="I148" s="5">
        <v>0</v>
      </c>
      <c r="J148" s="5">
        <v>1</v>
      </c>
      <c r="K148" s="5">
        <v>0</v>
      </c>
      <c r="L148" s="5">
        <v>7</v>
      </c>
      <c r="M148" s="5">
        <v>1</v>
      </c>
      <c r="N148" s="5">
        <v>3</v>
      </c>
      <c r="O148" s="5">
        <v>0</v>
      </c>
      <c r="P148" s="5">
        <v>3</v>
      </c>
      <c r="Q148" s="5">
        <v>0</v>
      </c>
      <c r="R148" s="5">
        <v>22</v>
      </c>
      <c r="S148" s="5">
        <v>0</v>
      </c>
    </row>
    <row r="149" spans="1:19" ht="15.9" customHeight="1">
      <c r="A149" s="4">
        <v>11660007</v>
      </c>
      <c r="B149" s="4" t="s">
        <v>159</v>
      </c>
      <c r="C149" s="2">
        <v>36</v>
      </c>
      <c r="D149" s="2">
        <v>1</v>
      </c>
      <c r="E149" s="2">
        <v>37</v>
      </c>
      <c r="F149" s="5">
        <v>0</v>
      </c>
      <c r="G149" s="5">
        <v>0</v>
      </c>
      <c r="H149" s="5">
        <v>1</v>
      </c>
      <c r="I149" s="5">
        <v>0</v>
      </c>
      <c r="J149" s="5">
        <v>4</v>
      </c>
      <c r="K149" s="5">
        <v>0</v>
      </c>
      <c r="L149" s="5">
        <v>2</v>
      </c>
      <c r="M149" s="5">
        <v>0</v>
      </c>
      <c r="N149" s="5">
        <v>3</v>
      </c>
      <c r="O149" s="5">
        <v>1</v>
      </c>
      <c r="P149" s="5">
        <v>11</v>
      </c>
      <c r="Q149" s="5">
        <v>0</v>
      </c>
      <c r="R149" s="5">
        <v>15</v>
      </c>
      <c r="S149" s="5">
        <v>0</v>
      </c>
    </row>
    <row r="150" spans="1:19" ht="15.9" customHeight="1">
      <c r="A150" s="4">
        <v>11660008</v>
      </c>
      <c r="B150" s="4" t="s">
        <v>160</v>
      </c>
      <c r="C150" s="2">
        <v>15</v>
      </c>
      <c r="D150" s="2">
        <v>0</v>
      </c>
      <c r="E150" s="2">
        <v>15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2</v>
      </c>
      <c r="O150" s="5">
        <v>0</v>
      </c>
      <c r="P150" s="5">
        <v>3</v>
      </c>
      <c r="Q150" s="5">
        <v>0</v>
      </c>
      <c r="R150" s="5">
        <v>10</v>
      </c>
      <c r="S150" s="5">
        <v>0</v>
      </c>
    </row>
    <row r="151" spans="1:19" ht="15.9" customHeight="1">
      <c r="A151" s="4">
        <v>11660009</v>
      </c>
      <c r="B151" s="4" t="s">
        <v>161</v>
      </c>
      <c r="C151" s="2">
        <v>58</v>
      </c>
      <c r="D151" s="2">
        <v>9</v>
      </c>
      <c r="E151" s="2">
        <v>67</v>
      </c>
      <c r="F151" s="5">
        <v>2</v>
      </c>
      <c r="G151" s="5">
        <v>1</v>
      </c>
      <c r="H151" s="5">
        <v>2</v>
      </c>
      <c r="I151" s="5">
        <v>0</v>
      </c>
      <c r="J151" s="5">
        <v>1</v>
      </c>
      <c r="K151" s="5">
        <v>0</v>
      </c>
      <c r="L151" s="5">
        <v>5</v>
      </c>
      <c r="M151" s="5">
        <v>0</v>
      </c>
      <c r="N151" s="5">
        <v>5</v>
      </c>
      <c r="O151" s="5">
        <v>1</v>
      </c>
      <c r="P151" s="5">
        <v>24</v>
      </c>
      <c r="Q151" s="5">
        <v>3</v>
      </c>
      <c r="R151" s="5">
        <v>19</v>
      </c>
      <c r="S151" s="5">
        <v>4</v>
      </c>
    </row>
    <row r="152" spans="1:19" ht="15.9" customHeight="1">
      <c r="A152" s="4">
        <v>11660011</v>
      </c>
      <c r="B152" s="4" t="s">
        <v>162</v>
      </c>
      <c r="C152" s="2">
        <v>49</v>
      </c>
      <c r="D152" s="2">
        <v>8</v>
      </c>
      <c r="E152" s="2">
        <v>57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1</v>
      </c>
      <c r="N152" s="5">
        <v>0</v>
      </c>
      <c r="O152" s="5">
        <v>1</v>
      </c>
      <c r="P152" s="5">
        <v>7</v>
      </c>
      <c r="Q152" s="5">
        <v>0</v>
      </c>
      <c r="R152" s="5">
        <v>42</v>
      </c>
      <c r="S152" s="5">
        <v>6</v>
      </c>
    </row>
    <row r="153" spans="1:19" ht="15.9" customHeight="1">
      <c r="A153" s="4">
        <v>11660013</v>
      </c>
      <c r="B153" s="4" t="s">
        <v>444</v>
      </c>
      <c r="C153" s="2">
        <v>3</v>
      </c>
      <c r="D153" s="2">
        <v>2</v>
      </c>
      <c r="E153" s="2">
        <v>5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0</v>
      </c>
      <c r="R153" s="5">
        <v>3</v>
      </c>
      <c r="S153" s="5">
        <v>2</v>
      </c>
    </row>
    <row r="154" spans="1:19" ht="15.9" customHeight="1">
      <c r="A154" s="4">
        <v>11660019</v>
      </c>
      <c r="B154" s="4" t="s">
        <v>163</v>
      </c>
      <c r="C154" s="2">
        <v>25</v>
      </c>
      <c r="D154" s="2">
        <v>0</v>
      </c>
      <c r="E154" s="2">
        <v>25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1</v>
      </c>
      <c r="O154" s="5">
        <v>0</v>
      </c>
      <c r="P154" s="5">
        <v>8</v>
      </c>
      <c r="Q154" s="5">
        <v>0</v>
      </c>
      <c r="R154" s="5">
        <v>16</v>
      </c>
      <c r="S154" s="5">
        <v>0</v>
      </c>
    </row>
    <row r="155" spans="1:19" ht="15.9" customHeight="1">
      <c r="A155" s="4">
        <v>11660020</v>
      </c>
      <c r="B155" s="4" t="s">
        <v>194</v>
      </c>
      <c r="C155" s="2">
        <v>36</v>
      </c>
      <c r="D155" s="2">
        <v>5</v>
      </c>
      <c r="E155" s="2">
        <v>41</v>
      </c>
      <c r="F155" s="5">
        <v>2</v>
      </c>
      <c r="G155" s="5">
        <v>0</v>
      </c>
      <c r="H155" s="5">
        <v>1</v>
      </c>
      <c r="I155" s="5">
        <v>0</v>
      </c>
      <c r="J155" s="5">
        <v>2</v>
      </c>
      <c r="K155" s="5">
        <v>2</v>
      </c>
      <c r="L155" s="5">
        <v>0</v>
      </c>
      <c r="M155" s="5">
        <v>0</v>
      </c>
      <c r="N155" s="5">
        <v>1</v>
      </c>
      <c r="O155" s="5">
        <v>0</v>
      </c>
      <c r="P155" s="5">
        <v>3</v>
      </c>
      <c r="Q155" s="5">
        <v>0</v>
      </c>
      <c r="R155" s="5">
        <v>27</v>
      </c>
      <c r="S155" s="5">
        <v>3</v>
      </c>
    </row>
    <row r="156" spans="1:19" ht="15.9" customHeight="1">
      <c r="A156" s="4">
        <v>11660021</v>
      </c>
      <c r="B156" s="4" t="s">
        <v>164</v>
      </c>
      <c r="C156" s="2">
        <v>30</v>
      </c>
      <c r="D156" s="2">
        <v>4</v>
      </c>
      <c r="E156" s="2">
        <v>34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1</v>
      </c>
      <c r="N156" s="5">
        <v>1</v>
      </c>
      <c r="O156" s="5">
        <v>1</v>
      </c>
      <c r="P156" s="5">
        <v>7</v>
      </c>
      <c r="Q156" s="5">
        <v>2</v>
      </c>
      <c r="R156" s="5">
        <v>22</v>
      </c>
      <c r="S156" s="5">
        <v>0</v>
      </c>
    </row>
    <row r="157" spans="1:19" ht="15.9" customHeight="1">
      <c r="A157" s="4">
        <v>11660031</v>
      </c>
      <c r="B157" s="4" t="s">
        <v>165</v>
      </c>
      <c r="C157" s="2">
        <v>13</v>
      </c>
      <c r="D157" s="2">
        <v>2</v>
      </c>
      <c r="E157" s="2">
        <v>15</v>
      </c>
      <c r="F157" s="5">
        <v>0</v>
      </c>
      <c r="G157" s="5">
        <v>0</v>
      </c>
      <c r="H157" s="5">
        <v>0</v>
      </c>
      <c r="I157" s="5">
        <v>0</v>
      </c>
      <c r="J157" s="5">
        <v>2</v>
      </c>
      <c r="K157" s="5">
        <v>0</v>
      </c>
      <c r="L157" s="5">
        <v>9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2</v>
      </c>
      <c r="S157" s="5">
        <v>2</v>
      </c>
    </row>
    <row r="158" spans="1:19" ht="15.9" customHeight="1">
      <c r="A158" s="4">
        <v>11660032</v>
      </c>
      <c r="B158" s="4" t="s">
        <v>166</v>
      </c>
      <c r="C158" s="2">
        <v>23</v>
      </c>
      <c r="D158" s="2">
        <v>2</v>
      </c>
      <c r="E158" s="2">
        <v>25</v>
      </c>
      <c r="F158" s="5">
        <v>0</v>
      </c>
      <c r="G158" s="5">
        <v>0</v>
      </c>
      <c r="H158" s="5">
        <v>0</v>
      </c>
      <c r="I158" s="5">
        <v>0</v>
      </c>
      <c r="J158" s="5">
        <v>2</v>
      </c>
      <c r="K158" s="5">
        <v>1</v>
      </c>
      <c r="L158" s="5">
        <v>1</v>
      </c>
      <c r="M158" s="5">
        <v>0</v>
      </c>
      <c r="N158" s="5">
        <v>0</v>
      </c>
      <c r="O158" s="5">
        <v>0</v>
      </c>
      <c r="P158" s="5">
        <v>3</v>
      </c>
      <c r="Q158" s="5">
        <v>0</v>
      </c>
      <c r="R158" s="5">
        <v>17</v>
      </c>
      <c r="S158" s="5">
        <v>1</v>
      </c>
    </row>
    <row r="159" spans="1:19" ht="15.9" customHeight="1">
      <c r="A159" s="4">
        <v>11660041</v>
      </c>
      <c r="B159" s="4" t="s">
        <v>168</v>
      </c>
      <c r="C159" s="2">
        <v>28</v>
      </c>
      <c r="D159" s="2">
        <v>3</v>
      </c>
      <c r="E159" s="2">
        <v>31</v>
      </c>
      <c r="F159" s="5">
        <v>0</v>
      </c>
      <c r="G159" s="5">
        <v>0</v>
      </c>
      <c r="H159" s="5">
        <v>1</v>
      </c>
      <c r="I159" s="5">
        <v>0</v>
      </c>
      <c r="J159" s="5">
        <v>2</v>
      </c>
      <c r="K159" s="5">
        <v>0</v>
      </c>
      <c r="L159" s="5">
        <v>2</v>
      </c>
      <c r="M159" s="5">
        <v>0</v>
      </c>
      <c r="N159" s="5">
        <v>0</v>
      </c>
      <c r="O159" s="5">
        <v>0</v>
      </c>
      <c r="P159" s="5">
        <v>11</v>
      </c>
      <c r="Q159" s="5">
        <v>2</v>
      </c>
      <c r="R159" s="5">
        <v>12</v>
      </c>
      <c r="S159" s="5">
        <v>1</v>
      </c>
    </row>
    <row r="160" spans="1:19" ht="15.9" customHeight="1">
      <c r="A160" s="4">
        <v>11660043</v>
      </c>
      <c r="B160" s="4" t="s">
        <v>445</v>
      </c>
      <c r="C160" s="2">
        <v>10</v>
      </c>
      <c r="D160" s="2">
        <v>1</v>
      </c>
      <c r="E160" s="2">
        <v>11</v>
      </c>
      <c r="F160" s="5">
        <v>1</v>
      </c>
      <c r="G160" s="5">
        <v>0</v>
      </c>
      <c r="H160" s="5">
        <v>0</v>
      </c>
      <c r="I160" s="5">
        <v>0</v>
      </c>
      <c r="J160" s="5">
        <v>0</v>
      </c>
      <c r="K160" s="5">
        <v>0</v>
      </c>
      <c r="L160" s="5">
        <v>0</v>
      </c>
      <c r="M160" s="5">
        <v>0</v>
      </c>
      <c r="N160" s="5">
        <v>0</v>
      </c>
      <c r="O160" s="5">
        <v>0</v>
      </c>
      <c r="P160" s="5">
        <v>4</v>
      </c>
      <c r="Q160" s="5">
        <v>0</v>
      </c>
      <c r="R160" s="5">
        <v>5</v>
      </c>
      <c r="S160" s="5">
        <v>1</v>
      </c>
    </row>
    <row r="161" spans="1:19" ht="15.9" customHeight="1">
      <c r="A161" s="4">
        <v>11810001</v>
      </c>
      <c r="B161" s="4" t="s">
        <v>176</v>
      </c>
      <c r="C161" s="2">
        <v>121</v>
      </c>
      <c r="D161" s="2">
        <v>9</v>
      </c>
      <c r="E161" s="2">
        <v>130</v>
      </c>
      <c r="F161" s="5">
        <v>4</v>
      </c>
      <c r="G161" s="5">
        <v>1</v>
      </c>
      <c r="H161" s="5">
        <v>17</v>
      </c>
      <c r="I161" s="5">
        <v>2</v>
      </c>
      <c r="J161" s="5">
        <v>20</v>
      </c>
      <c r="K161" s="5">
        <v>1</v>
      </c>
      <c r="L161" s="5">
        <v>15</v>
      </c>
      <c r="M161" s="5">
        <v>1</v>
      </c>
      <c r="N161" s="5">
        <v>8</v>
      </c>
      <c r="O161" s="5">
        <v>1</v>
      </c>
      <c r="P161" s="5">
        <v>22</v>
      </c>
      <c r="Q161" s="5">
        <v>0</v>
      </c>
      <c r="R161" s="5">
        <v>35</v>
      </c>
      <c r="S161" s="5">
        <v>3</v>
      </c>
    </row>
    <row r="162" spans="1:19" ht="15.9" customHeight="1">
      <c r="A162" s="4">
        <v>11810003</v>
      </c>
      <c r="B162" s="4" t="s">
        <v>76</v>
      </c>
      <c r="C162" s="2">
        <v>5</v>
      </c>
      <c r="D162" s="2">
        <v>0</v>
      </c>
      <c r="E162" s="2">
        <v>5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  <c r="N162" s="5">
        <v>1</v>
      </c>
      <c r="O162" s="5">
        <v>0</v>
      </c>
      <c r="P162" s="5">
        <v>0</v>
      </c>
      <c r="Q162" s="5">
        <v>0</v>
      </c>
      <c r="R162" s="5">
        <v>4</v>
      </c>
      <c r="S162" s="5">
        <v>0</v>
      </c>
    </row>
    <row r="163" spans="1:19" ht="15.9" customHeight="1">
      <c r="A163" s="4">
        <v>11810008</v>
      </c>
      <c r="B163" s="4" t="s">
        <v>77</v>
      </c>
      <c r="C163" s="2">
        <v>35</v>
      </c>
      <c r="D163" s="2">
        <v>5</v>
      </c>
      <c r="E163" s="2">
        <v>40</v>
      </c>
      <c r="F163" s="5">
        <v>1</v>
      </c>
      <c r="G163" s="5">
        <v>0</v>
      </c>
      <c r="H163" s="5">
        <v>2</v>
      </c>
      <c r="I163" s="5">
        <v>0</v>
      </c>
      <c r="J163" s="5">
        <v>0</v>
      </c>
      <c r="K163" s="5">
        <v>0</v>
      </c>
      <c r="L163" s="5">
        <v>4</v>
      </c>
      <c r="M163" s="5">
        <v>0</v>
      </c>
      <c r="N163" s="5">
        <v>0</v>
      </c>
      <c r="O163" s="5">
        <v>1</v>
      </c>
      <c r="P163" s="5">
        <v>9</v>
      </c>
      <c r="Q163" s="5">
        <v>1</v>
      </c>
      <c r="R163" s="5">
        <v>19</v>
      </c>
      <c r="S163" s="5">
        <v>3</v>
      </c>
    </row>
    <row r="164" spans="1:19" ht="15.9" customHeight="1">
      <c r="A164" s="4">
        <v>11810013</v>
      </c>
      <c r="B164" s="4" t="s">
        <v>78</v>
      </c>
      <c r="C164" s="2">
        <v>20</v>
      </c>
      <c r="D164" s="2">
        <v>3</v>
      </c>
      <c r="E164" s="2">
        <v>23</v>
      </c>
      <c r="F164" s="5">
        <v>0</v>
      </c>
      <c r="G164" s="5">
        <v>0</v>
      </c>
      <c r="H164" s="5">
        <v>0</v>
      </c>
      <c r="I164" s="5">
        <v>0</v>
      </c>
      <c r="J164" s="5">
        <v>1</v>
      </c>
      <c r="K164" s="5">
        <v>0</v>
      </c>
      <c r="L164" s="5">
        <v>2</v>
      </c>
      <c r="M164" s="5">
        <v>1</v>
      </c>
      <c r="N164" s="5">
        <v>1</v>
      </c>
      <c r="O164" s="5">
        <v>0</v>
      </c>
      <c r="P164" s="5">
        <v>5</v>
      </c>
      <c r="Q164" s="5">
        <v>0</v>
      </c>
      <c r="R164" s="5">
        <v>11</v>
      </c>
      <c r="S164" s="5">
        <v>2</v>
      </c>
    </row>
    <row r="165" spans="1:19" ht="15.9" customHeight="1">
      <c r="A165" s="4">
        <v>11810015</v>
      </c>
      <c r="B165" s="4" t="s">
        <v>79</v>
      </c>
      <c r="C165" s="2">
        <v>61</v>
      </c>
      <c r="D165" s="2">
        <v>12</v>
      </c>
      <c r="E165" s="2">
        <v>73</v>
      </c>
      <c r="F165" s="5">
        <v>3</v>
      </c>
      <c r="G165" s="5">
        <v>1</v>
      </c>
      <c r="H165" s="5">
        <v>8</v>
      </c>
      <c r="I165" s="5">
        <v>1</v>
      </c>
      <c r="J165" s="5">
        <v>12</v>
      </c>
      <c r="K165" s="5">
        <v>3</v>
      </c>
      <c r="L165" s="5">
        <v>3</v>
      </c>
      <c r="M165" s="5">
        <v>1</v>
      </c>
      <c r="N165" s="5">
        <v>6</v>
      </c>
      <c r="O165" s="5">
        <v>2</v>
      </c>
      <c r="P165" s="5">
        <v>9</v>
      </c>
      <c r="Q165" s="5">
        <v>2</v>
      </c>
      <c r="R165" s="5">
        <v>20</v>
      </c>
      <c r="S165" s="5">
        <v>2</v>
      </c>
    </row>
    <row r="166" spans="1:19" ht="15.9" customHeight="1">
      <c r="A166" s="4">
        <v>11810024</v>
      </c>
      <c r="B166" s="4" t="s">
        <v>80</v>
      </c>
      <c r="C166" s="2">
        <v>27</v>
      </c>
      <c r="D166" s="2">
        <v>4</v>
      </c>
      <c r="E166" s="2">
        <v>31</v>
      </c>
      <c r="F166" s="5">
        <v>0</v>
      </c>
      <c r="G166" s="5">
        <v>0</v>
      </c>
      <c r="H166" s="5">
        <v>0</v>
      </c>
      <c r="I166" s="5">
        <v>0</v>
      </c>
      <c r="J166" s="5">
        <v>1</v>
      </c>
      <c r="K166" s="5">
        <v>1</v>
      </c>
      <c r="L166" s="5">
        <v>2</v>
      </c>
      <c r="M166" s="5">
        <v>1</v>
      </c>
      <c r="N166" s="5">
        <v>2</v>
      </c>
      <c r="O166" s="5">
        <v>0</v>
      </c>
      <c r="P166" s="5">
        <v>5</v>
      </c>
      <c r="Q166" s="5">
        <v>0</v>
      </c>
      <c r="R166" s="5">
        <v>17</v>
      </c>
      <c r="S166" s="5">
        <v>2</v>
      </c>
    </row>
    <row r="167" spans="1:19" ht="15.9" customHeight="1">
      <c r="A167" s="4">
        <v>11810028</v>
      </c>
      <c r="B167" s="4" t="s">
        <v>195</v>
      </c>
      <c r="C167" s="2">
        <v>76</v>
      </c>
      <c r="D167" s="2">
        <v>4</v>
      </c>
      <c r="E167" s="2">
        <v>80</v>
      </c>
      <c r="F167" s="5">
        <v>0</v>
      </c>
      <c r="G167" s="5">
        <v>0</v>
      </c>
      <c r="H167" s="5">
        <v>3</v>
      </c>
      <c r="I167" s="5">
        <v>0</v>
      </c>
      <c r="J167" s="5">
        <v>10</v>
      </c>
      <c r="K167" s="5">
        <v>0</v>
      </c>
      <c r="L167" s="5">
        <v>11</v>
      </c>
      <c r="M167" s="5">
        <v>1</v>
      </c>
      <c r="N167" s="5">
        <v>4</v>
      </c>
      <c r="O167" s="5">
        <v>0</v>
      </c>
      <c r="P167" s="5">
        <v>10</v>
      </c>
      <c r="Q167" s="5">
        <v>1</v>
      </c>
      <c r="R167" s="5">
        <v>38</v>
      </c>
      <c r="S167" s="5">
        <v>2</v>
      </c>
    </row>
    <row r="168" spans="1:19" ht="15.9" customHeight="1">
      <c r="A168" s="4">
        <v>11810033</v>
      </c>
      <c r="B168" s="4" t="s">
        <v>82</v>
      </c>
      <c r="C168" s="2">
        <v>26</v>
      </c>
      <c r="D168" s="2">
        <v>3</v>
      </c>
      <c r="E168" s="2">
        <v>29</v>
      </c>
      <c r="F168" s="5">
        <v>0</v>
      </c>
      <c r="G168" s="5">
        <v>0</v>
      </c>
      <c r="H168" s="5">
        <v>0</v>
      </c>
      <c r="I168" s="5">
        <v>0</v>
      </c>
      <c r="J168" s="5">
        <v>3</v>
      </c>
      <c r="K168" s="5">
        <v>0</v>
      </c>
      <c r="L168" s="5">
        <v>2</v>
      </c>
      <c r="M168" s="5">
        <v>0</v>
      </c>
      <c r="N168" s="5">
        <v>4</v>
      </c>
      <c r="O168" s="5">
        <v>0</v>
      </c>
      <c r="P168" s="5">
        <v>3</v>
      </c>
      <c r="Q168" s="5">
        <v>0</v>
      </c>
      <c r="R168" s="5">
        <v>14</v>
      </c>
      <c r="S168" s="5">
        <v>3</v>
      </c>
    </row>
    <row r="169" spans="1:19" ht="15.9" customHeight="1">
      <c r="A169" s="4">
        <v>11810034</v>
      </c>
      <c r="B169" s="4" t="s">
        <v>438</v>
      </c>
      <c r="C169" s="2">
        <v>18</v>
      </c>
      <c r="D169" s="2">
        <v>2</v>
      </c>
      <c r="E169" s="2">
        <v>20</v>
      </c>
      <c r="F169" s="5">
        <v>0</v>
      </c>
      <c r="G169" s="5">
        <v>0</v>
      </c>
      <c r="H169" s="5">
        <v>0</v>
      </c>
      <c r="I169" s="5">
        <v>0</v>
      </c>
      <c r="J169" s="5">
        <v>1</v>
      </c>
      <c r="K169" s="5">
        <v>0</v>
      </c>
      <c r="L169" s="5">
        <v>3</v>
      </c>
      <c r="M169" s="5">
        <v>0</v>
      </c>
      <c r="N169" s="5">
        <v>1</v>
      </c>
      <c r="O169" s="5">
        <v>0</v>
      </c>
      <c r="P169" s="5">
        <v>3</v>
      </c>
      <c r="Q169" s="5">
        <v>1</v>
      </c>
      <c r="R169" s="5">
        <v>10</v>
      </c>
      <c r="S169" s="5">
        <v>1</v>
      </c>
    </row>
    <row r="170" spans="1:19" ht="15.9" customHeight="1">
      <c r="A170" s="4">
        <v>11820007</v>
      </c>
      <c r="B170" s="4" t="s">
        <v>83</v>
      </c>
      <c r="C170" s="2">
        <v>85</v>
      </c>
      <c r="D170" s="2">
        <v>2</v>
      </c>
      <c r="E170" s="2">
        <v>87</v>
      </c>
      <c r="F170" s="5">
        <v>9</v>
      </c>
      <c r="G170" s="5">
        <v>1</v>
      </c>
      <c r="H170" s="5">
        <v>13</v>
      </c>
      <c r="I170" s="5">
        <v>0</v>
      </c>
      <c r="J170" s="5">
        <v>24</v>
      </c>
      <c r="K170" s="5">
        <v>0</v>
      </c>
      <c r="L170" s="5">
        <v>9</v>
      </c>
      <c r="M170" s="5">
        <v>1</v>
      </c>
      <c r="N170" s="5">
        <v>5</v>
      </c>
      <c r="O170" s="5">
        <v>0</v>
      </c>
      <c r="P170" s="5">
        <v>5</v>
      </c>
      <c r="Q170" s="5">
        <v>0</v>
      </c>
      <c r="R170" s="5">
        <v>20</v>
      </c>
      <c r="S170" s="5">
        <v>0</v>
      </c>
    </row>
    <row r="171" spans="1:19" ht="15.9" customHeight="1">
      <c r="A171" s="4">
        <v>11820008</v>
      </c>
      <c r="B171" s="4" t="s">
        <v>84</v>
      </c>
      <c r="C171" s="2">
        <v>89</v>
      </c>
      <c r="D171" s="2">
        <v>4</v>
      </c>
      <c r="E171" s="2">
        <v>93</v>
      </c>
      <c r="F171" s="5">
        <v>2</v>
      </c>
      <c r="G171" s="5">
        <v>0</v>
      </c>
      <c r="H171" s="5">
        <v>12</v>
      </c>
      <c r="I171" s="5">
        <v>0</v>
      </c>
      <c r="J171" s="5">
        <v>16</v>
      </c>
      <c r="K171" s="5">
        <v>0</v>
      </c>
      <c r="L171" s="5">
        <v>12</v>
      </c>
      <c r="M171" s="5">
        <v>1</v>
      </c>
      <c r="N171" s="5">
        <v>10</v>
      </c>
      <c r="O171" s="5">
        <v>0</v>
      </c>
      <c r="P171" s="5">
        <v>17</v>
      </c>
      <c r="Q171" s="5">
        <v>2</v>
      </c>
      <c r="R171" s="5">
        <v>20</v>
      </c>
      <c r="S171" s="5">
        <v>1</v>
      </c>
    </row>
    <row r="172" spans="1:19" ht="15.9" customHeight="1">
      <c r="A172" s="4">
        <v>11820011</v>
      </c>
      <c r="B172" s="4" t="s">
        <v>85</v>
      </c>
      <c r="C172" s="2">
        <v>56</v>
      </c>
      <c r="D172" s="2">
        <v>3</v>
      </c>
      <c r="E172" s="2">
        <v>59</v>
      </c>
      <c r="F172" s="5">
        <v>7</v>
      </c>
      <c r="G172" s="5">
        <v>0</v>
      </c>
      <c r="H172" s="5">
        <v>10</v>
      </c>
      <c r="I172" s="5">
        <v>0</v>
      </c>
      <c r="J172" s="5">
        <v>8</v>
      </c>
      <c r="K172" s="5">
        <v>1</v>
      </c>
      <c r="L172" s="5">
        <v>2</v>
      </c>
      <c r="M172" s="5">
        <v>0</v>
      </c>
      <c r="N172" s="5">
        <v>0</v>
      </c>
      <c r="O172" s="5">
        <v>0</v>
      </c>
      <c r="P172" s="5">
        <v>6</v>
      </c>
      <c r="Q172" s="5">
        <v>0</v>
      </c>
      <c r="R172" s="5">
        <v>23</v>
      </c>
      <c r="S172" s="5">
        <v>2</v>
      </c>
    </row>
    <row r="173" spans="1:19" ht="15.9" customHeight="1">
      <c r="A173" s="4">
        <v>11820018</v>
      </c>
      <c r="B173" s="4" t="s">
        <v>196</v>
      </c>
      <c r="C173" s="2">
        <v>83</v>
      </c>
      <c r="D173" s="2">
        <v>3</v>
      </c>
      <c r="E173" s="2">
        <v>86</v>
      </c>
      <c r="F173" s="5">
        <v>8</v>
      </c>
      <c r="G173" s="5">
        <v>0</v>
      </c>
      <c r="H173" s="5">
        <v>9</v>
      </c>
      <c r="I173" s="5">
        <v>1</v>
      </c>
      <c r="J173" s="5">
        <v>17</v>
      </c>
      <c r="K173" s="5">
        <v>1</v>
      </c>
      <c r="L173" s="5">
        <v>11</v>
      </c>
      <c r="M173" s="5">
        <v>0</v>
      </c>
      <c r="N173" s="5">
        <v>8</v>
      </c>
      <c r="O173" s="5">
        <v>0</v>
      </c>
      <c r="P173" s="5">
        <v>12</v>
      </c>
      <c r="Q173" s="5">
        <v>1</v>
      </c>
      <c r="R173" s="5">
        <v>18</v>
      </c>
      <c r="S173" s="5">
        <v>0</v>
      </c>
    </row>
    <row r="174" spans="1:19" ht="15.9" customHeight="1">
      <c r="A174" s="4">
        <v>11820026</v>
      </c>
      <c r="B174" s="4" t="s">
        <v>86</v>
      </c>
      <c r="C174" s="2">
        <v>26</v>
      </c>
      <c r="D174" s="2">
        <v>4</v>
      </c>
      <c r="E174" s="2">
        <v>30</v>
      </c>
      <c r="F174" s="5">
        <v>1</v>
      </c>
      <c r="G174" s="5">
        <v>0</v>
      </c>
      <c r="H174" s="5">
        <v>3</v>
      </c>
      <c r="I174" s="5">
        <v>1</v>
      </c>
      <c r="J174" s="5">
        <v>4</v>
      </c>
      <c r="K174" s="5">
        <v>0</v>
      </c>
      <c r="L174" s="5">
        <v>3</v>
      </c>
      <c r="M174" s="5">
        <v>0</v>
      </c>
      <c r="N174" s="5">
        <v>0</v>
      </c>
      <c r="O174" s="5">
        <v>0</v>
      </c>
      <c r="P174" s="5">
        <v>2</v>
      </c>
      <c r="Q174" s="5">
        <v>1</v>
      </c>
      <c r="R174" s="5">
        <v>13</v>
      </c>
      <c r="S174" s="5">
        <v>2</v>
      </c>
    </row>
    <row r="175" spans="1:19" ht="15.9" customHeight="1">
      <c r="A175" s="4">
        <v>11820027</v>
      </c>
      <c r="B175" s="4" t="s">
        <v>87</v>
      </c>
      <c r="C175" s="2">
        <v>24</v>
      </c>
      <c r="D175" s="2">
        <v>2</v>
      </c>
      <c r="E175" s="2">
        <v>26</v>
      </c>
      <c r="F175" s="5">
        <v>0</v>
      </c>
      <c r="G175" s="5">
        <v>0</v>
      </c>
      <c r="H175" s="5">
        <v>1</v>
      </c>
      <c r="I175" s="5">
        <v>0</v>
      </c>
      <c r="J175" s="5">
        <v>3</v>
      </c>
      <c r="K175" s="5">
        <v>0</v>
      </c>
      <c r="L175" s="5">
        <v>2</v>
      </c>
      <c r="M175" s="5">
        <v>0</v>
      </c>
      <c r="N175" s="5">
        <v>2</v>
      </c>
      <c r="O175" s="5">
        <v>0</v>
      </c>
      <c r="P175" s="5">
        <v>5</v>
      </c>
      <c r="Q175" s="5">
        <v>1</v>
      </c>
      <c r="R175" s="5">
        <v>11</v>
      </c>
      <c r="S175" s="5">
        <v>1</v>
      </c>
    </row>
    <row r="176" spans="1:19" ht="15.9" customHeight="1">
      <c r="A176" s="4">
        <v>11820031</v>
      </c>
      <c r="B176" s="4" t="s">
        <v>88</v>
      </c>
      <c r="C176" s="2">
        <v>13</v>
      </c>
      <c r="D176" s="2">
        <v>3</v>
      </c>
      <c r="E176" s="2">
        <v>16</v>
      </c>
      <c r="F176" s="5">
        <v>0</v>
      </c>
      <c r="G176" s="5">
        <v>0</v>
      </c>
      <c r="H176" s="5">
        <v>0</v>
      </c>
      <c r="I176" s="5">
        <v>0</v>
      </c>
      <c r="J176" s="5">
        <v>2</v>
      </c>
      <c r="K176" s="5">
        <v>0</v>
      </c>
      <c r="L176" s="5">
        <v>4</v>
      </c>
      <c r="M176" s="5">
        <v>0</v>
      </c>
      <c r="N176" s="5">
        <v>3</v>
      </c>
      <c r="O176" s="5">
        <v>0</v>
      </c>
      <c r="P176" s="5">
        <v>2</v>
      </c>
      <c r="Q176" s="5">
        <v>0</v>
      </c>
      <c r="R176" s="5">
        <v>2</v>
      </c>
      <c r="S176" s="5">
        <v>3</v>
      </c>
    </row>
    <row r="177" spans="1:19" ht="15.9" customHeight="1">
      <c r="A177" s="4">
        <v>11820032</v>
      </c>
      <c r="B177" s="4" t="s">
        <v>89</v>
      </c>
      <c r="C177" s="2">
        <v>29</v>
      </c>
      <c r="D177" s="2">
        <v>0</v>
      </c>
      <c r="E177" s="2">
        <v>29</v>
      </c>
      <c r="F177" s="5">
        <v>0</v>
      </c>
      <c r="G177" s="5">
        <v>0</v>
      </c>
      <c r="H177" s="5">
        <v>3</v>
      </c>
      <c r="I177" s="5">
        <v>0</v>
      </c>
      <c r="J177" s="5">
        <v>5</v>
      </c>
      <c r="K177" s="5">
        <v>0</v>
      </c>
      <c r="L177" s="5">
        <v>3</v>
      </c>
      <c r="M177" s="5">
        <v>0</v>
      </c>
      <c r="N177" s="5">
        <v>3</v>
      </c>
      <c r="O177" s="5">
        <v>0</v>
      </c>
      <c r="P177" s="5">
        <v>2</v>
      </c>
      <c r="Q177" s="5">
        <v>0</v>
      </c>
      <c r="R177" s="5">
        <v>13</v>
      </c>
      <c r="S177" s="5">
        <v>0</v>
      </c>
    </row>
    <row r="178" spans="1:19" ht="15.9" customHeight="1">
      <c r="A178" s="4">
        <v>11820034</v>
      </c>
      <c r="B178" s="4" t="s">
        <v>90</v>
      </c>
      <c r="C178" s="2">
        <v>30</v>
      </c>
      <c r="D178" s="2">
        <v>0</v>
      </c>
      <c r="E178" s="2">
        <v>30</v>
      </c>
      <c r="F178" s="5">
        <v>0</v>
      </c>
      <c r="G178" s="5">
        <v>0</v>
      </c>
      <c r="H178" s="5">
        <v>2</v>
      </c>
      <c r="I178" s="5">
        <v>0</v>
      </c>
      <c r="J178" s="5">
        <v>1</v>
      </c>
      <c r="K178" s="5">
        <v>0</v>
      </c>
      <c r="L178" s="5">
        <v>12</v>
      </c>
      <c r="M178" s="5">
        <v>0</v>
      </c>
      <c r="N178" s="5">
        <v>1</v>
      </c>
      <c r="O178" s="5">
        <v>0</v>
      </c>
      <c r="P178" s="5">
        <v>3</v>
      </c>
      <c r="Q178" s="5">
        <v>0</v>
      </c>
      <c r="R178" s="5">
        <v>11</v>
      </c>
      <c r="S178" s="5">
        <v>0</v>
      </c>
    </row>
    <row r="179" spans="1:19" ht="15.9" customHeight="1">
      <c r="A179" s="4">
        <v>11820035</v>
      </c>
      <c r="B179" s="4" t="s">
        <v>91</v>
      </c>
      <c r="C179" s="2">
        <v>28</v>
      </c>
      <c r="D179" s="2">
        <v>2</v>
      </c>
      <c r="E179" s="2">
        <v>30</v>
      </c>
      <c r="F179" s="5">
        <v>0</v>
      </c>
      <c r="G179" s="5">
        <v>0</v>
      </c>
      <c r="H179" s="5">
        <v>7</v>
      </c>
      <c r="I179" s="5">
        <v>0</v>
      </c>
      <c r="J179" s="5">
        <v>1</v>
      </c>
      <c r="K179" s="5">
        <v>0</v>
      </c>
      <c r="L179" s="5">
        <v>6</v>
      </c>
      <c r="M179" s="5">
        <v>1</v>
      </c>
      <c r="N179" s="5">
        <v>0</v>
      </c>
      <c r="O179" s="5">
        <v>0</v>
      </c>
      <c r="P179" s="5">
        <v>3</v>
      </c>
      <c r="Q179" s="5">
        <v>0</v>
      </c>
      <c r="R179" s="5">
        <v>11</v>
      </c>
      <c r="S179" s="5">
        <v>1</v>
      </c>
    </row>
  </sheetData>
  <autoFilter ref="A2:S179" xr:uid="{0B0DAEBD-7961-410A-954F-C8919D7819B5}"/>
  <mergeCells count="10">
    <mergeCell ref="L1:M1"/>
    <mergeCell ref="N1:O1"/>
    <mergeCell ref="P1:Q1"/>
    <mergeCell ref="R1:S1"/>
    <mergeCell ref="A1:A2"/>
    <mergeCell ref="B1:B2"/>
    <mergeCell ref="C1:E1"/>
    <mergeCell ref="F1:G1"/>
    <mergeCell ref="H1:I1"/>
    <mergeCell ref="J1:K1"/>
  </mergeCells>
  <pageMargins left="0.78740157499999996" right="0.78740157499999996" top="0.984251969" bottom="0.984251969" header="0.4921259845" footer="0.4921259845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D4F0EB-4656-4677-9FCE-BEAABA936DED}">
  <sheetPr codeName="Feuil13"/>
  <dimension ref="A1:S182"/>
  <sheetViews>
    <sheetView showGridLines="0" workbookViewId="0">
      <selection activeCell="C3" sqref="C3:S179"/>
    </sheetView>
  </sheetViews>
  <sheetFormatPr baseColWidth="10" defaultRowHeight="14.4"/>
  <cols>
    <col min="1" max="1" width="6.09765625" style="1" customWidth="1"/>
    <col min="2" max="2" width="21.09765625" style="1" bestFit="1" customWidth="1"/>
    <col min="3" max="3" width="4.09765625" style="1" customWidth="1"/>
    <col min="4" max="4" width="4.09765625" style="1" bestFit="1" customWidth="1"/>
    <col min="5" max="5" width="4.09765625" style="1" customWidth="1"/>
    <col min="6" max="6" width="3.8984375" style="1" customWidth="1"/>
    <col min="7" max="7" width="3" style="1" customWidth="1"/>
    <col min="8" max="8" width="4.19921875" style="1" customWidth="1"/>
    <col min="9" max="9" width="3.19921875" style="1" customWidth="1"/>
    <col min="10" max="10" width="3.5" style="1" customWidth="1"/>
    <col min="11" max="11" width="2.69921875" style="1" customWidth="1"/>
    <col min="12" max="12" width="3.3984375" style="1" customWidth="1"/>
    <col min="13" max="13" width="2.59765625" style="1" customWidth="1"/>
    <col min="14" max="14" width="3.3984375" style="1" customWidth="1"/>
    <col min="15" max="15" width="2.59765625" style="1" customWidth="1"/>
    <col min="16" max="16" width="4.09765625" style="1" bestFit="1" customWidth="1"/>
    <col min="17" max="17" width="3.3984375" style="1" customWidth="1"/>
    <col min="18" max="18" width="4.09765625" style="1" customWidth="1"/>
    <col min="19" max="19" width="3.3984375" style="1" customWidth="1"/>
    <col min="20" max="256" width="11" style="1"/>
    <col min="257" max="257" width="6.09765625" style="1" customWidth="1"/>
    <col min="258" max="258" width="21.09765625" style="1" bestFit="1" customWidth="1"/>
    <col min="259" max="259" width="4.09765625" style="1" customWidth="1"/>
    <col min="260" max="260" width="4.09765625" style="1" bestFit="1" customWidth="1"/>
    <col min="261" max="261" width="4.09765625" style="1" customWidth="1"/>
    <col min="262" max="262" width="3.8984375" style="1" customWidth="1"/>
    <col min="263" max="263" width="3" style="1" customWidth="1"/>
    <col min="264" max="264" width="4.19921875" style="1" customWidth="1"/>
    <col min="265" max="265" width="3.19921875" style="1" customWidth="1"/>
    <col min="266" max="266" width="3.5" style="1" customWidth="1"/>
    <col min="267" max="267" width="2.69921875" style="1" customWidth="1"/>
    <col min="268" max="268" width="3.3984375" style="1" customWidth="1"/>
    <col min="269" max="269" width="2.59765625" style="1" customWidth="1"/>
    <col min="270" max="270" width="3.3984375" style="1" customWidth="1"/>
    <col min="271" max="271" width="2.59765625" style="1" customWidth="1"/>
    <col min="272" max="272" width="4.09765625" style="1" bestFit="1" customWidth="1"/>
    <col min="273" max="273" width="3.3984375" style="1" customWidth="1"/>
    <col min="274" max="274" width="4.09765625" style="1" customWidth="1"/>
    <col min="275" max="275" width="3.3984375" style="1" customWidth="1"/>
    <col min="276" max="512" width="11" style="1"/>
    <col min="513" max="513" width="6.09765625" style="1" customWidth="1"/>
    <col min="514" max="514" width="21.09765625" style="1" bestFit="1" customWidth="1"/>
    <col min="515" max="515" width="4.09765625" style="1" customWidth="1"/>
    <col min="516" max="516" width="4.09765625" style="1" bestFit="1" customWidth="1"/>
    <col min="517" max="517" width="4.09765625" style="1" customWidth="1"/>
    <col min="518" max="518" width="3.8984375" style="1" customWidth="1"/>
    <col min="519" max="519" width="3" style="1" customWidth="1"/>
    <col min="520" max="520" width="4.19921875" style="1" customWidth="1"/>
    <col min="521" max="521" width="3.19921875" style="1" customWidth="1"/>
    <col min="522" max="522" width="3.5" style="1" customWidth="1"/>
    <col min="523" max="523" width="2.69921875" style="1" customWidth="1"/>
    <col min="524" max="524" width="3.3984375" style="1" customWidth="1"/>
    <col min="525" max="525" width="2.59765625" style="1" customWidth="1"/>
    <col min="526" max="526" width="3.3984375" style="1" customWidth="1"/>
    <col min="527" max="527" width="2.59765625" style="1" customWidth="1"/>
    <col min="528" max="528" width="4.09765625" style="1" bestFit="1" customWidth="1"/>
    <col min="529" max="529" width="3.3984375" style="1" customWidth="1"/>
    <col min="530" max="530" width="4.09765625" style="1" customWidth="1"/>
    <col min="531" max="531" width="3.3984375" style="1" customWidth="1"/>
    <col min="532" max="768" width="11" style="1"/>
    <col min="769" max="769" width="6.09765625" style="1" customWidth="1"/>
    <col min="770" max="770" width="21.09765625" style="1" bestFit="1" customWidth="1"/>
    <col min="771" max="771" width="4.09765625" style="1" customWidth="1"/>
    <col min="772" max="772" width="4.09765625" style="1" bestFit="1" customWidth="1"/>
    <col min="773" max="773" width="4.09765625" style="1" customWidth="1"/>
    <col min="774" max="774" width="3.8984375" style="1" customWidth="1"/>
    <col min="775" max="775" width="3" style="1" customWidth="1"/>
    <col min="776" max="776" width="4.19921875" style="1" customWidth="1"/>
    <col min="777" max="777" width="3.19921875" style="1" customWidth="1"/>
    <col min="778" max="778" width="3.5" style="1" customWidth="1"/>
    <col min="779" max="779" width="2.69921875" style="1" customWidth="1"/>
    <col min="780" max="780" width="3.3984375" style="1" customWidth="1"/>
    <col min="781" max="781" width="2.59765625" style="1" customWidth="1"/>
    <col min="782" max="782" width="3.3984375" style="1" customWidth="1"/>
    <col min="783" max="783" width="2.59765625" style="1" customWidth="1"/>
    <col min="784" max="784" width="4.09765625" style="1" bestFit="1" customWidth="1"/>
    <col min="785" max="785" width="3.3984375" style="1" customWidth="1"/>
    <col min="786" max="786" width="4.09765625" style="1" customWidth="1"/>
    <col min="787" max="787" width="3.3984375" style="1" customWidth="1"/>
    <col min="788" max="1024" width="11" style="1"/>
    <col min="1025" max="1025" width="6.09765625" style="1" customWidth="1"/>
    <col min="1026" max="1026" width="21.09765625" style="1" bestFit="1" customWidth="1"/>
    <col min="1027" max="1027" width="4.09765625" style="1" customWidth="1"/>
    <col min="1028" max="1028" width="4.09765625" style="1" bestFit="1" customWidth="1"/>
    <col min="1029" max="1029" width="4.09765625" style="1" customWidth="1"/>
    <col min="1030" max="1030" width="3.8984375" style="1" customWidth="1"/>
    <col min="1031" max="1031" width="3" style="1" customWidth="1"/>
    <col min="1032" max="1032" width="4.19921875" style="1" customWidth="1"/>
    <col min="1033" max="1033" width="3.19921875" style="1" customWidth="1"/>
    <col min="1034" max="1034" width="3.5" style="1" customWidth="1"/>
    <col min="1035" max="1035" width="2.69921875" style="1" customWidth="1"/>
    <col min="1036" max="1036" width="3.3984375" style="1" customWidth="1"/>
    <col min="1037" max="1037" width="2.59765625" style="1" customWidth="1"/>
    <col min="1038" max="1038" width="3.3984375" style="1" customWidth="1"/>
    <col min="1039" max="1039" width="2.59765625" style="1" customWidth="1"/>
    <col min="1040" max="1040" width="4.09765625" style="1" bestFit="1" customWidth="1"/>
    <col min="1041" max="1041" width="3.3984375" style="1" customWidth="1"/>
    <col min="1042" max="1042" width="4.09765625" style="1" customWidth="1"/>
    <col min="1043" max="1043" width="3.3984375" style="1" customWidth="1"/>
    <col min="1044" max="1280" width="11" style="1"/>
    <col min="1281" max="1281" width="6.09765625" style="1" customWidth="1"/>
    <col min="1282" max="1282" width="21.09765625" style="1" bestFit="1" customWidth="1"/>
    <col min="1283" max="1283" width="4.09765625" style="1" customWidth="1"/>
    <col min="1284" max="1284" width="4.09765625" style="1" bestFit="1" customWidth="1"/>
    <col min="1285" max="1285" width="4.09765625" style="1" customWidth="1"/>
    <col min="1286" max="1286" width="3.8984375" style="1" customWidth="1"/>
    <col min="1287" max="1287" width="3" style="1" customWidth="1"/>
    <col min="1288" max="1288" width="4.19921875" style="1" customWidth="1"/>
    <col min="1289" max="1289" width="3.19921875" style="1" customWidth="1"/>
    <col min="1290" max="1290" width="3.5" style="1" customWidth="1"/>
    <col min="1291" max="1291" width="2.69921875" style="1" customWidth="1"/>
    <col min="1292" max="1292" width="3.3984375" style="1" customWidth="1"/>
    <col min="1293" max="1293" width="2.59765625" style="1" customWidth="1"/>
    <col min="1294" max="1294" width="3.3984375" style="1" customWidth="1"/>
    <col min="1295" max="1295" width="2.59765625" style="1" customWidth="1"/>
    <col min="1296" max="1296" width="4.09765625" style="1" bestFit="1" customWidth="1"/>
    <col min="1297" max="1297" width="3.3984375" style="1" customWidth="1"/>
    <col min="1298" max="1298" width="4.09765625" style="1" customWidth="1"/>
    <col min="1299" max="1299" width="3.3984375" style="1" customWidth="1"/>
    <col min="1300" max="1536" width="11" style="1"/>
    <col min="1537" max="1537" width="6.09765625" style="1" customWidth="1"/>
    <col min="1538" max="1538" width="21.09765625" style="1" bestFit="1" customWidth="1"/>
    <col min="1539" max="1539" width="4.09765625" style="1" customWidth="1"/>
    <col min="1540" max="1540" width="4.09765625" style="1" bestFit="1" customWidth="1"/>
    <col min="1541" max="1541" width="4.09765625" style="1" customWidth="1"/>
    <col min="1542" max="1542" width="3.8984375" style="1" customWidth="1"/>
    <col min="1543" max="1543" width="3" style="1" customWidth="1"/>
    <col min="1544" max="1544" width="4.19921875" style="1" customWidth="1"/>
    <col min="1545" max="1545" width="3.19921875" style="1" customWidth="1"/>
    <col min="1546" max="1546" width="3.5" style="1" customWidth="1"/>
    <col min="1547" max="1547" width="2.69921875" style="1" customWidth="1"/>
    <col min="1548" max="1548" width="3.3984375" style="1" customWidth="1"/>
    <col min="1549" max="1549" width="2.59765625" style="1" customWidth="1"/>
    <col min="1550" max="1550" width="3.3984375" style="1" customWidth="1"/>
    <col min="1551" max="1551" width="2.59765625" style="1" customWidth="1"/>
    <col min="1552" max="1552" width="4.09765625" style="1" bestFit="1" customWidth="1"/>
    <col min="1553" max="1553" width="3.3984375" style="1" customWidth="1"/>
    <col min="1554" max="1554" width="4.09765625" style="1" customWidth="1"/>
    <col min="1555" max="1555" width="3.3984375" style="1" customWidth="1"/>
    <col min="1556" max="1792" width="11" style="1"/>
    <col min="1793" max="1793" width="6.09765625" style="1" customWidth="1"/>
    <col min="1794" max="1794" width="21.09765625" style="1" bestFit="1" customWidth="1"/>
    <col min="1795" max="1795" width="4.09765625" style="1" customWidth="1"/>
    <col min="1796" max="1796" width="4.09765625" style="1" bestFit="1" customWidth="1"/>
    <col min="1797" max="1797" width="4.09765625" style="1" customWidth="1"/>
    <col min="1798" max="1798" width="3.8984375" style="1" customWidth="1"/>
    <col min="1799" max="1799" width="3" style="1" customWidth="1"/>
    <col min="1800" max="1800" width="4.19921875" style="1" customWidth="1"/>
    <col min="1801" max="1801" width="3.19921875" style="1" customWidth="1"/>
    <col min="1802" max="1802" width="3.5" style="1" customWidth="1"/>
    <col min="1803" max="1803" width="2.69921875" style="1" customWidth="1"/>
    <col min="1804" max="1804" width="3.3984375" style="1" customWidth="1"/>
    <col min="1805" max="1805" width="2.59765625" style="1" customWidth="1"/>
    <col min="1806" max="1806" width="3.3984375" style="1" customWidth="1"/>
    <col min="1807" max="1807" width="2.59765625" style="1" customWidth="1"/>
    <col min="1808" max="1808" width="4.09765625" style="1" bestFit="1" customWidth="1"/>
    <col min="1809" max="1809" width="3.3984375" style="1" customWidth="1"/>
    <col min="1810" max="1810" width="4.09765625" style="1" customWidth="1"/>
    <col min="1811" max="1811" width="3.3984375" style="1" customWidth="1"/>
    <col min="1812" max="2048" width="11" style="1"/>
    <col min="2049" max="2049" width="6.09765625" style="1" customWidth="1"/>
    <col min="2050" max="2050" width="21.09765625" style="1" bestFit="1" customWidth="1"/>
    <col min="2051" max="2051" width="4.09765625" style="1" customWidth="1"/>
    <col min="2052" max="2052" width="4.09765625" style="1" bestFit="1" customWidth="1"/>
    <col min="2053" max="2053" width="4.09765625" style="1" customWidth="1"/>
    <col min="2054" max="2054" width="3.8984375" style="1" customWidth="1"/>
    <col min="2055" max="2055" width="3" style="1" customWidth="1"/>
    <col min="2056" max="2056" width="4.19921875" style="1" customWidth="1"/>
    <col min="2057" max="2057" width="3.19921875" style="1" customWidth="1"/>
    <col min="2058" max="2058" width="3.5" style="1" customWidth="1"/>
    <col min="2059" max="2059" width="2.69921875" style="1" customWidth="1"/>
    <col min="2060" max="2060" width="3.3984375" style="1" customWidth="1"/>
    <col min="2061" max="2061" width="2.59765625" style="1" customWidth="1"/>
    <col min="2062" max="2062" width="3.3984375" style="1" customWidth="1"/>
    <col min="2063" max="2063" width="2.59765625" style="1" customWidth="1"/>
    <col min="2064" max="2064" width="4.09765625" style="1" bestFit="1" customWidth="1"/>
    <col min="2065" max="2065" width="3.3984375" style="1" customWidth="1"/>
    <col min="2066" max="2066" width="4.09765625" style="1" customWidth="1"/>
    <col min="2067" max="2067" width="3.3984375" style="1" customWidth="1"/>
    <col min="2068" max="2304" width="11" style="1"/>
    <col min="2305" max="2305" width="6.09765625" style="1" customWidth="1"/>
    <col min="2306" max="2306" width="21.09765625" style="1" bestFit="1" customWidth="1"/>
    <col min="2307" max="2307" width="4.09765625" style="1" customWidth="1"/>
    <col min="2308" max="2308" width="4.09765625" style="1" bestFit="1" customWidth="1"/>
    <col min="2309" max="2309" width="4.09765625" style="1" customWidth="1"/>
    <col min="2310" max="2310" width="3.8984375" style="1" customWidth="1"/>
    <col min="2311" max="2311" width="3" style="1" customWidth="1"/>
    <col min="2312" max="2312" width="4.19921875" style="1" customWidth="1"/>
    <col min="2313" max="2313" width="3.19921875" style="1" customWidth="1"/>
    <col min="2314" max="2314" width="3.5" style="1" customWidth="1"/>
    <col min="2315" max="2315" width="2.69921875" style="1" customWidth="1"/>
    <col min="2316" max="2316" width="3.3984375" style="1" customWidth="1"/>
    <col min="2317" max="2317" width="2.59765625" style="1" customWidth="1"/>
    <col min="2318" max="2318" width="3.3984375" style="1" customWidth="1"/>
    <col min="2319" max="2319" width="2.59765625" style="1" customWidth="1"/>
    <col min="2320" max="2320" width="4.09765625" style="1" bestFit="1" customWidth="1"/>
    <col min="2321" max="2321" width="3.3984375" style="1" customWidth="1"/>
    <col min="2322" max="2322" width="4.09765625" style="1" customWidth="1"/>
    <col min="2323" max="2323" width="3.3984375" style="1" customWidth="1"/>
    <col min="2324" max="2560" width="11" style="1"/>
    <col min="2561" max="2561" width="6.09765625" style="1" customWidth="1"/>
    <col min="2562" max="2562" width="21.09765625" style="1" bestFit="1" customWidth="1"/>
    <col min="2563" max="2563" width="4.09765625" style="1" customWidth="1"/>
    <col min="2564" max="2564" width="4.09765625" style="1" bestFit="1" customWidth="1"/>
    <col min="2565" max="2565" width="4.09765625" style="1" customWidth="1"/>
    <col min="2566" max="2566" width="3.8984375" style="1" customWidth="1"/>
    <col min="2567" max="2567" width="3" style="1" customWidth="1"/>
    <col min="2568" max="2568" width="4.19921875" style="1" customWidth="1"/>
    <col min="2569" max="2569" width="3.19921875" style="1" customWidth="1"/>
    <col min="2570" max="2570" width="3.5" style="1" customWidth="1"/>
    <col min="2571" max="2571" width="2.69921875" style="1" customWidth="1"/>
    <col min="2572" max="2572" width="3.3984375" style="1" customWidth="1"/>
    <col min="2573" max="2573" width="2.59765625" style="1" customWidth="1"/>
    <col min="2574" max="2574" width="3.3984375" style="1" customWidth="1"/>
    <col min="2575" max="2575" width="2.59765625" style="1" customWidth="1"/>
    <col min="2576" max="2576" width="4.09765625" style="1" bestFit="1" customWidth="1"/>
    <col min="2577" max="2577" width="3.3984375" style="1" customWidth="1"/>
    <col min="2578" max="2578" width="4.09765625" style="1" customWidth="1"/>
    <col min="2579" max="2579" width="3.3984375" style="1" customWidth="1"/>
    <col min="2580" max="2816" width="11" style="1"/>
    <col min="2817" max="2817" width="6.09765625" style="1" customWidth="1"/>
    <col min="2818" max="2818" width="21.09765625" style="1" bestFit="1" customWidth="1"/>
    <col min="2819" max="2819" width="4.09765625" style="1" customWidth="1"/>
    <col min="2820" max="2820" width="4.09765625" style="1" bestFit="1" customWidth="1"/>
    <col min="2821" max="2821" width="4.09765625" style="1" customWidth="1"/>
    <col min="2822" max="2822" width="3.8984375" style="1" customWidth="1"/>
    <col min="2823" max="2823" width="3" style="1" customWidth="1"/>
    <col min="2824" max="2824" width="4.19921875" style="1" customWidth="1"/>
    <col min="2825" max="2825" width="3.19921875" style="1" customWidth="1"/>
    <col min="2826" max="2826" width="3.5" style="1" customWidth="1"/>
    <col min="2827" max="2827" width="2.69921875" style="1" customWidth="1"/>
    <col min="2828" max="2828" width="3.3984375" style="1" customWidth="1"/>
    <col min="2829" max="2829" width="2.59765625" style="1" customWidth="1"/>
    <col min="2830" max="2830" width="3.3984375" style="1" customWidth="1"/>
    <col min="2831" max="2831" width="2.59765625" style="1" customWidth="1"/>
    <col min="2832" max="2832" width="4.09765625" style="1" bestFit="1" customWidth="1"/>
    <col min="2833" max="2833" width="3.3984375" style="1" customWidth="1"/>
    <col min="2834" max="2834" width="4.09765625" style="1" customWidth="1"/>
    <col min="2835" max="2835" width="3.3984375" style="1" customWidth="1"/>
    <col min="2836" max="3072" width="11" style="1"/>
    <col min="3073" max="3073" width="6.09765625" style="1" customWidth="1"/>
    <col min="3074" max="3074" width="21.09765625" style="1" bestFit="1" customWidth="1"/>
    <col min="3075" max="3075" width="4.09765625" style="1" customWidth="1"/>
    <col min="3076" max="3076" width="4.09765625" style="1" bestFit="1" customWidth="1"/>
    <col min="3077" max="3077" width="4.09765625" style="1" customWidth="1"/>
    <col min="3078" max="3078" width="3.8984375" style="1" customWidth="1"/>
    <col min="3079" max="3079" width="3" style="1" customWidth="1"/>
    <col min="3080" max="3080" width="4.19921875" style="1" customWidth="1"/>
    <col min="3081" max="3081" width="3.19921875" style="1" customWidth="1"/>
    <col min="3082" max="3082" width="3.5" style="1" customWidth="1"/>
    <col min="3083" max="3083" width="2.69921875" style="1" customWidth="1"/>
    <col min="3084" max="3084" width="3.3984375" style="1" customWidth="1"/>
    <col min="3085" max="3085" width="2.59765625" style="1" customWidth="1"/>
    <col min="3086" max="3086" width="3.3984375" style="1" customWidth="1"/>
    <col min="3087" max="3087" width="2.59765625" style="1" customWidth="1"/>
    <col min="3088" max="3088" width="4.09765625" style="1" bestFit="1" customWidth="1"/>
    <col min="3089" max="3089" width="3.3984375" style="1" customWidth="1"/>
    <col min="3090" max="3090" width="4.09765625" style="1" customWidth="1"/>
    <col min="3091" max="3091" width="3.3984375" style="1" customWidth="1"/>
    <col min="3092" max="3328" width="11" style="1"/>
    <col min="3329" max="3329" width="6.09765625" style="1" customWidth="1"/>
    <col min="3330" max="3330" width="21.09765625" style="1" bestFit="1" customWidth="1"/>
    <col min="3331" max="3331" width="4.09765625" style="1" customWidth="1"/>
    <col min="3332" max="3332" width="4.09765625" style="1" bestFit="1" customWidth="1"/>
    <col min="3333" max="3333" width="4.09765625" style="1" customWidth="1"/>
    <col min="3334" max="3334" width="3.8984375" style="1" customWidth="1"/>
    <col min="3335" max="3335" width="3" style="1" customWidth="1"/>
    <col min="3336" max="3336" width="4.19921875" style="1" customWidth="1"/>
    <col min="3337" max="3337" width="3.19921875" style="1" customWidth="1"/>
    <col min="3338" max="3338" width="3.5" style="1" customWidth="1"/>
    <col min="3339" max="3339" width="2.69921875" style="1" customWidth="1"/>
    <col min="3340" max="3340" width="3.3984375" style="1" customWidth="1"/>
    <col min="3341" max="3341" width="2.59765625" style="1" customWidth="1"/>
    <col min="3342" max="3342" width="3.3984375" style="1" customWidth="1"/>
    <col min="3343" max="3343" width="2.59765625" style="1" customWidth="1"/>
    <col min="3344" max="3344" width="4.09765625" style="1" bestFit="1" customWidth="1"/>
    <col min="3345" max="3345" width="3.3984375" style="1" customWidth="1"/>
    <col min="3346" max="3346" width="4.09765625" style="1" customWidth="1"/>
    <col min="3347" max="3347" width="3.3984375" style="1" customWidth="1"/>
    <col min="3348" max="3584" width="11" style="1"/>
    <col min="3585" max="3585" width="6.09765625" style="1" customWidth="1"/>
    <col min="3586" max="3586" width="21.09765625" style="1" bestFit="1" customWidth="1"/>
    <col min="3587" max="3587" width="4.09765625" style="1" customWidth="1"/>
    <col min="3588" max="3588" width="4.09765625" style="1" bestFit="1" customWidth="1"/>
    <col min="3589" max="3589" width="4.09765625" style="1" customWidth="1"/>
    <col min="3590" max="3590" width="3.8984375" style="1" customWidth="1"/>
    <col min="3591" max="3591" width="3" style="1" customWidth="1"/>
    <col min="3592" max="3592" width="4.19921875" style="1" customWidth="1"/>
    <col min="3593" max="3593" width="3.19921875" style="1" customWidth="1"/>
    <col min="3594" max="3594" width="3.5" style="1" customWidth="1"/>
    <col min="3595" max="3595" width="2.69921875" style="1" customWidth="1"/>
    <col min="3596" max="3596" width="3.3984375" style="1" customWidth="1"/>
    <col min="3597" max="3597" width="2.59765625" style="1" customWidth="1"/>
    <col min="3598" max="3598" width="3.3984375" style="1" customWidth="1"/>
    <col min="3599" max="3599" width="2.59765625" style="1" customWidth="1"/>
    <col min="3600" max="3600" width="4.09765625" style="1" bestFit="1" customWidth="1"/>
    <col min="3601" max="3601" width="3.3984375" style="1" customWidth="1"/>
    <col min="3602" max="3602" width="4.09765625" style="1" customWidth="1"/>
    <col min="3603" max="3603" width="3.3984375" style="1" customWidth="1"/>
    <col min="3604" max="3840" width="11" style="1"/>
    <col min="3841" max="3841" width="6.09765625" style="1" customWidth="1"/>
    <col min="3842" max="3842" width="21.09765625" style="1" bestFit="1" customWidth="1"/>
    <col min="3843" max="3843" width="4.09765625" style="1" customWidth="1"/>
    <col min="3844" max="3844" width="4.09765625" style="1" bestFit="1" customWidth="1"/>
    <col min="3845" max="3845" width="4.09765625" style="1" customWidth="1"/>
    <col min="3846" max="3846" width="3.8984375" style="1" customWidth="1"/>
    <col min="3847" max="3847" width="3" style="1" customWidth="1"/>
    <col min="3848" max="3848" width="4.19921875" style="1" customWidth="1"/>
    <col min="3849" max="3849" width="3.19921875" style="1" customWidth="1"/>
    <col min="3850" max="3850" width="3.5" style="1" customWidth="1"/>
    <col min="3851" max="3851" width="2.69921875" style="1" customWidth="1"/>
    <col min="3852" max="3852" width="3.3984375" style="1" customWidth="1"/>
    <col min="3853" max="3853" width="2.59765625" style="1" customWidth="1"/>
    <col min="3854" max="3854" width="3.3984375" style="1" customWidth="1"/>
    <col min="3855" max="3855" width="2.59765625" style="1" customWidth="1"/>
    <col min="3856" max="3856" width="4.09765625" style="1" bestFit="1" customWidth="1"/>
    <col min="3857" max="3857" width="3.3984375" style="1" customWidth="1"/>
    <col min="3858" max="3858" width="4.09765625" style="1" customWidth="1"/>
    <col min="3859" max="3859" width="3.3984375" style="1" customWidth="1"/>
    <col min="3860" max="4096" width="11" style="1"/>
    <col min="4097" max="4097" width="6.09765625" style="1" customWidth="1"/>
    <col min="4098" max="4098" width="21.09765625" style="1" bestFit="1" customWidth="1"/>
    <col min="4099" max="4099" width="4.09765625" style="1" customWidth="1"/>
    <col min="4100" max="4100" width="4.09765625" style="1" bestFit="1" customWidth="1"/>
    <col min="4101" max="4101" width="4.09765625" style="1" customWidth="1"/>
    <col min="4102" max="4102" width="3.8984375" style="1" customWidth="1"/>
    <col min="4103" max="4103" width="3" style="1" customWidth="1"/>
    <col min="4104" max="4104" width="4.19921875" style="1" customWidth="1"/>
    <col min="4105" max="4105" width="3.19921875" style="1" customWidth="1"/>
    <col min="4106" max="4106" width="3.5" style="1" customWidth="1"/>
    <col min="4107" max="4107" width="2.69921875" style="1" customWidth="1"/>
    <col min="4108" max="4108" width="3.3984375" style="1" customWidth="1"/>
    <col min="4109" max="4109" width="2.59765625" style="1" customWidth="1"/>
    <col min="4110" max="4110" width="3.3984375" style="1" customWidth="1"/>
    <col min="4111" max="4111" width="2.59765625" style="1" customWidth="1"/>
    <col min="4112" max="4112" width="4.09765625" style="1" bestFit="1" customWidth="1"/>
    <col min="4113" max="4113" width="3.3984375" style="1" customWidth="1"/>
    <col min="4114" max="4114" width="4.09765625" style="1" customWidth="1"/>
    <col min="4115" max="4115" width="3.3984375" style="1" customWidth="1"/>
    <col min="4116" max="4352" width="11" style="1"/>
    <col min="4353" max="4353" width="6.09765625" style="1" customWidth="1"/>
    <col min="4354" max="4354" width="21.09765625" style="1" bestFit="1" customWidth="1"/>
    <col min="4355" max="4355" width="4.09765625" style="1" customWidth="1"/>
    <col min="4356" max="4356" width="4.09765625" style="1" bestFit="1" customWidth="1"/>
    <col min="4357" max="4357" width="4.09765625" style="1" customWidth="1"/>
    <col min="4358" max="4358" width="3.8984375" style="1" customWidth="1"/>
    <col min="4359" max="4359" width="3" style="1" customWidth="1"/>
    <col min="4360" max="4360" width="4.19921875" style="1" customWidth="1"/>
    <col min="4361" max="4361" width="3.19921875" style="1" customWidth="1"/>
    <col min="4362" max="4362" width="3.5" style="1" customWidth="1"/>
    <col min="4363" max="4363" width="2.69921875" style="1" customWidth="1"/>
    <col min="4364" max="4364" width="3.3984375" style="1" customWidth="1"/>
    <col min="4365" max="4365" width="2.59765625" style="1" customWidth="1"/>
    <col min="4366" max="4366" width="3.3984375" style="1" customWidth="1"/>
    <col min="4367" max="4367" width="2.59765625" style="1" customWidth="1"/>
    <col min="4368" max="4368" width="4.09765625" style="1" bestFit="1" customWidth="1"/>
    <col min="4369" max="4369" width="3.3984375" style="1" customWidth="1"/>
    <col min="4370" max="4370" width="4.09765625" style="1" customWidth="1"/>
    <col min="4371" max="4371" width="3.3984375" style="1" customWidth="1"/>
    <col min="4372" max="4608" width="11" style="1"/>
    <col min="4609" max="4609" width="6.09765625" style="1" customWidth="1"/>
    <col min="4610" max="4610" width="21.09765625" style="1" bestFit="1" customWidth="1"/>
    <col min="4611" max="4611" width="4.09765625" style="1" customWidth="1"/>
    <col min="4612" max="4612" width="4.09765625" style="1" bestFit="1" customWidth="1"/>
    <col min="4613" max="4613" width="4.09765625" style="1" customWidth="1"/>
    <col min="4614" max="4614" width="3.8984375" style="1" customWidth="1"/>
    <col min="4615" max="4615" width="3" style="1" customWidth="1"/>
    <col min="4616" max="4616" width="4.19921875" style="1" customWidth="1"/>
    <col min="4617" max="4617" width="3.19921875" style="1" customWidth="1"/>
    <col min="4618" max="4618" width="3.5" style="1" customWidth="1"/>
    <col min="4619" max="4619" width="2.69921875" style="1" customWidth="1"/>
    <col min="4620" max="4620" width="3.3984375" style="1" customWidth="1"/>
    <col min="4621" max="4621" width="2.59765625" style="1" customWidth="1"/>
    <col min="4622" max="4622" width="3.3984375" style="1" customWidth="1"/>
    <col min="4623" max="4623" width="2.59765625" style="1" customWidth="1"/>
    <col min="4624" max="4624" width="4.09765625" style="1" bestFit="1" customWidth="1"/>
    <col min="4625" max="4625" width="3.3984375" style="1" customWidth="1"/>
    <col min="4626" max="4626" width="4.09765625" style="1" customWidth="1"/>
    <col min="4627" max="4627" width="3.3984375" style="1" customWidth="1"/>
    <col min="4628" max="4864" width="11" style="1"/>
    <col min="4865" max="4865" width="6.09765625" style="1" customWidth="1"/>
    <col min="4866" max="4866" width="21.09765625" style="1" bestFit="1" customWidth="1"/>
    <col min="4867" max="4867" width="4.09765625" style="1" customWidth="1"/>
    <col min="4868" max="4868" width="4.09765625" style="1" bestFit="1" customWidth="1"/>
    <col min="4869" max="4869" width="4.09765625" style="1" customWidth="1"/>
    <col min="4870" max="4870" width="3.8984375" style="1" customWidth="1"/>
    <col min="4871" max="4871" width="3" style="1" customWidth="1"/>
    <col min="4872" max="4872" width="4.19921875" style="1" customWidth="1"/>
    <col min="4873" max="4873" width="3.19921875" style="1" customWidth="1"/>
    <col min="4874" max="4874" width="3.5" style="1" customWidth="1"/>
    <col min="4875" max="4875" width="2.69921875" style="1" customWidth="1"/>
    <col min="4876" max="4876" width="3.3984375" style="1" customWidth="1"/>
    <col min="4877" max="4877" width="2.59765625" style="1" customWidth="1"/>
    <col min="4878" max="4878" width="3.3984375" style="1" customWidth="1"/>
    <col min="4879" max="4879" width="2.59765625" style="1" customWidth="1"/>
    <col min="4880" max="4880" width="4.09765625" style="1" bestFit="1" customWidth="1"/>
    <col min="4881" max="4881" width="3.3984375" style="1" customWidth="1"/>
    <col min="4882" max="4882" width="4.09765625" style="1" customWidth="1"/>
    <col min="4883" max="4883" width="3.3984375" style="1" customWidth="1"/>
    <col min="4884" max="5120" width="11" style="1"/>
    <col min="5121" max="5121" width="6.09765625" style="1" customWidth="1"/>
    <col min="5122" max="5122" width="21.09765625" style="1" bestFit="1" customWidth="1"/>
    <col min="5123" max="5123" width="4.09765625" style="1" customWidth="1"/>
    <col min="5124" max="5124" width="4.09765625" style="1" bestFit="1" customWidth="1"/>
    <col min="5125" max="5125" width="4.09765625" style="1" customWidth="1"/>
    <col min="5126" max="5126" width="3.8984375" style="1" customWidth="1"/>
    <col min="5127" max="5127" width="3" style="1" customWidth="1"/>
    <col min="5128" max="5128" width="4.19921875" style="1" customWidth="1"/>
    <col min="5129" max="5129" width="3.19921875" style="1" customWidth="1"/>
    <col min="5130" max="5130" width="3.5" style="1" customWidth="1"/>
    <col min="5131" max="5131" width="2.69921875" style="1" customWidth="1"/>
    <col min="5132" max="5132" width="3.3984375" style="1" customWidth="1"/>
    <col min="5133" max="5133" width="2.59765625" style="1" customWidth="1"/>
    <col min="5134" max="5134" width="3.3984375" style="1" customWidth="1"/>
    <col min="5135" max="5135" width="2.59765625" style="1" customWidth="1"/>
    <col min="5136" max="5136" width="4.09765625" style="1" bestFit="1" customWidth="1"/>
    <col min="5137" max="5137" width="3.3984375" style="1" customWidth="1"/>
    <col min="5138" max="5138" width="4.09765625" style="1" customWidth="1"/>
    <col min="5139" max="5139" width="3.3984375" style="1" customWidth="1"/>
    <col min="5140" max="5376" width="11" style="1"/>
    <col min="5377" max="5377" width="6.09765625" style="1" customWidth="1"/>
    <col min="5378" max="5378" width="21.09765625" style="1" bestFit="1" customWidth="1"/>
    <col min="5379" max="5379" width="4.09765625" style="1" customWidth="1"/>
    <col min="5380" max="5380" width="4.09765625" style="1" bestFit="1" customWidth="1"/>
    <col min="5381" max="5381" width="4.09765625" style="1" customWidth="1"/>
    <col min="5382" max="5382" width="3.8984375" style="1" customWidth="1"/>
    <col min="5383" max="5383" width="3" style="1" customWidth="1"/>
    <col min="5384" max="5384" width="4.19921875" style="1" customWidth="1"/>
    <col min="5385" max="5385" width="3.19921875" style="1" customWidth="1"/>
    <col min="5386" max="5386" width="3.5" style="1" customWidth="1"/>
    <col min="5387" max="5387" width="2.69921875" style="1" customWidth="1"/>
    <col min="5388" max="5388" width="3.3984375" style="1" customWidth="1"/>
    <col min="5389" max="5389" width="2.59765625" style="1" customWidth="1"/>
    <col min="5390" max="5390" width="3.3984375" style="1" customWidth="1"/>
    <col min="5391" max="5391" width="2.59765625" style="1" customWidth="1"/>
    <col min="5392" max="5392" width="4.09765625" style="1" bestFit="1" customWidth="1"/>
    <col min="5393" max="5393" width="3.3984375" style="1" customWidth="1"/>
    <col min="5394" max="5394" width="4.09765625" style="1" customWidth="1"/>
    <col min="5395" max="5395" width="3.3984375" style="1" customWidth="1"/>
    <col min="5396" max="5632" width="11" style="1"/>
    <col min="5633" max="5633" width="6.09765625" style="1" customWidth="1"/>
    <col min="5634" max="5634" width="21.09765625" style="1" bestFit="1" customWidth="1"/>
    <col min="5635" max="5635" width="4.09765625" style="1" customWidth="1"/>
    <col min="5636" max="5636" width="4.09765625" style="1" bestFit="1" customWidth="1"/>
    <col min="5637" max="5637" width="4.09765625" style="1" customWidth="1"/>
    <col min="5638" max="5638" width="3.8984375" style="1" customWidth="1"/>
    <col min="5639" max="5639" width="3" style="1" customWidth="1"/>
    <col min="5640" max="5640" width="4.19921875" style="1" customWidth="1"/>
    <col min="5641" max="5641" width="3.19921875" style="1" customWidth="1"/>
    <col min="5642" max="5642" width="3.5" style="1" customWidth="1"/>
    <col min="5643" max="5643" width="2.69921875" style="1" customWidth="1"/>
    <col min="5644" max="5644" width="3.3984375" style="1" customWidth="1"/>
    <col min="5645" max="5645" width="2.59765625" style="1" customWidth="1"/>
    <col min="5646" max="5646" width="3.3984375" style="1" customWidth="1"/>
    <col min="5647" max="5647" width="2.59765625" style="1" customWidth="1"/>
    <col min="5648" max="5648" width="4.09765625" style="1" bestFit="1" customWidth="1"/>
    <col min="5649" max="5649" width="3.3984375" style="1" customWidth="1"/>
    <col min="5650" max="5650" width="4.09765625" style="1" customWidth="1"/>
    <col min="5651" max="5651" width="3.3984375" style="1" customWidth="1"/>
    <col min="5652" max="5888" width="11" style="1"/>
    <col min="5889" max="5889" width="6.09765625" style="1" customWidth="1"/>
    <col min="5890" max="5890" width="21.09765625" style="1" bestFit="1" customWidth="1"/>
    <col min="5891" max="5891" width="4.09765625" style="1" customWidth="1"/>
    <col min="5892" max="5892" width="4.09765625" style="1" bestFit="1" customWidth="1"/>
    <col min="5893" max="5893" width="4.09765625" style="1" customWidth="1"/>
    <col min="5894" max="5894" width="3.8984375" style="1" customWidth="1"/>
    <col min="5895" max="5895" width="3" style="1" customWidth="1"/>
    <col min="5896" max="5896" width="4.19921875" style="1" customWidth="1"/>
    <col min="5897" max="5897" width="3.19921875" style="1" customWidth="1"/>
    <col min="5898" max="5898" width="3.5" style="1" customWidth="1"/>
    <col min="5899" max="5899" width="2.69921875" style="1" customWidth="1"/>
    <col min="5900" max="5900" width="3.3984375" style="1" customWidth="1"/>
    <col min="5901" max="5901" width="2.59765625" style="1" customWidth="1"/>
    <col min="5902" max="5902" width="3.3984375" style="1" customWidth="1"/>
    <col min="5903" max="5903" width="2.59765625" style="1" customWidth="1"/>
    <col min="5904" max="5904" width="4.09765625" style="1" bestFit="1" customWidth="1"/>
    <col min="5905" max="5905" width="3.3984375" style="1" customWidth="1"/>
    <col min="5906" max="5906" width="4.09765625" style="1" customWidth="1"/>
    <col min="5907" max="5907" width="3.3984375" style="1" customWidth="1"/>
    <col min="5908" max="6144" width="11" style="1"/>
    <col min="6145" max="6145" width="6.09765625" style="1" customWidth="1"/>
    <col min="6146" max="6146" width="21.09765625" style="1" bestFit="1" customWidth="1"/>
    <col min="6147" max="6147" width="4.09765625" style="1" customWidth="1"/>
    <col min="6148" max="6148" width="4.09765625" style="1" bestFit="1" customWidth="1"/>
    <col min="6149" max="6149" width="4.09765625" style="1" customWidth="1"/>
    <col min="6150" max="6150" width="3.8984375" style="1" customWidth="1"/>
    <col min="6151" max="6151" width="3" style="1" customWidth="1"/>
    <col min="6152" max="6152" width="4.19921875" style="1" customWidth="1"/>
    <col min="6153" max="6153" width="3.19921875" style="1" customWidth="1"/>
    <col min="6154" max="6154" width="3.5" style="1" customWidth="1"/>
    <col min="6155" max="6155" width="2.69921875" style="1" customWidth="1"/>
    <col min="6156" max="6156" width="3.3984375" style="1" customWidth="1"/>
    <col min="6157" max="6157" width="2.59765625" style="1" customWidth="1"/>
    <col min="6158" max="6158" width="3.3984375" style="1" customWidth="1"/>
    <col min="6159" max="6159" width="2.59765625" style="1" customWidth="1"/>
    <col min="6160" max="6160" width="4.09765625" style="1" bestFit="1" customWidth="1"/>
    <col min="6161" max="6161" width="3.3984375" style="1" customWidth="1"/>
    <col min="6162" max="6162" width="4.09765625" style="1" customWidth="1"/>
    <col min="6163" max="6163" width="3.3984375" style="1" customWidth="1"/>
    <col min="6164" max="6400" width="11" style="1"/>
    <col min="6401" max="6401" width="6.09765625" style="1" customWidth="1"/>
    <col min="6402" max="6402" width="21.09765625" style="1" bestFit="1" customWidth="1"/>
    <col min="6403" max="6403" width="4.09765625" style="1" customWidth="1"/>
    <col min="6404" max="6404" width="4.09765625" style="1" bestFit="1" customWidth="1"/>
    <col min="6405" max="6405" width="4.09765625" style="1" customWidth="1"/>
    <col min="6406" max="6406" width="3.8984375" style="1" customWidth="1"/>
    <col min="6407" max="6407" width="3" style="1" customWidth="1"/>
    <col min="6408" max="6408" width="4.19921875" style="1" customWidth="1"/>
    <col min="6409" max="6409" width="3.19921875" style="1" customWidth="1"/>
    <col min="6410" max="6410" width="3.5" style="1" customWidth="1"/>
    <col min="6411" max="6411" width="2.69921875" style="1" customWidth="1"/>
    <col min="6412" max="6412" width="3.3984375" style="1" customWidth="1"/>
    <col min="6413" max="6413" width="2.59765625" style="1" customWidth="1"/>
    <col min="6414" max="6414" width="3.3984375" style="1" customWidth="1"/>
    <col min="6415" max="6415" width="2.59765625" style="1" customWidth="1"/>
    <col min="6416" max="6416" width="4.09765625" style="1" bestFit="1" customWidth="1"/>
    <col min="6417" max="6417" width="3.3984375" style="1" customWidth="1"/>
    <col min="6418" max="6418" width="4.09765625" style="1" customWidth="1"/>
    <col min="6419" max="6419" width="3.3984375" style="1" customWidth="1"/>
    <col min="6420" max="6656" width="11" style="1"/>
    <col min="6657" max="6657" width="6.09765625" style="1" customWidth="1"/>
    <col min="6658" max="6658" width="21.09765625" style="1" bestFit="1" customWidth="1"/>
    <col min="6659" max="6659" width="4.09765625" style="1" customWidth="1"/>
    <col min="6660" max="6660" width="4.09765625" style="1" bestFit="1" customWidth="1"/>
    <col min="6661" max="6661" width="4.09765625" style="1" customWidth="1"/>
    <col min="6662" max="6662" width="3.8984375" style="1" customWidth="1"/>
    <col min="6663" max="6663" width="3" style="1" customWidth="1"/>
    <col min="6664" max="6664" width="4.19921875" style="1" customWidth="1"/>
    <col min="6665" max="6665" width="3.19921875" style="1" customWidth="1"/>
    <col min="6666" max="6666" width="3.5" style="1" customWidth="1"/>
    <col min="6667" max="6667" width="2.69921875" style="1" customWidth="1"/>
    <col min="6668" max="6668" width="3.3984375" style="1" customWidth="1"/>
    <col min="6669" max="6669" width="2.59765625" style="1" customWidth="1"/>
    <col min="6670" max="6670" width="3.3984375" style="1" customWidth="1"/>
    <col min="6671" max="6671" width="2.59765625" style="1" customWidth="1"/>
    <col min="6672" max="6672" width="4.09765625" style="1" bestFit="1" customWidth="1"/>
    <col min="6673" max="6673" width="3.3984375" style="1" customWidth="1"/>
    <col min="6674" max="6674" width="4.09765625" style="1" customWidth="1"/>
    <col min="6675" max="6675" width="3.3984375" style="1" customWidth="1"/>
    <col min="6676" max="6912" width="11" style="1"/>
    <col min="6913" max="6913" width="6.09765625" style="1" customWidth="1"/>
    <col min="6914" max="6914" width="21.09765625" style="1" bestFit="1" customWidth="1"/>
    <col min="6915" max="6915" width="4.09765625" style="1" customWidth="1"/>
    <col min="6916" max="6916" width="4.09765625" style="1" bestFit="1" customWidth="1"/>
    <col min="6917" max="6917" width="4.09765625" style="1" customWidth="1"/>
    <col min="6918" max="6918" width="3.8984375" style="1" customWidth="1"/>
    <col min="6919" max="6919" width="3" style="1" customWidth="1"/>
    <col min="6920" max="6920" width="4.19921875" style="1" customWidth="1"/>
    <col min="6921" max="6921" width="3.19921875" style="1" customWidth="1"/>
    <col min="6922" max="6922" width="3.5" style="1" customWidth="1"/>
    <col min="6923" max="6923" width="2.69921875" style="1" customWidth="1"/>
    <col min="6924" max="6924" width="3.3984375" style="1" customWidth="1"/>
    <col min="6925" max="6925" width="2.59765625" style="1" customWidth="1"/>
    <col min="6926" max="6926" width="3.3984375" style="1" customWidth="1"/>
    <col min="6927" max="6927" width="2.59765625" style="1" customWidth="1"/>
    <col min="6928" max="6928" width="4.09765625" style="1" bestFit="1" customWidth="1"/>
    <col min="6929" max="6929" width="3.3984375" style="1" customWidth="1"/>
    <col min="6930" max="6930" width="4.09765625" style="1" customWidth="1"/>
    <col min="6931" max="6931" width="3.3984375" style="1" customWidth="1"/>
    <col min="6932" max="7168" width="11" style="1"/>
    <col min="7169" max="7169" width="6.09765625" style="1" customWidth="1"/>
    <col min="7170" max="7170" width="21.09765625" style="1" bestFit="1" customWidth="1"/>
    <col min="7171" max="7171" width="4.09765625" style="1" customWidth="1"/>
    <col min="7172" max="7172" width="4.09765625" style="1" bestFit="1" customWidth="1"/>
    <col min="7173" max="7173" width="4.09765625" style="1" customWidth="1"/>
    <col min="7174" max="7174" width="3.8984375" style="1" customWidth="1"/>
    <col min="7175" max="7175" width="3" style="1" customWidth="1"/>
    <col min="7176" max="7176" width="4.19921875" style="1" customWidth="1"/>
    <col min="7177" max="7177" width="3.19921875" style="1" customWidth="1"/>
    <col min="7178" max="7178" width="3.5" style="1" customWidth="1"/>
    <col min="7179" max="7179" width="2.69921875" style="1" customWidth="1"/>
    <col min="7180" max="7180" width="3.3984375" style="1" customWidth="1"/>
    <col min="7181" max="7181" width="2.59765625" style="1" customWidth="1"/>
    <col min="7182" max="7182" width="3.3984375" style="1" customWidth="1"/>
    <col min="7183" max="7183" width="2.59765625" style="1" customWidth="1"/>
    <col min="7184" max="7184" width="4.09765625" style="1" bestFit="1" customWidth="1"/>
    <col min="7185" max="7185" width="3.3984375" style="1" customWidth="1"/>
    <col min="7186" max="7186" width="4.09765625" style="1" customWidth="1"/>
    <col min="7187" max="7187" width="3.3984375" style="1" customWidth="1"/>
    <col min="7188" max="7424" width="11" style="1"/>
    <col min="7425" max="7425" width="6.09765625" style="1" customWidth="1"/>
    <col min="7426" max="7426" width="21.09765625" style="1" bestFit="1" customWidth="1"/>
    <col min="7427" max="7427" width="4.09765625" style="1" customWidth="1"/>
    <col min="7428" max="7428" width="4.09765625" style="1" bestFit="1" customWidth="1"/>
    <col min="7429" max="7429" width="4.09765625" style="1" customWidth="1"/>
    <col min="7430" max="7430" width="3.8984375" style="1" customWidth="1"/>
    <col min="7431" max="7431" width="3" style="1" customWidth="1"/>
    <col min="7432" max="7432" width="4.19921875" style="1" customWidth="1"/>
    <col min="7433" max="7433" width="3.19921875" style="1" customWidth="1"/>
    <col min="7434" max="7434" width="3.5" style="1" customWidth="1"/>
    <col min="7435" max="7435" width="2.69921875" style="1" customWidth="1"/>
    <col min="7436" max="7436" width="3.3984375" style="1" customWidth="1"/>
    <col min="7437" max="7437" width="2.59765625" style="1" customWidth="1"/>
    <col min="7438" max="7438" width="3.3984375" style="1" customWidth="1"/>
    <col min="7439" max="7439" width="2.59765625" style="1" customWidth="1"/>
    <col min="7440" max="7440" width="4.09765625" style="1" bestFit="1" customWidth="1"/>
    <col min="7441" max="7441" width="3.3984375" style="1" customWidth="1"/>
    <col min="7442" max="7442" width="4.09765625" style="1" customWidth="1"/>
    <col min="7443" max="7443" width="3.3984375" style="1" customWidth="1"/>
    <col min="7444" max="7680" width="11" style="1"/>
    <col min="7681" max="7681" width="6.09765625" style="1" customWidth="1"/>
    <col min="7682" max="7682" width="21.09765625" style="1" bestFit="1" customWidth="1"/>
    <col min="7683" max="7683" width="4.09765625" style="1" customWidth="1"/>
    <col min="7684" max="7684" width="4.09765625" style="1" bestFit="1" customWidth="1"/>
    <col min="7685" max="7685" width="4.09765625" style="1" customWidth="1"/>
    <col min="7686" max="7686" width="3.8984375" style="1" customWidth="1"/>
    <col min="7687" max="7687" width="3" style="1" customWidth="1"/>
    <col min="7688" max="7688" width="4.19921875" style="1" customWidth="1"/>
    <col min="7689" max="7689" width="3.19921875" style="1" customWidth="1"/>
    <col min="7690" max="7690" width="3.5" style="1" customWidth="1"/>
    <col min="7691" max="7691" width="2.69921875" style="1" customWidth="1"/>
    <col min="7692" max="7692" width="3.3984375" style="1" customWidth="1"/>
    <col min="7693" max="7693" width="2.59765625" style="1" customWidth="1"/>
    <col min="7694" max="7694" width="3.3984375" style="1" customWidth="1"/>
    <col min="7695" max="7695" width="2.59765625" style="1" customWidth="1"/>
    <col min="7696" max="7696" width="4.09765625" style="1" bestFit="1" customWidth="1"/>
    <col min="7697" max="7697" width="3.3984375" style="1" customWidth="1"/>
    <col min="7698" max="7698" width="4.09765625" style="1" customWidth="1"/>
    <col min="7699" max="7699" width="3.3984375" style="1" customWidth="1"/>
    <col min="7700" max="7936" width="11" style="1"/>
    <col min="7937" max="7937" width="6.09765625" style="1" customWidth="1"/>
    <col min="7938" max="7938" width="21.09765625" style="1" bestFit="1" customWidth="1"/>
    <col min="7939" max="7939" width="4.09765625" style="1" customWidth="1"/>
    <col min="7940" max="7940" width="4.09765625" style="1" bestFit="1" customWidth="1"/>
    <col min="7941" max="7941" width="4.09765625" style="1" customWidth="1"/>
    <col min="7942" max="7942" width="3.8984375" style="1" customWidth="1"/>
    <col min="7943" max="7943" width="3" style="1" customWidth="1"/>
    <col min="7944" max="7944" width="4.19921875" style="1" customWidth="1"/>
    <col min="7945" max="7945" width="3.19921875" style="1" customWidth="1"/>
    <col min="7946" max="7946" width="3.5" style="1" customWidth="1"/>
    <col min="7947" max="7947" width="2.69921875" style="1" customWidth="1"/>
    <col min="7948" max="7948" width="3.3984375" style="1" customWidth="1"/>
    <col min="7949" max="7949" width="2.59765625" style="1" customWidth="1"/>
    <col min="7950" max="7950" width="3.3984375" style="1" customWidth="1"/>
    <col min="7951" max="7951" width="2.59765625" style="1" customWidth="1"/>
    <col min="7952" max="7952" width="4.09765625" style="1" bestFit="1" customWidth="1"/>
    <col min="7953" max="7953" width="3.3984375" style="1" customWidth="1"/>
    <col min="7954" max="7954" width="4.09765625" style="1" customWidth="1"/>
    <col min="7955" max="7955" width="3.3984375" style="1" customWidth="1"/>
    <col min="7956" max="8192" width="11" style="1"/>
    <col min="8193" max="8193" width="6.09765625" style="1" customWidth="1"/>
    <col min="8194" max="8194" width="21.09765625" style="1" bestFit="1" customWidth="1"/>
    <col min="8195" max="8195" width="4.09765625" style="1" customWidth="1"/>
    <col min="8196" max="8196" width="4.09765625" style="1" bestFit="1" customWidth="1"/>
    <col min="8197" max="8197" width="4.09765625" style="1" customWidth="1"/>
    <col min="8198" max="8198" width="3.8984375" style="1" customWidth="1"/>
    <col min="8199" max="8199" width="3" style="1" customWidth="1"/>
    <col min="8200" max="8200" width="4.19921875" style="1" customWidth="1"/>
    <col min="8201" max="8201" width="3.19921875" style="1" customWidth="1"/>
    <col min="8202" max="8202" width="3.5" style="1" customWidth="1"/>
    <col min="8203" max="8203" width="2.69921875" style="1" customWidth="1"/>
    <col min="8204" max="8204" width="3.3984375" style="1" customWidth="1"/>
    <col min="8205" max="8205" width="2.59765625" style="1" customWidth="1"/>
    <col min="8206" max="8206" width="3.3984375" style="1" customWidth="1"/>
    <col min="8207" max="8207" width="2.59765625" style="1" customWidth="1"/>
    <col min="8208" max="8208" width="4.09765625" style="1" bestFit="1" customWidth="1"/>
    <col min="8209" max="8209" width="3.3984375" style="1" customWidth="1"/>
    <col min="8210" max="8210" width="4.09765625" style="1" customWidth="1"/>
    <col min="8211" max="8211" width="3.3984375" style="1" customWidth="1"/>
    <col min="8212" max="8448" width="11" style="1"/>
    <col min="8449" max="8449" width="6.09765625" style="1" customWidth="1"/>
    <col min="8450" max="8450" width="21.09765625" style="1" bestFit="1" customWidth="1"/>
    <col min="8451" max="8451" width="4.09765625" style="1" customWidth="1"/>
    <col min="8452" max="8452" width="4.09765625" style="1" bestFit="1" customWidth="1"/>
    <col min="8453" max="8453" width="4.09765625" style="1" customWidth="1"/>
    <col min="8454" max="8454" width="3.8984375" style="1" customWidth="1"/>
    <col min="8455" max="8455" width="3" style="1" customWidth="1"/>
    <col min="8456" max="8456" width="4.19921875" style="1" customWidth="1"/>
    <col min="8457" max="8457" width="3.19921875" style="1" customWidth="1"/>
    <col min="8458" max="8458" width="3.5" style="1" customWidth="1"/>
    <col min="8459" max="8459" width="2.69921875" style="1" customWidth="1"/>
    <col min="8460" max="8460" width="3.3984375" style="1" customWidth="1"/>
    <col min="8461" max="8461" width="2.59765625" style="1" customWidth="1"/>
    <col min="8462" max="8462" width="3.3984375" style="1" customWidth="1"/>
    <col min="8463" max="8463" width="2.59765625" style="1" customWidth="1"/>
    <col min="8464" max="8464" width="4.09765625" style="1" bestFit="1" customWidth="1"/>
    <col min="8465" max="8465" width="3.3984375" style="1" customWidth="1"/>
    <col min="8466" max="8466" width="4.09765625" style="1" customWidth="1"/>
    <col min="8467" max="8467" width="3.3984375" style="1" customWidth="1"/>
    <col min="8468" max="8704" width="11" style="1"/>
    <col min="8705" max="8705" width="6.09765625" style="1" customWidth="1"/>
    <col min="8706" max="8706" width="21.09765625" style="1" bestFit="1" customWidth="1"/>
    <col min="8707" max="8707" width="4.09765625" style="1" customWidth="1"/>
    <col min="8708" max="8708" width="4.09765625" style="1" bestFit="1" customWidth="1"/>
    <col min="8709" max="8709" width="4.09765625" style="1" customWidth="1"/>
    <col min="8710" max="8710" width="3.8984375" style="1" customWidth="1"/>
    <col min="8711" max="8711" width="3" style="1" customWidth="1"/>
    <col min="8712" max="8712" width="4.19921875" style="1" customWidth="1"/>
    <col min="8713" max="8713" width="3.19921875" style="1" customWidth="1"/>
    <col min="8714" max="8714" width="3.5" style="1" customWidth="1"/>
    <col min="8715" max="8715" width="2.69921875" style="1" customWidth="1"/>
    <col min="8716" max="8716" width="3.3984375" style="1" customWidth="1"/>
    <col min="8717" max="8717" width="2.59765625" style="1" customWidth="1"/>
    <col min="8718" max="8718" width="3.3984375" style="1" customWidth="1"/>
    <col min="8719" max="8719" width="2.59765625" style="1" customWidth="1"/>
    <col min="8720" max="8720" width="4.09765625" style="1" bestFit="1" customWidth="1"/>
    <col min="8721" max="8721" width="3.3984375" style="1" customWidth="1"/>
    <col min="8722" max="8722" width="4.09765625" style="1" customWidth="1"/>
    <col min="8723" max="8723" width="3.3984375" style="1" customWidth="1"/>
    <col min="8724" max="8960" width="11" style="1"/>
    <col min="8961" max="8961" width="6.09765625" style="1" customWidth="1"/>
    <col min="8962" max="8962" width="21.09765625" style="1" bestFit="1" customWidth="1"/>
    <col min="8963" max="8963" width="4.09765625" style="1" customWidth="1"/>
    <col min="8964" max="8964" width="4.09765625" style="1" bestFit="1" customWidth="1"/>
    <col min="8965" max="8965" width="4.09765625" style="1" customWidth="1"/>
    <col min="8966" max="8966" width="3.8984375" style="1" customWidth="1"/>
    <col min="8967" max="8967" width="3" style="1" customWidth="1"/>
    <col min="8968" max="8968" width="4.19921875" style="1" customWidth="1"/>
    <col min="8969" max="8969" width="3.19921875" style="1" customWidth="1"/>
    <col min="8970" max="8970" width="3.5" style="1" customWidth="1"/>
    <col min="8971" max="8971" width="2.69921875" style="1" customWidth="1"/>
    <col min="8972" max="8972" width="3.3984375" style="1" customWidth="1"/>
    <col min="8973" max="8973" width="2.59765625" style="1" customWidth="1"/>
    <col min="8974" max="8974" width="3.3984375" style="1" customWidth="1"/>
    <col min="8975" max="8975" width="2.59765625" style="1" customWidth="1"/>
    <col min="8976" max="8976" width="4.09765625" style="1" bestFit="1" customWidth="1"/>
    <col min="8977" max="8977" width="3.3984375" style="1" customWidth="1"/>
    <col min="8978" max="8978" width="4.09765625" style="1" customWidth="1"/>
    <col min="8979" max="8979" width="3.3984375" style="1" customWidth="1"/>
    <col min="8980" max="9216" width="11" style="1"/>
    <col min="9217" max="9217" width="6.09765625" style="1" customWidth="1"/>
    <col min="9218" max="9218" width="21.09765625" style="1" bestFit="1" customWidth="1"/>
    <col min="9219" max="9219" width="4.09765625" style="1" customWidth="1"/>
    <col min="9220" max="9220" width="4.09765625" style="1" bestFit="1" customWidth="1"/>
    <col min="9221" max="9221" width="4.09765625" style="1" customWidth="1"/>
    <col min="9222" max="9222" width="3.8984375" style="1" customWidth="1"/>
    <col min="9223" max="9223" width="3" style="1" customWidth="1"/>
    <col min="9224" max="9224" width="4.19921875" style="1" customWidth="1"/>
    <col min="9225" max="9225" width="3.19921875" style="1" customWidth="1"/>
    <col min="9226" max="9226" width="3.5" style="1" customWidth="1"/>
    <col min="9227" max="9227" width="2.69921875" style="1" customWidth="1"/>
    <col min="9228" max="9228" width="3.3984375" style="1" customWidth="1"/>
    <col min="9229" max="9229" width="2.59765625" style="1" customWidth="1"/>
    <col min="9230" max="9230" width="3.3984375" style="1" customWidth="1"/>
    <col min="9231" max="9231" width="2.59765625" style="1" customWidth="1"/>
    <col min="9232" max="9232" width="4.09765625" style="1" bestFit="1" customWidth="1"/>
    <col min="9233" max="9233" width="3.3984375" style="1" customWidth="1"/>
    <col min="9234" max="9234" width="4.09765625" style="1" customWidth="1"/>
    <col min="9235" max="9235" width="3.3984375" style="1" customWidth="1"/>
    <col min="9236" max="9472" width="11" style="1"/>
    <col min="9473" max="9473" width="6.09765625" style="1" customWidth="1"/>
    <col min="9474" max="9474" width="21.09765625" style="1" bestFit="1" customWidth="1"/>
    <col min="9475" max="9475" width="4.09765625" style="1" customWidth="1"/>
    <col min="9476" max="9476" width="4.09765625" style="1" bestFit="1" customWidth="1"/>
    <col min="9477" max="9477" width="4.09765625" style="1" customWidth="1"/>
    <col min="9478" max="9478" width="3.8984375" style="1" customWidth="1"/>
    <col min="9479" max="9479" width="3" style="1" customWidth="1"/>
    <col min="9480" max="9480" width="4.19921875" style="1" customWidth="1"/>
    <col min="9481" max="9481" width="3.19921875" style="1" customWidth="1"/>
    <col min="9482" max="9482" width="3.5" style="1" customWidth="1"/>
    <col min="9483" max="9483" width="2.69921875" style="1" customWidth="1"/>
    <col min="9484" max="9484" width="3.3984375" style="1" customWidth="1"/>
    <col min="9485" max="9485" width="2.59765625" style="1" customWidth="1"/>
    <col min="9486" max="9486" width="3.3984375" style="1" customWidth="1"/>
    <col min="9487" max="9487" width="2.59765625" style="1" customWidth="1"/>
    <col min="9488" max="9488" width="4.09765625" style="1" bestFit="1" customWidth="1"/>
    <col min="9489" max="9489" width="3.3984375" style="1" customWidth="1"/>
    <col min="9490" max="9490" width="4.09765625" style="1" customWidth="1"/>
    <col min="9491" max="9491" width="3.3984375" style="1" customWidth="1"/>
    <col min="9492" max="9728" width="11" style="1"/>
    <col min="9729" max="9729" width="6.09765625" style="1" customWidth="1"/>
    <col min="9730" max="9730" width="21.09765625" style="1" bestFit="1" customWidth="1"/>
    <col min="9731" max="9731" width="4.09765625" style="1" customWidth="1"/>
    <col min="9732" max="9732" width="4.09765625" style="1" bestFit="1" customWidth="1"/>
    <col min="9733" max="9733" width="4.09765625" style="1" customWidth="1"/>
    <col min="9734" max="9734" width="3.8984375" style="1" customWidth="1"/>
    <col min="9735" max="9735" width="3" style="1" customWidth="1"/>
    <col min="9736" max="9736" width="4.19921875" style="1" customWidth="1"/>
    <col min="9737" max="9737" width="3.19921875" style="1" customWidth="1"/>
    <col min="9738" max="9738" width="3.5" style="1" customWidth="1"/>
    <col min="9739" max="9739" width="2.69921875" style="1" customWidth="1"/>
    <col min="9740" max="9740" width="3.3984375" style="1" customWidth="1"/>
    <col min="9741" max="9741" width="2.59765625" style="1" customWidth="1"/>
    <col min="9742" max="9742" width="3.3984375" style="1" customWidth="1"/>
    <col min="9743" max="9743" width="2.59765625" style="1" customWidth="1"/>
    <col min="9744" max="9744" width="4.09765625" style="1" bestFit="1" customWidth="1"/>
    <col min="9745" max="9745" width="3.3984375" style="1" customWidth="1"/>
    <col min="9746" max="9746" width="4.09765625" style="1" customWidth="1"/>
    <col min="9747" max="9747" width="3.3984375" style="1" customWidth="1"/>
    <col min="9748" max="9984" width="11" style="1"/>
    <col min="9985" max="9985" width="6.09765625" style="1" customWidth="1"/>
    <col min="9986" max="9986" width="21.09765625" style="1" bestFit="1" customWidth="1"/>
    <col min="9987" max="9987" width="4.09765625" style="1" customWidth="1"/>
    <col min="9988" max="9988" width="4.09765625" style="1" bestFit="1" customWidth="1"/>
    <col min="9989" max="9989" width="4.09765625" style="1" customWidth="1"/>
    <col min="9990" max="9990" width="3.8984375" style="1" customWidth="1"/>
    <col min="9991" max="9991" width="3" style="1" customWidth="1"/>
    <col min="9992" max="9992" width="4.19921875" style="1" customWidth="1"/>
    <col min="9993" max="9993" width="3.19921875" style="1" customWidth="1"/>
    <col min="9994" max="9994" width="3.5" style="1" customWidth="1"/>
    <col min="9995" max="9995" width="2.69921875" style="1" customWidth="1"/>
    <col min="9996" max="9996" width="3.3984375" style="1" customWidth="1"/>
    <col min="9997" max="9997" width="2.59765625" style="1" customWidth="1"/>
    <col min="9998" max="9998" width="3.3984375" style="1" customWidth="1"/>
    <col min="9999" max="9999" width="2.59765625" style="1" customWidth="1"/>
    <col min="10000" max="10000" width="4.09765625" style="1" bestFit="1" customWidth="1"/>
    <col min="10001" max="10001" width="3.3984375" style="1" customWidth="1"/>
    <col min="10002" max="10002" width="4.09765625" style="1" customWidth="1"/>
    <col min="10003" max="10003" width="3.3984375" style="1" customWidth="1"/>
    <col min="10004" max="10240" width="11" style="1"/>
    <col min="10241" max="10241" width="6.09765625" style="1" customWidth="1"/>
    <col min="10242" max="10242" width="21.09765625" style="1" bestFit="1" customWidth="1"/>
    <col min="10243" max="10243" width="4.09765625" style="1" customWidth="1"/>
    <col min="10244" max="10244" width="4.09765625" style="1" bestFit="1" customWidth="1"/>
    <col min="10245" max="10245" width="4.09765625" style="1" customWidth="1"/>
    <col min="10246" max="10246" width="3.8984375" style="1" customWidth="1"/>
    <col min="10247" max="10247" width="3" style="1" customWidth="1"/>
    <col min="10248" max="10248" width="4.19921875" style="1" customWidth="1"/>
    <col min="10249" max="10249" width="3.19921875" style="1" customWidth="1"/>
    <col min="10250" max="10250" width="3.5" style="1" customWidth="1"/>
    <col min="10251" max="10251" width="2.69921875" style="1" customWidth="1"/>
    <col min="10252" max="10252" width="3.3984375" style="1" customWidth="1"/>
    <col min="10253" max="10253" width="2.59765625" style="1" customWidth="1"/>
    <col min="10254" max="10254" width="3.3984375" style="1" customWidth="1"/>
    <col min="10255" max="10255" width="2.59765625" style="1" customWidth="1"/>
    <col min="10256" max="10256" width="4.09765625" style="1" bestFit="1" customWidth="1"/>
    <col min="10257" max="10257" width="3.3984375" style="1" customWidth="1"/>
    <col min="10258" max="10258" width="4.09765625" style="1" customWidth="1"/>
    <col min="10259" max="10259" width="3.3984375" style="1" customWidth="1"/>
    <col min="10260" max="10496" width="11" style="1"/>
    <col min="10497" max="10497" width="6.09765625" style="1" customWidth="1"/>
    <col min="10498" max="10498" width="21.09765625" style="1" bestFit="1" customWidth="1"/>
    <col min="10499" max="10499" width="4.09765625" style="1" customWidth="1"/>
    <col min="10500" max="10500" width="4.09765625" style="1" bestFit="1" customWidth="1"/>
    <col min="10501" max="10501" width="4.09765625" style="1" customWidth="1"/>
    <col min="10502" max="10502" width="3.8984375" style="1" customWidth="1"/>
    <col min="10503" max="10503" width="3" style="1" customWidth="1"/>
    <col min="10504" max="10504" width="4.19921875" style="1" customWidth="1"/>
    <col min="10505" max="10505" width="3.19921875" style="1" customWidth="1"/>
    <col min="10506" max="10506" width="3.5" style="1" customWidth="1"/>
    <col min="10507" max="10507" width="2.69921875" style="1" customWidth="1"/>
    <col min="10508" max="10508" width="3.3984375" style="1" customWidth="1"/>
    <col min="10509" max="10509" width="2.59765625" style="1" customWidth="1"/>
    <col min="10510" max="10510" width="3.3984375" style="1" customWidth="1"/>
    <col min="10511" max="10511" width="2.59765625" style="1" customWidth="1"/>
    <col min="10512" max="10512" width="4.09765625" style="1" bestFit="1" customWidth="1"/>
    <col min="10513" max="10513" width="3.3984375" style="1" customWidth="1"/>
    <col min="10514" max="10514" width="4.09765625" style="1" customWidth="1"/>
    <col min="10515" max="10515" width="3.3984375" style="1" customWidth="1"/>
    <col min="10516" max="10752" width="11" style="1"/>
    <col min="10753" max="10753" width="6.09765625" style="1" customWidth="1"/>
    <col min="10754" max="10754" width="21.09765625" style="1" bestFit="1" customWidth="1"/>
    <col min="10755" max="10755" width="4.09765625" style="1" customWidth="1"/>
    <col min="10756" max="10756" width="4.09765625" style="1" bestFit="1" customWidth="1"/>
    <col min="10757" max="10757" width="4.09765625" style="1" customWidth="1"/>
    <col min="10758" max="10758" width="3.8984375" style="1" customWidth="1"/>
    <col min="10759" max="10759" width="3" style="1" customWidth="1"/>
    <col min="10760" max="10760" width="4.19921875" style="1" customWidth="1"/>
    <col min="10761" max="10761" width="3.19921875" style="1" customWidth="1"/>
    <col min="10762" max="10762" width="3.5" style="1" customWidth="1"/>
    <col min="10763" max="10763" width="2.69921875" style="1" customWidth="1"/>
    <col min="10764" max="10764" width="3.3984375" style="1" customWidth="1"/>
    <col min="10765" max="10765" width="2.59765625" style="1" customWidth="1"/>
    <col min="10766" max="10766" width="3.3984375" style="1" customWidth="1"/>
    <col min="10767" max="10767" width="2.59765625" style="1" customWidth="1"/>
    <col min="10768" max="10768" width="4.09765625" style="1" bestFit="1" customWidth="1"/>
    <col min="10769" max="10769" width="3.3984375" style="1" customWidth="1"/>
    <col min="10770" max="10770" width="4.09765625" style="1" customWidth="1"/>
    <col min="10771" max="10771" width="3.3984375" style="1" customWidth="1"/>
    <col min="10772" max="11008" width="11" style="1"/>
    <col min="11009" max="11009" width="6.09765625" style="1" customWidth="1"/>
    <col min="11010" max="11010" width="21.09765625" style="1" bestFit="1" customWidth="1"/>
    <col min="11011" max="11011" width="4.09765625" style="1" customWidth="1"/>
    <col min="11012" max="11012" width="4.09765625" style="1" bestFit="1" customWidth="1"/>
    <col min="11013" max="11013" width="4.09765625" style="1" customWidth="1"/>
    <col min="11014" max="11014" width="3.8984375" style="1" customWidth="1"/>
    <col min="11015" max="11015" width="3" style="1" customWidth="1"/>
    <col min="11016" max="11016" width="4.19921875" style="1" customWidth="1"/>
    <col min="11017" max="11017" width="3.19921875" style="1" customWidth="1"/>
    <col min="11018" max="11018" width="3.5" style="1" customWidth="1"/>
    <col min="11019" max="11019" width="2.69921875" style="1" customWidth="1"/>
    <col min="11020" max="11020" width="3.3984375" style="1" customWidth="1"/>
    <col min="11021" max="11021" width="2.59765625" style="1" customWidth="1"/>
    <col min="11022" max="11022" width="3.3984375" style="1" customWidth="1"/>
    <col min="11023" max="11023" width="2.59765625" style="1" customWidth="1"/>
    <col min="11024" max="11024" width="4.09765625" style="1" bestFit="1" customWidth="1"/>
    <col min="11025" max="11025" width="3.3984375" style="1" customWidth="1"/>
    <col min="11026" max="11026" width="4.09765625" style="1" customWidth="1"/>
    <col min="11027" max="11027" width="3.3984375" style="1" customWidth="1"/>
    <col min="11028" max="11264" width="11" style="1"/>
    <col min="11265" max="11265" width="6.09765625" style="1" customWidth="1"/>
    <col min="11266" max="11266" width="21.09765625" style="1" bestFit="1" customWidth="1"/>
    <col min="11267" max="11267" width="4.09765625" style="1" customWidth="1"/>
    <col min="11268" max="11268" width="4.09765625" style="1" bestFit="1" customWidth="1"/>
    <col min="11269" max="11269" width="4.09765625" style="1" customWidth="1"/>
    <col min="11270" max="11270" width="3.8984375" style="1" customWidth="1"/>
    <col min="11271" max="11271" width="3" style="1" customWidth="1"/>
    <col min="11272" max="11272" width="4.19921875" style="1" customWidth="1"/>
    <col min="11273" max="11273" width="3.19921875" style="1" customWidth="1"/>
    <col min="11274" max="11274" width="3.5" style="1" customWidth="1"/>
    <col min="11275" max="11275" width="2.69921875" style="1" customWidth="1"/>
    <col min="11276" max="11276" width="3.3984375" style="1" customWidth="1"/>
    <col min="11277" max="11277" width="2.59765625" style="1" customWidth="1"/>
    <col min="11278" max="11278" width="3.3984375" style="1" customWidth="1"/>
    <col min="11279" max="11279" width="2.59765625" style="1" customWidth="1"/>
    <col min="11280" max="11280" width="4.09765625" style="1" bestFit="1" customWidth="1"/>
    <col min="11281" max="11281" width="3.3984375" style="1" customWidth="1"/>
    <col min="11282" max="11282" width="4.09765625" style="1" customWidth="1"/>
    <col min="11283" max="11283" width="3.3984375" style="1" customWidth="1"/>
    <col min="11284" max="11520" width="11" style="1"/>
    <col min="11521" max="11521" width="6.09765625" style="1" customWidth="1"/>
    <col min="11522" max="11522" width="21.09765625" style="1" bestFit="1" customWidth="1"/>
    <col min="11523" max="11523" width="4.09765625" style="1" customWidth="1"/>
    <col min="11524" max="11524" width="4.09765625" style="1" bestFit="1" customWidth="1"/>
    <col min="11525" max="11525" width="4.09765625" style="1" customWidth="1"/>
    <col min="11526" max="11526" width="3.8984375" style="1" customWidth="1"/>
    <col min="11527" max="11527" width="3" style="1" customWidth="1"/>
    <col min="11528" max="11528" width="4.19921875" style="1" customWidth="1"/>
    <col min="11529" max="11529" width="3.19921875" style="1" customWidth="1"/>
    <col min="11530" max="11530" width="3.5" style="1" customWidth="1"/>
    <col min="11531" max="11531" width="2.69921875" style="1" customWidth="1"/>
    <col min="11532" max="11532" width="3.3984375" style="1" customWidth="1"/>
    <col min="11533" max="11533" width="2.59765625" style="1" customWidth="1"/>
    <col min="11534" max="11534" width="3.3984375" style="1" customWidth="1"/>
    <col min="11535" max="11535" width="2.59765625" style="1" customWidth="1"/>
    <col min="11536" max="11536" width="4.09765625" style="1" bestFit="1" customWidth="1"/>
    <col min="11537" max="11537" width="3.3984375" style="1" customWidth="1"/>
    <col min="11538" max="11538" width="4.09765625" style="1" customWidth="1"/>
    <col min="11539" max="11539" width="3.3984375" style="1" customWidth="1"/>
    <col min="11540" max="11776" width="11" style="1"/>
    <col min="11777" max="11777" width="6.09765625" style="1" customWidth="1"/>
    <col min="11778" max="11778" width="21.09765625" style="1" bestFit="1" customWidth="1"/>
    <col min="11779" max="11779" width="4.09765625" style="1" customWidth="1"/>
    <col min="11780" max="11780" width="4.09765625" style="1" bestFit="1" customWidth="1"/>
    <col min="11781" max="11781" width="4.09765625" style="1" customWidth="1"/>
    <col min="11782" max="11782" width="3.8984375" style="1" customWidth="1"/>
    <col min="11783" max="11783" width="3" style="1" customWidth="1"/>
    <col min="11784" max="11784" width="4.19921875" style="1" customWidth="1"/>
    <col min="11785" max="11785" width="3.19921875" style="1" customWidth="1"/>
    <col min="11786" max="11786" width="3.5" style="1" customWidth="1"/>
    <col min="11787" max="11787" width="2.69921875" style="1" customWidth="1"/>
    <col min="11788" max="11788" width="3.3984375" style="1" customWidth="1"/>
    <col min="11789" max="11789" width="2.59765625" style="1" customWidth="1"/>
    <col min="11790" max="11790" width="3.3984375" style="1" customWidth="1"/>
    <col min="11791" max="11791" width="2.59765625" style="1" customWidth="1"/>
    <col min="11792" max="11792" width="4.09765625" style="1" bestFit="1" customWidth="1"/>
    <col min="11793" max="11793" width="3.3984375" style="1" customWidth="1"/>
    <col min="11794" max="11794" width="4.09765625" style="1" customWidth="1"/>
    <col min="11795" max="11795" width="3.3984375" style="1" customWidth="1"/>
    <col min="11796" max="12032" width="11" style="1"/>
    <col min="12033" max="12033" width="6.09765625" style="1" customWidth="1"/>
    <col min="12034" max="12034" width="21.09765625" style="1" bestFit="1" customWidth="1"/>
    <col min="12035" max="12035" width="4.09765625" style="1" customWidth="1"/>
    <col min="12036" max="12036" width="4.09765625" style="1" bestFit="1" customWidth="1"/>
    <col min="12037" max="12037" width="4.09765625" style="1" customWidth="1"/>
    <col min="12038" max="12038" width="3.8984375" style="1" customWidth="1"/>
    <col min="12039" max="12039" width="3" style="1" customWidth="1"/>
    <col min="12040" max="12040" width="4.19921875" style="1" customWidth="1"/>
    <col min="12041" max="12041" width="3.19921875" style="1" customWidth="1"/>
    <col min="12042" max="12042" width="3.5" style="1" customWidth="1"/>
    <col min="12043" max="12043" width="2.69921875" style="1" customWidth="1"/>
    <col min="12044" max="12044" width="3.3984375" style="1" customWidth="1"/>
    <col min="12045" max="12045" width="2.59765625" style="1" customWidth="1"/>
    <col min="12046" max="12046" width="3.3984375" style="1" customWidth="1"/>
    <col min="12047" max="12047" width="2.59765625" style="1" customWidth="1"/>
    <col min="12048" max="12048" width="4.09765625" style="1" bestFit="1" customWidth="1"/>
    <col min="12049" max="12049" width="3.3984375" style="1" customWidth="1"/>
    <col min="12050" max="12050" width="4.09765625" style="1" customWidth="1"/>
    <col min="12051" max="12051" width="3.3984375" style="1" customWidth="1"/>
    <col min="12052" max="12288" width="11" style="1"/>
    <col min="12289" max="12289" width="6.09765625" style="1" customWidth="1"/>
    <col min="12290" max="12290" width="21.09765625" style="1" bestFit="1" customWidth="1"/>
    <col min="12291" max="12291" width="4.09765625" style="1" customWidth="1"/>
    <col min="12292" max="12292" width="4.09765625" style="1" bestFit="1" customWidth="1"/>
    <col min="12293" max="12293" width="4.09765625" style="1" customWidth="1"/>
    <col min="12294" max="12294" width="3.8984375" style="1" customWidth="1"/>
    <col min="12295" max="12295" width="3" style="1" customWidth="1"/>
    <col min="12296" max="12296" width="4.19921875" style="1" customWidth="1"/>
    <col min="12297" max="12297" width="3.19921875" style="1" customWidth="1"/>
    <col min="12298" max="12298" width="3.5" style="1" customWidth="1"/>
    <col min="12299" max="12299" width="2.69921875" style="1" customWidth="1"/>
    <col min="12300" max="12300" width="3.3984375" style="1" customWidth="1"/>
    <col min="12301" max="12301" width="2.59765625" style="1" customWidth="1"/>
    <col min="12302" max="12302" width="3.3984375" style="1" customWidth="1"/>
    <col min="12303" max="12303" width="2.59765625" style="1" customWidth="1"/>
    <col min="12304" max="12304" width="4.09765625" style="1" bestFit="1" customWidth="1"/>
    <col min="12305" max="12305" width="3.3984375" style="1" customWidth="1"/>
    <col min="12306" max="12306" width="4.09765625" style="1" customWidth="1"/>
    <col min="12307" max="12307" width="3.3984375" style="1" customWidth="1"/>
    <col min="12308" max="12544" width="11" style="1"/>
    <col min="12545" max="12545" width="6.09765625" style="1" customWidth="1"/>
    <col min="12546" max="12546" width="21.09765625" style="1" bestFit="1" customWidth="1"/>
    <col min="12547" max="12547" width="4.09765625" style="1" customWidth="1"/>
    <col min="12548" max="12548" width="4.09765625" style="1" bestFit="1" customWidth="1"/>
    <col min="12549" max="12549" width="4.09765625" style="1" customWidth="1"/>
    <col min="12550" max="12550" width="3.8984375" style="1" customWidth="1"/>
    <col min="12551" max="12551" width="3" style="1" customWidth="1"/>
    <col min="12552" max="12552" width="4.19921875" style="1" customWidth="1"/>
    <col min="12553" max="12553" width="3.19921875" style="1" customWidth="1"/>
    <col min="12554" max="12554" width="3.5" style="1" customWidth="1"/>
    <col min="12555" max="12555" width="2.69921875" style="1" customWidth="1"/>
    <col min="12556" max="12556" width="3.3984375" style="1" customWidth="1"/>
    <col min="12557" max="12557" width="2.59765625" style="1" customWidth="1"/>
    <col min="12558" max="12558" width="3.3984375" style="1" customWidth="1"/>
    <col min="12559" max="12559" width="2.59765625" style="1" customWidth="1"/>
    <col min="12560" max="12560" width="4.09765625" style="1" bestFit="1" customWidth="1"/>
    <col min="12561" max="12561" width="3.3984375" style="1" customWidth="1"/>
    <col min="12562" max="12562" width="4.09765625" style="1" customWidth="1"/>
    <col min="12563" max="12563" width="3.3984375" style="1" customWidth="1"/>
    <col min="12564" max="12800" width="11" style="1"/>
    <col min="12801" max="12801" width="6.09765625" style="1" customWidth="1"/>
    <col min="12802" max="12802" width="21.09765625" style="1" bestFit="1" customWidth="1"/>
    <col min="12803" max="12803" width="4.09765625" style="1" customWidth="1"/>
    <col min="12804" max="12804" width="4.09765625" style="1" bestFit="1" customWidth="1"/>
    <col min="12805" max="12805" width="4.09765625" style="1" customWidth="1"/>
    <col min="12806" max="12806" width="3.8984375" style="1" customWidth="1"/>
    <col min="12807" max="12807" width="3" style="1" customWidth="1"/>
    <col min="12808" max="12808" width="4.19921875" style="1" customWidth="1"/>
    <col min="12809" max="12809" width="3.19921875" style="1" customWidth="1"/>
    <col min="12810" max="12810" width="3.5" style="1" customWidth="1"/>
    <col min="12811" max="12811" width="2.69921875" style="1" customWidth="1"/>
    <col min="12812" max="12812" width="3.3984375" style="1" customWidth="1"/>
    <col min="12813" max="12813" width="2.59765625" style="1" customWidth="1"/>
    <col min="12814" max="12814" width="3.3984375" style="1" customWidth="1"/>
    <col min="12815" max="12815" width="2.59765625" style="1" customWidth="1"/>
    <col min="12816" max="12816" width="4.09765625" style="1" bestFit="1" customWidth="1"/>
    <col min="12817" max="12817" width="3.3984375" style="1" customWidth="1"/>
    <col min="12818" max="12818" width="4.09765625" style="1" customWidth="1"/>
    <col min="12819" max="12819" width="3.3984375" style="1" customWidth="1"/>
    <col min="12820" max="13056" width="11" style="1"/>
    <col min="13057" max="13057" width="6.09765625" style="1" customWidth="1"/>
    <col min="13058" max="13058" width="21.09765625" style="1" bestFit="1" customWidth="1"/>
    <col min="13059" max="13059" width="4.09765625" style="1" customWidth="1"/>
    <col min="13060" max="13060" width="4.09765625" style="1" bestFit="1" customWidth="1"/>
    <col min="13061" max="13061" width="4.09765625" style="1" customWidth="1"/>
    <col min="13062" max="13062" width="3.8984375" style="1" customWidth="1"/>
    <col min="13063" max="13063" width="3" style="1" customWidth="1"/>
    <col min="13064" max="13064" width="4.19921875" style="1" customWidth="1"/>
    <col min="13065" max="13065" width="3.19921875" style="1" customWidth="1"/>
    <col min="13066" max="13066" width="3.5" style="1" customWidth="1"/>
    <col min="13067" max="13067" width="2.69921875" style="1" customWidth="1"/>
    <col min="13068" max="13068" width="3.3984375" style="1" customWidth="1"/>
    <col min="13069" max="13069" width="2.59765625" style="1" customWidth="1"/>
    <col min="13070" max="13070" width="3.3984375" style="1" customWidth="1"/>
    <col min="13071" max="13071" width="2.59765625" style="1" customWidth="1"/>
    <col min="13072" max="13072" width="4.09765625" style="1" bestFit="1" customWidth="1"/>
    <col min="13073" max="13073" width="3.3984375" style="1" customWidth="1"/>
    <col min="13074" max="13074" width="4.09765625" style="1" customWidth="1"/>
    <col min="13075" max="13075" width="3.3984375" style="1" customWidth="1"/>
    <col min="13076" max="13312" width="11" style="1"/>
    <col min="13313" max="13313" width="6.09765625" style="1" customWidth="1"/>
    <col min="13314" max="13314" width="21.09765625" style="1" bestFit="1" customWidth="1"/>
    <col min="13315" max="13315" width="4.09765625" style="1" customWidth="1"/>
    <col min="13316" max="13316" width="4.09765625" style="1" bestFit="1" customWidth="1"/>
    <col min="13317" max="13317" width="4.09765625" style="1" customWidth="1"/>
    <col min="13318" max="13318" width="3.8984375" style="1" customWidth="1"/>
    <col min="13319" max="13319" width="3" style="1" customWidth="1"/>
    <col min="13320" max="13320" width="4.19921875" style="1" customWidth="1"/>
    <col min="13321" max="13321" width="3.19921875" style="1" customWidth="1"/>
    <col min="13322" max="13322" width="3.5" style="1" customWidth="1"/>
    <col min="13323" max="13323" width="2.69921875" style="1" customWidth="1"/>
    <col min="13324" max="13324" width="3.3984375" style="1" customWidth="1"/>
    <col min="13325" max="13325" width="2.59765625" style="1" customWidth="1"/>
    <col min="13326" max="13326" width="3.3984375" style="1" customWidth="1"/>
    <col min="13327" max="13327" width="2.59765625" style="1" customWidth="1"/>
    <col min="13328" max="13328" width="4.09765625" style="1" bestFit="1" customWidth="1"/>
    <col min="13329" max="13329" width="3.3984375" style="1" customWidth="1"/>
    <col min="13330" max="13330" width="4.09765625" style="1" customWidth="1"/>
    <col min="13331" max="13331" width="3.3984375" style="1" customWidth="1"/>
    <col min="13332" max="13568" width="11" style="1"/>
    <col min="13569" max="13569" width="6.09765625" style="1" customWidth="1"/>
    <col min="13570" max="13570" width="21.09765625" style="1" bestFit="1" customWidth="1"/>
    <col min="13571" max="13571" width="4.09765625" style="1" customWidth="1"/>
    <col min="13572" max="13572" width="4.09765625" style="1" bestFit="1" customWidth="1"/>
    <col min="13573" max="13573" width="4.09765625" style="1" customWidth="1"/>
    <col min="13574" max="13574" width="3.8984375" style="1" customWidth="1"/>
    <col min="13575" max="13575" width="3" style="1" customWidth="1"/>
    <col min="13576" max="13576" width="4.19921875" style="1" customWidth="1"/>
    <col min="13577" max="13577" width="3.19921875" style="1" customWidth="1"/>
    <col min="13578" max="13578" width="3.5" style="1" customWidth="1"/>
    <col min="13579" max="13579" width="2.69921875" style="1" customWidth="1"/>
    <col min="13580" max="13580" width="3.3984375" style="1" customWidth="1"/>
    <col min="13581" max="13581" width="2.59765625" style="1" customWidth="1"/>
    <col min="13582" max="13582" width="3.3984375" style="1" customWidth="1"/>
    <col min="13583" max="13583" width="2.59765625" style="1" customWidth="1"/>
    <col min="13584" max="13584" width="4.09765625" style="1" bestFit="1" customWidth="1"/>
    <col min="13585" max="13585" width="3.3984375" style="1" customWidth="1"/>
    <col min="13586" max="13586" width="4.09765625" style="1" customWidth="1"/>
    <col min="13587" max="13587" width="3.3984375" style="1" customWidth="1"/>
    <col min="13588" max="13824" width="11" style="1"/>
    <col min="13825" max="13825" width="6.09765625" style="1" customWidth="1"/>
    <col min="13826" max="13826" width="21.09765625" style="1" bestFit="1" customWidth="1"/>
    <col min="13827" max="13827" width="4.09765625" style="1" customWidth="1"/>
    <col min="13828" max="13828" width="4.09765625" style="1" bestFit="1" customWidth="1"/>
    <col min="13829" max="13829" width="4.09765625" style="1" customWidth="1"/>
    <col min="13830" max="13830" width="3.8984375" style="1" customWidth="1"/>
    <col min="13831" max="13831" width="3" style="1" customWidth="1"/>
    <col min="13832" max="13832" width="4.19921875" style="1" customWidth="1"/>
    <col min="13833" max="13833" width="3.19921875" style="1" customWidth="1"/>
    <col min="13834" max="13834" width="3.5" style="1" customWidth="1"/>
    <col min="13835" max="13835" width="2.69921875" style="1" customWidth="1"/>
    <col min="13836" max="13836" width="3.3984375" style="1" customWidth="1"/>
    <col min="13837" max="13837" width="2.59765625" style="1" customWidth="1"/>
    <col min="13838" max="13838" width="3.3984375" style="1" customWidth="1"/>
    <col min="13839" max="13839" width="2.59765625" style="1" customWidth="1"/>
    <col min="13840" max="13840" width="4.09765625" style="1" bestFit="1" customWidth="1"/>
    <col min="13841" max="13841" width="3.3984375" style="1" customWidth="1"/>
    <col min="13842" max="13842" width="4.09765625" style="1" customWidth="1"/>
    <col min="13843" max="13843" width="3.3984375" style="1" customWidth="1"/>
    <col min="13844" max="14080" width="11" style="1"/>
    <col min="14081" max="14081" width="6.09765625" style="1" customWidth="1"/>
    <col min="14082" max="14082" width="21.09765625" style="1" bestFit="1" customWidth="1"/>
    <col min="14083" max="14083" width="4.09765625" style="1" customWidth="1"/>
    <col min="14084" max="14084" width="4.09765625" style="1" bestFit="1" customWidth="1"/>
    <col min="14085" max="14085" width="4.09765625" style="1" customWidth="1"/>
    <col min="14086" max="14086" width="3.8984375" style="1" customWidth="1"/>
    <col min="14087" max="14087" width="3" style="1" customWidth="1"/>
    <col min="14088" max="14088" width="4.19921875" style="1" customWidth="1"/>
    <col min="14089" max="14089" width="3.19921875" style="1" customWidth="1"/>
    <col min="14090" max="14090" width="3.5" style="1" customWidth="1"/>
    <col min="14091" max="14091" width="2.69921875" style="1" customWidth="1"/>
    <col min="14092" max="14092" width="3.3984375" style="1" customWidth="1"/>
    <col min="14093" max="14093" width="2.59765625" style="1" customWidth="1"/>
    <col min="14094" max="14094" width="3.3984375" style="1" customWidth="1"/>
    <col min="14095" max="14095" width="2.59765625" style="1" customWidth="1"/>
    <col min="14096" max="14096" width="4.09765625" style="1" bestFit="1" customWidth="1"/>
    <col min="14097" max="14097" width="3.3984375" style="1" customWidth="1"/>
    <col min="14098" max="14098" width="4.09765625" style="1" customWidth="1"/>
    <col min="14099" max="14099" width="3.3984375" style="1" customWidth="1"/>
    <col min="14100" max="14336" width="11" style="1"/>
    <col min="14337" max="14337" width="6.09765625" style="1" customWidth="1"/>
    <col min="14338" max="14338" width="21.09765625" style="1" bestFit="1" customWidth="1"/>
    <col min="14339" max="14339" width="4.09765625" style="1" customWidth="1"/>
    <col min="14340" max="14340" width="4.09765625" style="1" bestFit="1" customWidth="1"/>
    <col min="14341" max="14341" width="4.09765625" style="1" customWidth="1"/>
    <col min="14342" max="14342" width="3.8984375" style="1" customWidth="1"/>
    <col min="14343" max="14343" width="3" style="1" customWidth="1"/>
    <col min="14344" max="14344" width="4.19921875" style="1" customWidth="1"/>
    <col min="14345" max="14345" width="3.19921875" style="1" customWidth="1"/>
    <col min="14346" max="14346" width="3.5" style="1" customWidth="1"/>
    <col min="14347" max="14347" width="2.69921875" style="1" customWidth="1"/>
    <col min="14348" max="14348" width="3.3984375" style="1" customWidth="1"/>
    <col min="14349" max="14349" width="2.59765625" style="1" customWidth="1"/>
    <col min="14350" max="14350" width="3.3984375" style="1" customWidth="1"/>
    <col min="14351" max="14351" width="2.59765625" style="1" customWidth="1"/>
    <col min="14352" max="14352" width="4.09765625" style="1" bestFit="1" customWidth="1"/>
    <col min="14353" max="14353" width="3.3984375" style="1" customWidth="1"/>
    <col min="14354" max="14354" width="4.09765625" style="1" customWidth="1"/>
    <col min="14355" max="14355" width="3.3984375" style="1" customWidth="1"/>
    <col min="14356" max="14592" width="11" style="1"/>
    <col min="14593" max="14593" width="6.09765625" style="1" customWidth="1"/>
    <col min="14594" max="14594" width="21.09765625" style="1" bestFit="1" customWidth="1"/>
    <col min="14595" max="14595" width="4.09765625" style="1" customWidth="1"/>
    <col min="14596" max="14596" width="4.09765625" style="1" bestFit="1" customWidth="1"/>
    <col min="14597" max="14597" width="4.09765625" style="1" customWidth="1"/>
    <col min="14598" max="14598" width="3.8984375" style="1" customWidth="1"/>
    <col min="14599" max="14599" width="3" style="1" customWidth="1"/>
    <col min="14600" max="14600" width="4.19921875" style="1" customWidth="1"/>
    <col min="14601" max="14601" width="3.19921875" style="1" customWidth="1"/>
    <col min="14602" max="14602" width="3.5" style="1" customWidth="1"/>
    <col min="14603" max="14603" width="2.69921875" style="1" customWidth="1"/>
    <col min="14604" max="14604" width="3.3984375" style="1" customWidth="1"/>
    <col min="14605" max="14605" width="2.59765625" style="1" customWidth="1"/>
    <col min="14606" max="14606" width="3.3984375" style="1" customWidth="1"/>
    <col min="14607" max="14607" width="2.59765625" style="1" customWidth="1"/>
    <col min="14608" max="14608" width="4.09765625" style="1" bestFit="1" customWidth="1"/>
    <col min="14609" max="14609" width="3.3984375" style="1" customWidth="1"/>
    <col min="14610" max="14610" width="4.09765625" style="1" customWidth="1"/>
    <col min="14611" max="14611" width="3.3984375" style="1" customWidth="1"/>
    <col min="14612" max="14848" width="11" style="1"/>
    <col min="14849" max="14849" width="6.09765625" style="1" customWidth="1"/>
    <col min="14850" max="14850" width="21.09765625" style="1" bestFit="1" customWidth="1"/>
    <col min="14851" max="14851" width="4.09765625" style="1" customWidth="1"/>
    <col min="14852" max="14852" width="4.09765625" style="1" bestFit="1" customWidth="1"/>
    <col min="14853" max="14853" width="4.09765625" style="1" customWidth="1"/>
    <col min="14854" max="14854" width="3.8984375" style="1" customWidth="1"/>
    <col min="14855" max="14855" width="3" style="1" customWidth="1"/>
    <col min="14856" max="14856" width="4.19921875" style="1" customWidth="1"/>
    <col min="14857" max="14857" width="3.19921875" style="1" customWidth="1"/>
    <col min="14858" max="14858" width="3.5" style="1" customWidth="1"/>
    <col min="14859" max="14859" width="2.69921875" style="1" customWidth="1"/>
    <col min="14860" max="14860" width="3.3984375" style="1" customWidth="1"/>
    <col min="14861" max="14861" width="2.59765625" style="1" customWidth="1"/>
    <col min="14862" max="14862" width="3.3984375" style="1" customWidth="1"/>
    <col min="14863" max="14863" width="2.59765625" style="1" customWidth="1"/>
    <col min="14864" max="14864" width="4.09765625" style="1" bestFit="1" customWidth="1"/>
    <col min="14865" max="14865" width="3.3984375" style="1" customWidth="1"/>
    <col min="14866" max="14866" width="4.09765625" style="1" customWidth="1"/>
    <col min="14867" max="14867" width="3.3984375" style="1" customWidth="1"/>
    <col min="14868" max="15104" width="11" style="1"/>
    <col min="15105" max="15105" width="6.09765625" style="1" customWidth="1"/>
    <col min="15106" max="15106" width="21.09765625" style="1" bestFit="1" customWidth="1"/>
    <col min="15107" max="15107" width="4.09765625" style="1" customWidth="1"/>
    <col min="15108" max="15108" width="4.09765625" style="1" bestFit="1" customWidth="1"/>
    <col min="15109" max="15109" width="4.09765625" style="1" customWidth="1"/>
    <col min="15110" max="15110" width="3.8984375" style="1" customWidth="1"/>
    <col min="15111" max="15111" width="3" style="1" customWidth="1"/>
    <col min="15112" max="15112" width="4.19921875" style="1" customWidth="1"/>
    <col min="15113" max="15113" width="3.19921875" style="1" customWidth="1"/>
    <col min="15114" max="15114" width="3.5" style="1" customWidth="1"/>
    <col min="15115" max="15115" width="2.69921875" style="1" customWidth="1"/>
    <col min="15116" max="15116" width="3.3984375" style="1" customWidth="1"/>
    <col min="15117" max="15117" width="2.59765625" style="1" customWidth="1"/>
    <col min="15118" max="15118" width="3.3984375" style="1" customWidth="1"/>
    <col min="15119" max="15119" width="2.59765625" style="1" customWidth="1"/>
    <col min="15120" max="15120" width="4.09765625" style="1" bestFit="1" customWidth="1"/>
    <col min="15121" max="15121" width="3.3984375" style="1" customWidth="1"/>
    <col min="15122" max="15122" width="4.09765625" style="1" customWidth="1"/>
    <col min="15123" max="15123" width="3.3984375" style="1" customWidth="1"/>
    <col min="15124" max="15360" width="11" style="1"/>
    <col min="15361" max="15361" width="6.09765625" style="1" customWidth="1"/>
    <col min="15362" max="15362" width="21.09765625" style="1" bestFit="1" customWidth="1"/>
    <col min="15363" max="15363" width="4.09765625" style="1" customWidth="1"/>
    <col min="15364" max="15364" width="4.09765625" style="1" bestFit="1" customWidth="1"/>
    <col min="15365" max="15365" width="4.09765625" style="1" customWidth="1"/>
    <col min="15366" max="15366" width="3.8984375" style="1" customWidth="1"/>
    <col min="15367" max="15367" width="3" style="1" customWidth="1"/>
    <col min="15368" max="15368" width="4.19921875" style="1" customWidth="1"/>
    <col min="15369" max="15369" width="3.19921875" style="1" customWidth="1"/>
    <col min="15370" max="15370" width="3.5" style="1" customWidth="1"/>
    <col min="15371" max="15371" width="2.69921875" style="1" customWidth="1"/>
    <col min="15372" max="15372" width="3.3984375" style="1" customWidth="1"/>
    <col min="15373" max="15373" width="2.59765625" style="1" customWidth="1"/>
    <col min="15374" max="15374" width="3.3984375" style="1" customWidth="1"/>
    <col min="15375" max="15375" width="2.59765625" style="1" customWidth="1"/>
    <col min="15376" max="15376" width="4.09765625" style="1" bestFit="1" customWidth="1"/>
    <col min="15377" max="15377" width="3.3984375" style="1" customWidth="1"/>
    <col min="15378" max="15378" width="4.09765625" style="1" customWidth="1"/>
    <col min="15379" max="15379" width="3.3984375" style="1" customWidth="1"/>
    <col min="15380" max="15616" width="11" style="1"/>
    <col min="15617" max="15617" width="6.09765625" style="1" customWidth="1"/>
    <col min="15618" max="15618" width="21.09765625" style="1" bestFit="1" customWidth="1"/>
    <col min="15619" max="15619" width="4.09765625" style="1" customWidth="1"/>
    <col min="15620" max="15620" width="4.09765625" style="1" bestFit="1" customWidth="1"/>
    <col min="15621" max="15621" width="4.09765625" style="1" customWidth="1"/>
    <col min="15622" max="15622" width="3.8984375" style="1" customWidth="1"/>
    <col min="15623" max="15623" width="3" style="1" customWidth="1"/>
    <col min="15624" max="15624" width="4.19921875" style="1" customWidth="1"/>
    <col min="15625" max="15625" width="3.19921875" style="1" customWidth="1"/>
    <col min="15626" max="15626" width="3.5" style="1" customWidth="1"/>
    <col min="15627" max="15627" width="2.69921875" style="1" customWidth="1"/>
    <col min="15628" max="15628" width="3.3984375" style="1" customWidth="1"/>
    <col min="15629" max="15629" width="2.59765625" style="1" customWidth="1"/>
    <col min="15630" max="15630" width="3.3984375" style="1" customWidth="1"/>
    <col min="15631" max="15631" width="2.59765625" style="1" customWidth="1"/>
    <col min="15632" max="15632" width="4.09765625" style="1" bestFit="1" customWidth="1"/>
    <col min="15633" max="15633" width="3.3984375" style="1" customWidth="1"/>
    <col min="15634" max="15634" width="4.09765625" style="1" customWidth="1"/>
    <col min="15635" max="15635" width="3.3984375" style="1" customWidth="1"/>
    <col min="15636" max="15872" width="11" style="1"/>
    <col min="15873" max="15873" width="6.09765625" style="1" customWidth="1"/>
    <col min="15874" max="15874" width="21.09765625" style="1" bestFit="1" customWidth="1"/>
    <col min="15875" max="15875" width="4.09765625" style="1" customWidth="1"/>
    <col min="15876" max="15876" width="4.09765625" style="1" bestFit="1" customWidth="1"/>
    <col min="15877" max="15877" width="4.09765625" style="1" customWidth="1"/>
    <col min="15878" max="15878" width="3.8984375" style="1" customWidth="1"/>
    <col min="15879" max="15879" width="3" style="1" customWidth="1"/>
    <col min="15880" max="15880" width="4.19921875" style="1" customWidth="1"/>
    <col min="15881" max="15881" width="3.19921875" style="1" customWidth="1"/>
    <col min="15882" max="15882" width="3.5" style="1" customWidth="1"/>
    <col min="15883" max="15883" width="2.69921875" style="1" customWidth="1"/>
    <col min="15884" max="15884" width="3.3984375" style="1" customWidth="1"/>
    <col min="15885" max="15885" width="2.59765625" style="1" customWidth="1"/>
    <col min="15886" max="15886" width="3.3984375" style="1" customWidth="1"/>
    <col min="15887" max="15887" width="2.59765625" style="1" customWidth="1"/>
    <col min="15888" max="15888" width="4.09765625" style="1" bestFit="1" customWidth="1"/>
    <col min="15889" max="15889" width="3.3984375" style="1" customWidth="1"/>
    <col min="15890" max="15890" width="4.09765625" style="1" customWidth="1"/>
    <col min="15891" max="15891" width="3.3984375" style="1" customWidth="1"/>
    <col min="15892" max="16128" width="11" style="1"/>
    <col min="16129" max="16129" width="6.09765625" style="1" customWidth="1"/>
    <col min="16130" max="16130" width="21.09765625" style="1" bestFit="1" customWidth="1"/>
    <col min="16131" max="16131" width="4.09765625" style="1" customWidth="1"/>
    <col min="16132" max="16132" width="4.09765625" style="1" bestFit="1" customWidth="1"/>
    <col min="16133" max="16133" width="4.09765625" style="1" customWidth="1"/>
    <col min="16134" max="16134" width="3.8984375" style="1" customWidth="1"/>
    <col min="16135" max="16135" width="3" style="1" customWidth="1"/>
    <col min="16136" max="16136" width="4.19921875" style="1" customWidth="1"/>
    <col min="16137" max="16137" width="3.19921875" style="1" customWidth="1"/>
    <col min="16138" max="16138" width="3.5" style="1" customWidth="1"/>
    <col min="16139" max="16139" width="2.69921875" style="1" customWidth="1"/>
    <col min="16140" max="16140" width="3.3984375" style="1" customWidth="1"/>
    <col min="16141" max="16141" width="2.59765625" style="1" customWidth="1"/>
    <col min="16142" max="16142" width="3.3984375" style="1" customWidth="1"/>
    <col min="16143" max="16143" width="2.59765625" style="1" customWidth="1"/>
    <col min="16144" max="16144" width="4.09765625" style="1" bestFit="1" customWidth="1"/>
    <col min="16145" max="16145" width="3.3984375" style="1" customWidth="1"/>
    <col min="16146" max="16146" width="4.09765625" style="1" customWidth="1"/>
    <col min="16147" max="16147" width="3.3984375" style="1" customWidth="1"/>
    <col min="16148" max="16384" width="11" style="1"/>
  </cols>
  <sheetData>
    <row r="1" spans="1:19" ht="12.9" customHeight="1">
      <c r="A1" s="48"/>
      <c r="B1" s="49" t="s">
        <v>198</v>
      </c>
      <c r="C1" s="50" t="s">
        <v>4</v>
      </c>
      <c r="D1" s="50"/>
      <c r="E1" s="50"/>
      <c r="F1" s="47" t="s">
        <v>5</v>
      </c>
      <c r="G1" s="47"/>
      <c r="H1" s="47" t="s">
        <v>6</v>
      </c>
      <c r="I1" s="47"/>
      <c r="J1" s="47" t="s">
        <v>7</v>
      </c>
      <c r="K1" s="47"/>
      <c r="L1" s="47" t="s">
        <v>8</v>
      </c>
      <c r="M1" s="47"/>
      <c r="N1" s="47" t="s">
        <v>9</v>
      </c>
      <c r="O1" s="47"/>
      <c r="P1" s="47" t="s">
        <v>10</v>
      </c>
      <c r="Q1" s="47"/>
      <c r="R1" s="47" t="s">
        <v>11</v>
      </c>
      <c r="S1" s="47"/>
    </row>
    <row r="2" spans="1:19" ht="11.1" customHeight="1">
      <c r="A2" s="48"/>
      <c r="B2" s="49"/>
      <c r="C2" s="2" t="s">
        <v>12</v>
      </c>
      <c r="D2" s="2" t="s">
        <v>13</v>
      </c>
      <c r="E2" s="2" t="s">
        <v>14</v>
      </c>
      <c r="F2" s="3" t="s">
        <v>12</v>
      </c>
      <c r="G2" s="3" t="s">
        <v>13</v>
      </c>
      <c r="H2" s="3" t="s">
        <v>12</v>
      </c>
      <c r="I2" s="3" t="s">
        <v>13</v>
      </c>
      <c r="J2" s="3" t="s">
        <v>12</v>
      </c>
      <c r="K2" s="3" t="s">
        <v>13</v>
      </c>
      <c r="L2" s="3" t="s">
        <v>12</v>
      </c>
      <c r="M2" s="3" t="s">
        <v>13</v>
      </c>
      <c r="N2" s="3" t="s">
        <v>12</v>
      </c>
      <c r="O2" s="3" t="s">
        <v>13</v>
      </c>
      <c r="P2" s="3" t="s">
        <v>12</v>
      </c>
      <c r="Q2" s="3" t="s">
        <v>13</v>
      </c>
      <c r="R2" s="3" t="s">
        <v>12</v>
      </c>
      <c r="S2" s="3" t="s">
        <v>13</v>
      </c>
    </row>
    <row r="3" spans="1:19" ht="15.9" customHeight="1">
      <c r="A3" s="4">
        <v>11090001</v>
      </c>
      <c r="B3" s="4" t="s">
        <v>15</v>
      </c>
      <c r="C3" s="2">
        <v>16</v>
      </c>
      <c r="D3" s="2">
        <v>4</v>
      </c>
      <c r="E3" s="2">
        <v>20</v>
      </c>
      <c r="F3" s="5">
        <v>1</v>
      </c>
      <c r="G3" s="5">
        <v>0</v>
      </c>
      <c r="H3" s="5">
        <v>2</v>
      </c>
      <c r="I3" s="5">
        <v>1</v>
      </c>
      <c r="J3" s="5">
        <v>3</v>
      </c>
      <c r="K3" s="5">
        <v>1</v>
      </c>
      <c r="L3" s="5">
        <v>4</v>
      </c>
      <c r="M3" s="5">
        <v>0</v>
      </c>
      <c r="N3" s="5">
        <v>0</v>
      </c>
      <c r="O3" s="5">
        <v>0</v>
      </c>
      <c r="P3" s="5">
        <v>1</v>
      </c>
      <c r="Q3" s="5">
        <v>1</v>
      </c>
      <c r="R3" s="5">
        <v>5</v>
      </c>
      <c r="S3" s="5">
        <v>1</v>
      </c>
    </row>
    <row r="4" spans="1:19" ht="15.9" customHeight="1">
      <c r="A4" s="4">
        <v>11090002</v>
      </c>
      <c r="B4" s="4" t="s">
        <v>16</v>
      </c>
      <c r="C4" s="2">
        <v>27</v>
      </c>
      <c r="D4" s="2">
        <v>3</v>
      </c>
      <c r="E4" s="2">
        <v>30</v>
      </c>
      <c r="F4" s="5">
        <v>5</v>
      </c>
      <c r="G4" s="5">
        <v>2</v>
      </c>
      <c r="H4" s="5">
        <v>5</v>
      </c>
      <c r="I4" s="5">
        <v>0</v>
      </c>
      <c r="J4" s="5">
        <v>0</v>
      </c>
      <c r="K4" s="5">
        <v>0</v>
      </c>
      <c r="L4" s="5">
        <v>1</v>
      </c>
      <c r="M4" s="5">
        <v>0</v>
      </c>
      <c r="N4" s="5">
        <v>0</v>
      </c>
      <c r="O4" s="5">
        <v>0</v>
      </c>
      <c r="P4" s="5">
        <v>6</v>
      </c>
      <c r="Q4" s="5">
        <v>0</v>
      </c>
      <c r="R4" s="5">
        <v>10</v>
      </c>
      <c r="S4" s="5">
        <v>1</v>
      </c>
    </row>
    <row r="5" spans="1:19" ht="15.9" customHeight="1">
      <c r="A5" s="4">
        <v>11090009</v>
      </c>
      <c r="B5" s="4" t="s">
        <v>17</v>
      </c>
      <c r="C5" s="2">
        <v>5</v>
      </c>
      <c r="D5" s="2">
        <v>0</v>
      </c>
      <c r="E5" s="2">
        <v>5</v>
      </c>
      <c r="F5" s="5">
        <v>0</v>
      </c>
      <c r="G5" s="5">
        <v>0</v>
      </c>
      <c r="H5" s="5">
        <v>0</v>
      </c>
      <c r="I5" s="5">
        <v>0</v>
      </c>
      <c r="J5" s="5">
        <v>1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4</v>
      </c>
      <c r="S5" s="5">
        <v>0</v>
      </c>
    </row>
    <row r="6" spans="1:19" ht="15.9" customHeight="1">
      <c r="A6" s="4">
        <v>11090014</v>
      </c>
      <c r="B6" s="4" t="s">
        <v>18</v>
      </c>
      <c r="C6" s="2">
        <v>19</v>
      </c>
      <c r="D6" s="2">
        <v>8</v>
      </c>
      <c r="E6" s="2">
        <v>27</v>
      </c>
      <c r="F6" s="5">
        <v>2</v>
      </c>
      <c r="G6" s="5">
        <v>0</v>
      </c>
      <c r="H6" s="5">
        <v>2</v>
      </c>
      <c r="I6" s="5">
        <v>1</v>
      </c>
      <c r="J6" s="5">
        <v>1</v>
      </c>
      <c r="K6" s="5">
        <v>2</v>
      </c>
      <c r="L6" s="5">
        <v>5</v>
      </c>
      <c r="M6" s="5">
        <v>0</v>
      </c>
      <c r="N6" s="5">
        <v>2</v>
      </c>
      <c r="O6" s="5">
        <v>1</v>
      </c>
      <c r="P6" s="5">
        <v>2</v>
      </c>
      <c r="Q6" s="5">
        <v>1</v>
      </c>
      <c r="R6" s="5">
        <v>5</v>
      </c>
      <c r="S6" s="5">
        <v>3</v>
      </c>
    </row>
    <row r="7" spans="1:19" ht="15.9" customHeight="1">
      <c r="A7" s="4">
        <v>11090019</v>
      </c>
      <c r="B7" s="4" t="s">
        <v>19</v>
      </c>
      <c r="C7" s="2">
        <v>11</v>
      </c>
      <c r="D7" s="2">
        <v>0</v>
      </c>
      <c r="E7" s="2">
        <v>11</v>
      </c>
      <c r="F7" s="5">
        <v>1</v>
      </c>
      <c r="G7" s="5">
        <v>0</v>
      </c>
      <c r="H7" s="5">
        <v>3</v>
      </c>
      <c r="I7" s="5">
        <v>0</v>
      </c>
      <c r="J7" s="5">
        <v>2</v>
      </c>
      <c r="K7" s="5">
        <v>0</v>
      </c>
      <c r="L7" s="5">
        <v>2</v>
      </c>
      <c r="M7" s="5">
        <v>0</v>
      </c>
      <c r="N7" s="5">
        <v>0</v>
      </c>
      <c r="O7" s="5">
        <v>0</v>
      </c>
      <c r="P7" s="5">
        <v>0</v>
      </c>
      <c r="Q7" s="5">
        <v>0</v>
      </c>
      <c r="R7" s="5">
        <v>3</v>
      </c>
      <c r="S7" s="5">
        <v>0</v>
      </c>
    </row>
    <row r="8" spans="1:19" ht="15.9" customHeight="1">
      <c r="A8" s="4">
        <v>11110001</v>
      </c>
      <c r="B8" s="4" t="s">
        <v>92</v>
      </c>
      <c r="C8" s="2">
        <v>1</v>
      </c>
      <c r="D8" s="2">
        <v>1</v>
      </c>
      <c r="E8" s="2">
        <v>2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0</v>
      </c>
      <c r="Q8" s="5">
        <v>0</v>
      </c>
      <c r="R8" s="5">
        <v>1</v>
      </c>
      <c r="S8" s="5">
        <v>1</v>
      </c>
    </row>
    <row r="9" spans="1:19" ht="15.9" customHeight="1">
      <c r="A9" s="4">
        <v>11110009</v>
      </c>
      <c r="B9" s="4" t="s">
        <v>93</v>
      </c>
      <c r="C9" s="2">
        <v>13</v>
      </c>
      <c r="D9" s="2">
        <v>2</v>
      </c>
      <c r="E9" s="2">
        <v>15</v>
      </c>
      <c r="F9" s="5">
        <v>0</v>
      </c>
      <c r="G9" s="5">
        <v>0</v>
      </c>
      <c r="H9" s="5">
        <v>1</v>
      </c>
      <c r="I9" s="5">
        <v>0</v>
      </c>
      <c r="J9" s="5">
        <v>1</v>
      </c>
      <c r="K9" s="5">
        <v>1</v>
      </c>
      <c r="L9" s="5">
        <v>5</v>
      </c>
      <c r="M9" s="5">
        <v>0</v>
      </c>
      <c r="N9" s="5">
        <v>3</v>
      </c>
      <c r="O9" s="5">
        <v>1</v>
      </c>
      <c r="P9" s="5">
        <v>1</v>
      </c>
      <c r="Q9" s="5">
        <v>0</v>
      </c>
      <c r="R9" s="5">
        <v>2</v>
      </c>
      <c r="S9" s="5">
        <v>0</v>
      </c>
    </row>
    <row r="10" spans="1:19" ht="15.9" customHeight="1">
      <c r="A10" s="4">
        <v>11110013</v>
      </c>
      <c r="B10" s="4" t="s">
        <v>94</v>
      </c>
      <c r="C10" s="2">
        <v>13</v>
      </c>
      <c r="D10" s="2">
        <v>5</v>
      </c>
      <c r="E10" s="2">
        <v>18</v>
      </c>
      <c r="F10" s="5">
        <v>1</v>
      </c>
      <c r="G10" s="5">
        <v>0</v>
      </c>
      <c r="H10" s="5">
        <v>5</v>
      </c>
      <c r="I10" s="5">
        <v>2</v>
      </c>
      <c r="J10" s="5">
        <v>1</v>
      </c>
      <c r="K10" s="5">
        <v>0</v>
      </c>
      <c r="L10" s="5">
        <v>0</v>
      </c>
      <c r="M10" s="5">
        <v>0</v>
      </c>
      <c r="N10" s="5">
        <v>2</v>
      </c>
      <c r="O10" s="5">
        <v>1</v>
      </c>
      <c r="P10" s="5">
        <v>0</v>
      </c>
      <c r="Q10" s="5">
        <v>1</v>
      </c>
      <c r="R10" s="5">
        <v>4</v>
      </c>
      <c r="S10" s="5">
        <v>1</v>
      </c>
    </row>
    <row r="11" spans="1:19" ht="15.9" customHeight="1">
      <c r="A11" s="4">
        <v>11110015</v>
      </c>
      <c r="B11" s="4" t="s">
        <v>169</v>
      </c>
      <c r="C11" s="2">
        <v>5</v>
      </c>
      <c r="D11" s="2">
        <v>0</v>
      </c>
      <c r="E11" s="2">
        <v>5</v>
      </c>
      <c r="F11" s="5">
        <v>0</v>
      </c>
      <c r="G11" s="5">
        <v>0</v>
      </c>
      <c r="H11" s="5">
        <v>0</v>
      </c>
      <c r="I11" s="5">
        <v>0</v>
      </c>
      <c r="J11" s="5">
        <v>3</v>
      </c>
      <c r="K11" s="5">
        <v>0</v>
      </c>
      <c r="L11" s="5">
        <v>1</v>
      </c>
      <c r="M11" s="5">
        <v>0</v>
      </c>
      <c r="N11" s="5">
        <v>0</v>
      </c>
      <c r="O11" s="5">
        <v>0</v>
      </c>
      <c r="P11" s="5">
        <v>0</v>
      </c>
      <c r="Q11" s="5">
        <v>0</v>
      </c>
      <c r="R11" s="5">
        <v>1</v>
      </c>
      <c r="S11" s="5">
        <v>0</v>
      </c>
    </row>
    <row r="12" spans="1:19" ht="15.9" customHeight="1">
      <c r="A12" s="4">
        <v>11110023</v>
      </c>
      <c r="B12" s="4" t="s">
        <v>95</v>
      </c>
      <c r="C12" s="2">
        <v>7</v>
      </c>
      <c r="D12" s="2">
        <v>1</v>
      </c>
      <c r="E12" s="2">
        <v>8</v>
      </c>
      <c r="F12" s="5">
        <v>0</v>
      </c>
      <c r="G12" s="5">
        <v>0</v>
      </c>
      <c r="H12" s="5">
        <v>1</v>
      </c>
      <c r="I12" s="5">
        <v>0</v>
      </c>
      <c r="J12" s="5">
        <v>2</v>
      </c>
      <c r="K12" s="5">
        <v>1</v>
      </c>
      <c r="L12" s="5">
        <v>1</v>
      </c>
      <c r="M12" s="5">
        <v>0</v>
      </c>
      <c r="N12" s="5">
        <v>1</v>
      </c>
      <c r="O12" s="5">
        <v>0</v>
      </c>
      <c r="P12" s="5">
        <v>1</v>
      </c>
      <c r="Q12" s="5">
        <v>0</v>
      </c>
      <c r="R12" s="5">
        <v>1</v>
      </c>
      <c r="S12" s="5">
        <v>0</v>
      </c>
    </row>
    <row r="13" spans="1:19" ht="15.9" customHeight="1">
      <c r="A13" s="4">
        <v>11110024</v>
      </c>
      <c r="B13" s="4" t="s">
        <v>96</v>
      </c>
      <c r="C13" s="2">
        <v>9</v>
      </c>
      <c r="D13" s="2">
        <v>3</v>
      </c>
      <c r="E13" s="2">
        <v>12</v>
      </c>
      <c r="F13" s="5">
        <v>1</v>
      </c>
      <c r="G13" s="5">
        <v>0</v>
      </c>
      <c r="H13" s="5">
        <v>2</v>
      </c>
      <c r="I13" s="5">
        <v>1</v>
      </c>
      <c r="J13" s="5">
        <v>1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5</v>
      </c>
      <c r="S13" s="5">
        <v>2</v>
      </c>
    </row>
    <row r="14" spans="1:19" ht="15.9" customHeight="1">
      <c r="A14" s="4">
        <v>11110027</v>
      </c>
      <c r="B14" s="4" t="s">
        <v>97</v>
      </c>
      <c r="C14" s="2">
        <v>36</v>
      </c>
      <c r="D14" s="2">
        <v>5</v>
      </c>
      <c r="E14" s="2">
        <v>41</v>
      </c>
      <c r="F14" s="5">
        <v>0</v>
      </c>
      <c r="G14" s="5">
        <v>0</v>
      </c>
      <c r="H14" s="5">
        <v>6</v>
      </c>
      <c r="I14" s="5">
        <v>2</v>
      </c>
      <c r="J14" s="5">
        <v>4</v>
      </c>
      <c r="K14" s="5">
        <v>2</v>
      </c>
      <c r="L14" s="5">
        <v>6</v>
      </c>
      <c r="M14" s="5">
        <v>0</v>
      </c>
      <c r="N14" s="5">
        <v>2</v>
      </c>
      <c r="O14" s="5">
        <v>0</v>
      </c>
      <c r="P14" s="5">
        <v>5</v>
      </c>
      <c r="Q14" s="5">
        <v>0</v>
      </c>
      <c r="R14" s="5">
        <v>13</v>
      </c>
      <c r="S14" s="5">
        <v>1</v>
      </c>
    </row>
    <row r="15" spans="1:19" ht="15.9" customHeight="1">
      <c r="A15" s="4">
        <v>11110028</v>
      </c>
      <c r="B15" s="4" t="s">
        <v>98</v>
      </c>
      <c r="C15" s="2">
        <v>6</v>
      </c>
      <c r="D15" s="2">
        <v>1</v>
      </c>
      <c r="E15" s="2">
        <v>7</v>
      </c>
      <c r="F15" s="5">
        <v>0</v>
      </c>
      <c r="G15" s="5">
        <v>0</v>
      </c>
      <c r="H15" s="5">
        <v>0</v>
      </c>
      <c r="I15" s="5">
        <v>0</v>
      </c>
      <c r="J15" s="5">
        <v>1</v>
      </c>
      <c r="K15" s="5">
        <v>0</v>
      </c>
      <c r="L15" s="5">
        <v>1</v>
      </c>
      <c r="M15" s="5">
        <v>0</v>
      </c>
      <c r="N15" s="5">
        <v>0</v>
      </c>
      <c r="O15" s="5">
        <v>0</v>
      </c>
      <c r="P15" s="5">
        <v>1</v>
      </c>
      <c r="Q15" s="5">
        <v>0</v>
      </c>
      <c r="R15" s="5">
        <v>3</v>
      </c>
      <c r="S15" s="5">
        <v>1</v>
      </c>
    </row>
    <row r="16" spans="1:19" ht="15.9" customHeight="1">
      <c r="A16" s="4">
        <v>11110029</v>
      </c>
      <c r="B16" s="4" t="s">
        <v>99</v>
      </c>
      <c r="C16" s="2">
        <v>4</v>
      </c>
      <c r="D16" s="2">
        <v>0</v>
      </c>
      <c r="E16" s="2">
        <v>4</v>
      </c>
      <c r="F16" s="5">
        <v>0</v>
      </c>
      <c r="G16" s="5">
        <v>0</v>
      </c>
      <c r="H16" s="5">
        <v>1</v>
      </c>
      <c r="I16" s="5">
        <v>0</v>
      </c>
      <c r="J16" s="5">
        <v>1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2</v>
      </c>
      <c r="S16" s="5">
        <v>0</v>
      </c>
    </row>
    <row r="17" spans="1:19" ht="15.9" customHeight="1">
      <c r="A17" s="4">
        <v>11110032</v>
      </c>
      <c r="B17" s="4" t="s">
        <v>100</v>
      </c>
      <c r="C17" s="2">
        <v>13</v>
      </c>
      <c r="D17" s="2">
        <v>2</v>
      </c>
      <c r="E17" s="2">
        <v>15</v>
      </c>
      <c r="F17" s="5">
        <v>0</v>
      </c>
      <c r="G17" s="5">
        <v>0</v>
      </c>
      <c r="H17" s="5">
        <v>3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2</v>
      </c>
      <c r="O17" s="5">
        <v>0</v>
      </c>
      <c r="P17" s="5">
        <v>1</v>
      </c>
      <c r="Q17" s="5">
        <v>1</v>
      </c>
      <c r="R17" s="5">
        <v>7</v>
      </c>
      <c r="S17" s="5">
        <v>1</v>
      </c>
    </row>
    <row r="18" spans="1:19" ht="15.9" customHeight="1">
      <c r="A18" s="4">
        <v>11110033</v>
      </c>
      <c r="B18" s="4" t="s">
        <v>187</v>
      </c>
      <c r="C18" s="2">
        <v>8</v>
      </c>
      <c r="D18" s="2">
        <v>0</v>
      </c>
      <c r="E18" s="2">
        <v>8</v>
      </c>
      <c r="F18" s="5">
        <v>1</v>
      </c>
      <c r="G18" s="5">
        <v>0</v>
      </c>
      <c r="H18" s="5">
        <v>0</v>
      </c>
      <c r="I18" s="5">
        <v>0</v>
      </c>
      <c r="J18" s="5">
        <v>1</v>
      </c>
      <c r="K18" s="5">
        <v>0</v>
      </c>
      <c r="L18" s="5">
        <v>2</v>
      </c>
      <c r="M18" s="5">
        <v>0</v>
      </c>
      <c r="N18" s="5">
        <v>0</v>
      </c>
      <c r="O18" s="5">
        <v>0</v>
      </c>
      <c r="P18" s="5">
        <v>3</v>
      </c>
      <c r="Q18" s="5">
        <v>0</v>
      </c>
      <c r="R18" s="5">
        <v>1</v>
      </c>
      <c r="S18" s="5">
        <v>0</v>
      </c>
    </row>
    <row r="19" spans="1:19" ht="15.9" customHeight="1">
      <c r="A19" s="4">
        <v>11120004</v>
      </c>
      <c r="B19" s="4" t="s">
        <v>20</v>
      </c>
      <c r="C19" s="2">
        <v>14</v>
      </c>
      <c r="D19" s="2">
        <v>0</v>
      </c>
      <c r="E19" s="2">
        <v>14</v>
      </c>
      <c r="F19" s="5">
        <v>2</v>
      </c>
      <c r="G19" s="5">
        <v>0</v>
      </c>
      <c r="H19" s="5">
        <v>2</v>
      </c>
      <c r="I19" s="5">
        <v>0</v>
      </c>
      <c r="J19" s="5">
        <v>2</v>
      </c>
      <c r="K19" s="5">
        <v>0</v>
      </c>
      <c r="L19" s="5">
        <v>7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1</v>
      </c>
      <c r="S19" s="5">
        <v>0</v>
      </c>
    </row>
    <row r="20" spans="1:19" ht="15.9" customHeight="1">
      <c r="A20" s="4">
        <v>11120009</v>
      </c>
      <c r="B20" s="4" t="s">
        <v>21</v>
      </c>
      <c r="C20" s="2">
        <v>6</v>
      </c>
      <c r="D20" s="2">
        <v>0</v>
      </c>
      <c r="E20" s="2">
        <v>6</v>
      </c>
      <c r="F20" s="5">
        <v>2</v>
      </c>
      <c r="G20" s="5">
        <v>0</v>
      </c>
      <c r="H20" s="5">
        <v>0</v>
      </c>
      <c r="I20" s="5">
        <v>0</v>
      </c>
      <c r="J20" s="5">
        <v>2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2</v>
      </c>
      <c r="S20" s="5">
        <v>0</v>
      </c>
    </row>
    <row r="21" spans="1:19" ht="15.9" customHeight="1">
      <c r="A21" s="4">
        <v>11120017</v>
      </c>
      <c r="B21" s="4" t="s">
        <v>188</v>
      </c>
      <c r="C21" s="2">
        <v>15</v>
      </c>
      <c r="D21" s="2">
        <v>9</v>
      </c>
      <c r="E21" s="2">
        <v>24</v>
      </c>
      <c r="F21" s="5">
        <v>1</v>
      </c>
      <c r="G21" s="5">
        <v>0</v>
      </c>
      <c r="H21" s="5">
        <v>1</v>
      </c>
      <c r="I21" s="5">
        <v>0</v>
      </c>
      <c r="J21" s="5">
        <v>3</v>
      </c>
      <c r="K21" s="5">
        <v>2</v>
      </c>
      <c r="L21" s="5">
        <v>1</v>
      </c>
      <c r="M21" s="5">
        <v>0</v>
      </c>
      <c r="N21" s="5">
        <v>0</v>
      </c>
      <c r="O21" s="5">
        <v>0</v>
      </c>
      <c r="P21" s="5">
        <v>3</v>
      </c>
      <c r="Q21" s="5">
        <v>5</v>
      </c>
      <c r="R21" s="5">
        <v>6</v>
      </c>
      <c r="S21" s="5">
        <v>2</v>
      </c>
    </row>
    <row r="22" spans="1:19" ht="15.9" customHeight="1">
      <c r="A22" s="4">
        <v>11120019</v>
      </c>
      <c r="B22" s="4" t="s">
        <v>253</v>
      </c>
      <c r="C22" s="2">
        <v>1</v>
      </c>
      <c r="D22" s="2">
        <v>0</v>
      </c>
      <c r="E22" s="2">
        <v>1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1</v>
      </c>
      <c r="S22" s="5">
        <v>0</v>
      </c>
    </row>
    <row r="23" spans="1:19" ht="15.9" customHeight="1">
      <c r="A23" s="4">
        <v>11120024</v>
      </c>
      <c r="B23" s="4" t="s">
        <v>22</v>
      </c>
      <c r="C23" s="2">
        <v>5</v>
      </c>
      <c r="D23" s="2">
        <v>0</v>
      </c>
      <c r="E23" s="2">
        <v>5</v>
      </c>
      <c r="F23" s="5">
        <v>0</v>
      </c>
      <c r="G23" s="5">
        <v>0</v>
      </c>
      <c r="H23" s="5">
        <v>0</v>
      </c>
      <c r="I23" s="5">
        <v>0</v>
      </c>
      <c r="J23" s="5">
        <v>2</v>
      </c>
      <c r="K23" s="5">
        <v>0</v>
      </c>
      <c r="L23" s="5">
        <v>0</v>
      </c>
      <c r="M23" s="5">
        <v>0</v>
      </c>
      <c r="N23" s="5">
        <v>1</v>
      </c>
      <c r="O23" s="5">
        <v>0</v>
      </c>
      <c r="P23" s="5">
        <v>0</v>
      </c>
      <c r="Q23" s="5">
        <v>0</v>
      </c>
      <c r="R23" s="5">
        <v>2</v>
      </c>
      <c r="S23" s="5">
        <v>0</v>
      </c>
    </row>
    <row r="24" spans="1:19" ht="15.9" customHeight="1">
      <c r="A24" s="4">
        <v>11120025</v>
      </c>
      <c r="B24" s="4" t="s">
        <v>23</v>
      </c>
      <c r="C24" s="2">
        <v>0</v>
      </c>
      <c r="D24" s="2">
        <v>0</v>
      </c>
      <c r="E24" s="2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</row>
    <row r="25" spans="1:19" ht="15.9" customHeight="1">
      <c r="A25" s="4">
        <v>11120026</v>
      </c>
      <c r="B25" s="4" t="s">
        <v>24</v>
      </c>
      <c r="C25" s="2">
        <v>6</v>
      </c>
      <c r="D25" s="2">
        <v>0</v>
      </c>
      <c r="E25" s="2">
        <v>6</v>
      </c>
      <c r="F25" s="5">
        <v>0</v>
      </c>
      <c r="G25" s="5">
        <v>0</v>
      </c>
      <c r="H25" s="5">
        <v>2</v>
      </c>
      <c r="I25" s="5">
        <v>0</v>
      </c>
      <c r="J25" s="5">
        <v>1</v>
      </c>
      <c r="K25" s="5">
        <v>0</v>
      </c>
      <c r="L25" s="5">
        <v>1</v>
      </c>
      <c r="M25" s="5">
        <v>0</v>
      </c>
      <c r="N25" s="5">
        <v>0</v>
      </c>
      <c r="O25" s="5">
        <v>0</v>
      </c>
      <c r="P25" s="5">
        <v>0</v>
      </c>
      <c r="Q25" s="5">
        <v>0</v>
      </c>
      <c r="R25" s="5">
        <v>2</v>
      </c>
      <c r="S25" s="5">
        <v>0</v>
      </c>
    </row>
    <row r="26" spans="1:19" ht="15.9" customHeight="1">
      <c r="A26" s="4">
        <v>11120043</v>
      </c>
      <c r="B26" s="4" t="s">
        <v>26</v>
      </c>
      <c r="C26" s="2">
        <v>10</v>
      </c>
      <c r="D26" s="2">
        <v>2</v>
      </c>
      <c r="E26" s="2">
        <v>12</v>
      </c>
      <c r="F26" s="5">
        <v>0</v>
      </c>
      <c r="G26" s="5">
        <v>0</v>
      </c>
      <c r="H26" s="5">
        <v>2</v>
      </c>
      <c r="I26" s="5">
        <v>0</v>
      </c>
      <c r="J26" s="5">
        <v>2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3</v>
      </c>
      <c r="Q26" s="5">
        <v>0</v>
      </c>
      <c r="R26" s="5">
        <v>3</v>
      </c>
      <c r="S26" s="5">
        <v>2</v>
      </c>
    </row>
    <row r="27" spans="1:19" ht="15.9" customHeight="1">
      <c r="A27" s="4">
        <v>11120044</v>
      </c>
      <c r="B27" s="4" t="s">
        <v>27</v>
      </c>
      <c r="C27" s="2">
        <v>0</v>
      </c>
      <c r="D27" s="2">
        <v>0</v>
      </c>
      <c r="E27" s="2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0</v>
      </c>
      <c r="Q27" s="5">
        <v>0</v>
      </c>
      <c r="R27" s="5">
        <v>0</v>
      </c>
      <c r="S27" s="5">
        <v>0</v>
      </c>
    </row>
    <row r="28" spans="1:19" ht="15.9" customHeight="1">
      <c r="A28" s="4">
        <v>11120045</v>
      </c>
      <c r="B28" s="4" t="s">
        <v>28</v>
      </c>
      <c r="C28" s="2">
        <v>13</v>
      </c>
      <c r="D28" s="2">
        <v>2</v>
      </c>
      <c r="E28" s="2">
        <v>15</v>
      </c>
      <c r="F28" s="5">
        <v>1</v>
      </c>
      <c r="G28" s="5">
        <v>0</v>
      </c>
      <c r="H28" s="5">
        <v>1</v>
      </c>
      <c r="I28" s="5">
        <v>0</v>
      </c>
      <c r="J28" s="5">
        <v>2</v>
      </c>
      <c r="K28" s="5">
        <v>1</v>
      </c>
      <c r="L28" s="5">
        <v>1</v>
      </c>
      <c r="M28" s="5">
        <v>1</v>
      </c>
      <c r="N28" s="5">
        <v>1</v>
      </c>
      <c r="O28" s="5">
        <v>0</v>
      </c>
      <c r="P28" s="5">
        <v>0</v>
      </c>
      <c r="Q28" s="5">
        <v>0</v>
      </c>
      <c r="R28" s="5">
        <v>7</v>
      </c>
      <c r="S28" s="5">
        <v>0</v>
      </c>
    </row>
    <row r="29" spans="1:19" ht="15.9" customHeight="1">
      <c r="A29" s="4">
        <v>11120046</v>
      </c>
      <c r="B29" s="4" t="s">
        <v>29</v>
      </c>
      <c r="C29" s="2">
        <v>6</v>
      </c>
      <c r="D29" s="2">
        <v>0</v>
      </c>
      <c r="E29" s="2">
        <v>6</v>
      </c>
      <c r="F29" s="5">
        <v>0</v>
      </c>
      <c r="G29" s="5">
        <v>0</v>
      </c>
      <c r="H29" s="5">
        <v>0</v>
      </c>
      <c r="I29" s="5">
        <v>0</v>
      </c>
      <c r="J29" s="5">
        <v>3</v>
      </c>
      <c r="K29" s="5">
        <v>0</v>
      </c>
      <c r="L29" s="5">
        <v>1</v>
      </c>
      <c r="M29" s="5">
        <v>0</v>
      </c>
      <c r="N29" s="5">
        <v>0</v>
      </c>
      <c r="O29" s="5">
        <v>0</v>
      </c>
      <c r="P29" s="5">
        <v>1</v>
      </c>
      <c r="Q29" s="5">
        <v>0</v>
      </c>
      <c r="R29" s="5">
        <v>1</v>
      </c>
      <c r="S29" s="5">
        <v>0</v>
      </c>
    </row>
    <row r="30" spans="1:19" ht="15.9" customHeight="1">
      <c r="A30" s="4">
        <v>11120047</v>
      </c>
      <c r="B30" s="4" t="s">
        <v>30</v>
      </c>
      <c r="C30" s="2">
        <v>28</v>
      </c>
      <c r="D30" s="2">
        <v>1</v>
      </c>
      <c r="E30" s="2">
        <v>29</v>
      </c>
      <c r="F30" s="5">
        <v>3</v>
      </c>
      <c r="G30" s="5">
        <v>0</v>
      </c>
      <c r="H30" s="5">
        <v>5</v>
      </c>
      <c r="I30" s="5">
        <v>0</v>
      </c>
      <c r="J30" s="5">
        <v>7</v>
      </c>
      <c r="K30" s="5">
        <v>0</v>
      </c>
      <c r="L30" s="5">
        <v>3</v>
      </c>
      <c r="M30" s="5">
        <v>0</v>
      </c>
      <c r="N30" s="5">
        <v>0</v>
      </c>
      <c r="O30" s="5">
        <v>0</v>
      </c>
      <c r="P30" s="5">
        <v>1</v>
      </c>
      <c r="Q30" s="5">
        <v>0</v>
      </c>
      <c r="R30" s="5">
        <v>9</v>
      </c>
      <c r="S30" s="5">
        <v>1</v>
      </c>
    </row>
    <row r="31" spans="1:19" ht="15.9" customHeight="1">
      <c r="A31" s="4">
        <v>11120052</v>
      </c>
      <c r="B31" s="4" t="s">
        <v>178</v>
      </c>
      <c r="C31" s="2">
        <v>2</v>
      </c>
      <c r="D31" s="2">
        <v>1</v>
      </c>
      <c r="E31" s="2">
        <v>3</v>
      </c>
      <c r="F31" s="5">
        <v>0</v>
      </c>
      <c r="G31" s="5">
        <v>0</v>
      </c>
      <c r="H31" s="5">
        <v>0</v>
      </c>
      <c r="I31" s="5">
        <v>0</v>
      </c>
      <c r="J31" s="5">
        <v>2</v>
      </c>
      <c r="K31" s="5">
        <v>0</v>
      </c>
      <c r="L31" s="5">
        <v>0</v>
      </c>
      <c r="M31" s="5">
        <v>0</v>
      </c>
      <c r="N31" s="5">
        <v>0</v>
      </c>
      <c r="O31" s="5">
        <v>0</v>
      </c>
      <c r="P31" s="5">
        <v>0</v>
      </c>
      <c r="Q31" s="5">
        <v>1</v>
      </c>
      <c r="R31" s="5">
        <v>0</v>
      </c>
      <c r="S31" s="5">
        <v>0</v>
      </c>
    </row>
    <row r="32" spans="1:19" ht="15.9" customHeight="1">
      <c r="A32" s="4">
        <v>11300003</v>
      </c>
      <c r="B32" s="4" t="s">
        <v>101</v>
      </c>
      <c r="C32" s="2">
        <v>3</v>
      </c>
      <c r="D32" s="2">
        <v>2</v>
      </c>
      <c r="E32" s="2">
        <v>5</v>
      </c>
      <c r="F32" s="5">
        <v>0</v>
      </c>
      <c r="G32" s="5">
        <v>0</v>
      </c>
      <c r="H32" s="5">
        <v>0</v>
      </c>
      <c r="I32" s="5">
        <v>0</v>
      </c>
      <c r="J32" s="5">
        <v>1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0</v>
      </c>
      <c r="Q32" s="5">
        <v>0</v>
      </c>
      <c r="R32" s="5">
        <v>2</v>
      </c>
      <c r="S32" s="5">
        <v>2</v>
      </c>
    </row>
    <row r="33" spans="1:19" ht="15.9" customHeight="1">
      <c r="A33" s="4">
        <v>11300004</v>
      </c>
      <c r="B33" s="4" t="s">
        <v>102</v>
      </c>
      <c r="C33" s="2">
        <v>13</v>
      </c>
      <c r="D33" s="2">
        <v>1</v>
      </c>
      <c r="E33" s="2">
        <v>14</v>
      </c>
      <c r="F33" s="5">
        <v>1</v>
      </c>
      <c r="G33" s="5">
        <v>0</v>
      </c>
      <c r="H33" s="5">
        <v>2</v>
      </c>
      <c r="I33" s="5">
        <v>0</v>
      </c>
      <c r="J33" s="5">
        <v>5</v>
      </c>
      <c r="K33" s="5">
        <v>0</v>
      </c>
      <c r="L33" s="5">
        <v>4</v>
      </c>
      <c r="M33" s="5">
        <v>0</v>
      </c>
      <c r="N33" s="5">
        <v>0</v>
      </c>
      <c r="O33" s="5">
        <v>0</v>
      </c>
      <c r="P33" s="5">
        <v>0</v>
      </c>
      <c r="Q33" s="5">
        <v>1</v>
      </c>
      <c r="R33" s="5">
        <v>1</v>
      </c>
      <c r="S33" s="5">
        <v>0</v>
      </c>
    </row>
    <row r="34" spans="1:19" ht="15.9" customHeight="1">
      <c r="A34" s="4">
        <v>11300005</v>
      </c>
      <c r="B34" s="4" t="s">
        <v>103</v>
      </c>
      <c r="C34" s="2">
        <v>10</v>
      </c>
      <c r="D34" s="2">
        <v>2</v>
      </c>
      <c r="E34" s="2">
        <v>12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2</v>
      </c>
      <c r="Q34" s="5">
        <v>0</v>
      </c>
      <c r="R34" s="5">
        <v>8</v>
      </c>
      <c r="S34" s="5">
        <v>2</v>
      </c>
    </row>
    <row r="35" spans="1:19" ht="15.9" customHeight="1">
      <c r="A35" s="4">
        <v>11300006</v>
      </c>
      <c r="B35" s="4" t="s">
        <v>104</v>
      </c>
      <c r="C35" s="2">
        <v>4</v>
      </c>
      <c r="D35" s="2">
        <v>6</v>
      </c>
      <c r="E35" s="2">
        <v>10</v>
      </c>
      <c r="F35" s="5">
        <v>0</v>
      </c>
      <c r="G35" s="5">
        <v>0</v>
      </c>
      <c r="H35" s="5">
        <v>2</v>
      </c>
      <c r="I35" s="5">
        <v>3</v>
      </c>
      <c r="J35" s="5">
        <v>0</v>
      </c>
      <c r="K35" s="5">
        <v>1</v>
      </c>
      <c r="L35" s="5">
        <v>2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2</v>
      </c>
    </row>
    <row r="36" spans="1:19" ht="15.9" customHeight="1">
      <c r="A36" s="4">
        <v>11300007</v>
      </c>
      <c r="B36" s="4" t="s">
        <v>105</v>
      </c>
      <c r="C36" s="2">
        <v>73</v>
      </c>
      <c r="D36" s="2">
        <v>19</v>
      </c>
      <c r="E36" s="2">
        <v>92</v>
      </c>
      <c r="F36" s="5">
        <v>5</v>
      </c>
      <c r="G36" s="5">
        <v>1</v>
      </c>
      <c r="H36" s="5">
        <v>5</v>
      </c>
      <c r="I36" s="5">
        <v>0</v>
      </c>
      <c r="J36" s="5">
        <v>25</v>
      </c>
      <c r="K36" s="5">
        <v>1</v>
      </c>
      <c r="L36" s="5">
        <v>12</v>
      </c>
      <c r="M36" s="5">
        <v>0</v>
      </c>
      <c r="N36" s="5">
        <v>0</v>
      </c>
      <c r="O36" s="5">
        <v>0</v>
      </c>
      <c r="P36" s="5">
        <v>5</v>
      </c>
      <c r="Q36" s="5">
        <v>1</v>
      </c>
      <c r="R36" s="5">
        <v>21</v>
      </c>
      <c r="S36" s="5">
        <v>16</v>
      </c>
    </row>
    <row r="37" spans="1:19" ht="15.9" customHeight="1">
      <c r="A37" s="4">
        <v>11300008</v>
      </c>
      <c r="B37" s="4" t="s">
        <v>106</v>
      </c>
      <c r="C37" s="2">
        <v>12</v>
      </c>
      <c r="D37" s="2">
        <v>0</v>
      </c>
      <c r="E37" s="2">
        <v>12</v>
      </c>
      <c r="F37" s="5">
        <v>1</v>
      </c>
      <c r="G37" s="5">
        <v>0</v>
      </c>
      <c r="H37" s="5">
        <v>3</v>
      </c>
      <c r="I37" s="5">
        <v>0</v>
      </c>
      <c r="J37" s="5">
        <v>4</v>
      </c>
      <c r="K37" s="5">
        <v>0</v>
      </c>
      <c r="L37" s="5">
        <v>4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</row>
    <row r="38" spans="1:19" ht="15.9" customHeight="1">
      <c r="A38" s="4">
        <v>11300010</v>
      </c>
      <c r="B38" s="4" t="s">
        <v>107</v>
      </c>
      <c r="C38" s="2">
        <v>24</v>
      </c>
      <c r="D38" s="2">
        <v>5</v>
      </c>
      <c r="E38" s="2">
        <v>29</v>
      </c>
      <c r="F38" s="5">
        <v>7</v>
      </c>
      <c r="G38" s="5">
        <v>1</v>
      </c>
      <c r="H38" s="5">
        <v>2</v>
      </c>
      <c r="I38" s="5">
        <v>1</v>
      </c>
      <c r="J38" s="5">
        <v>7</v>
      </c>
      <c r="K38" s="5">
        <v>0</v>
      </c>
      <c r="L38" s="5">
        <v>4</v>
      </c>
      <c r="M38" s="5">
        <v>0</v>
      </c>
      <c r="N38" s="5">
        <v>0</v>
      </c>
      <c r="O38" s="5">
        <v>1</v>
      </c>
      <c r="P38" s="5">
        <v>3</v>
      </c>
      <c r="Q38" s="5">
        <v>0</v>
      </c>
      <c r="R38" s="5">
        <v>1</v>
      </c>
      <c r="S38" s="5">
        <v>2</v>
      </c>
    </row>
    <row r="39" spans="1:19" ht="15.9" customHeight="1">
      <c r="A39" s="4">
        <v>11300012</v>
      </c>
      <c r="B39" s="4" t="s">
        <v>108</v>
      </c>
      <c r="C39" s="2">
        <v>14</v>
      </c>
      <c r="D39" s="2">
        <v>0</v>
      </c>
      <c r="E39" s="2">
        <v>14</v>
      </c>
      <c r="F39" s="5">
        <v>2</v>
      </c>
      <c r="G39" s="5">
        <v>0</v>
      </c>
      <c r="H39" s="5">
        <v>3</v>
      </c>
      <c r="I39" s="5">
        <v>0</v>
      </c>
      <c r="J39" s="5">
        <v>3</v>
      </c>
      <c r="K39" s="5">
        <v>0</v>
      </c>
      <c r="L39" s="5">
        <v>4</v>
      </c>
      <c r="M39" s="5">
        <v>0</v>
      </c>
      <c r="N39" s="5">
        <v>0</v>
      </c>
      <c r="O39" s="5">
        <v>0</v>
      </c>
      <c r="P39" s="5">
        <v>1</v>
      </c>
      <c r="Q39" s="5">
        <v>0</v>
      </c>
      <c r="R39" s="5">
        <v>1</v>
      </c>
      <c r="S39" s="5">
        <v>0</v>
      </c>
    </row>
    <row r="40" spans="1:19" ht="15.9" customHeight="1">
      <c r="A40" s="4">
        <v>11300014</v>
      </c>
      <c r="B40" s="4" t="s">
        <v>109</v>
      </c>
      <c r="C40" s="2">
        <v>49</v>
      </c>
      <c r="D40" s="2">
        <v>51</v>
      </c>
      <c r="E40" s="2">
        <v>100</v>
      </c>
      <c r="F40" s="5">
        <v>6</v>
      </c>
      <c r="G40" s="5">
        <v>4</v>
      </c>
      <c r="H40" s="5">
        <v>25</v>
      </c>
      <c r="I40" s="5">
        <v>20</v>
      </c>
      <c r="J40" s="5">
        <v>17</v>
      </c>
      <c r="K40" s="5">
        <v>27</v>
      </c>
      <c r="L40" s="5">
        <v>0</v>
      </c>
      <c r="M40" s="5">
        <v>0</v>
      </c>
      <c r="N40" s="5">
        <v>1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</row>
    <row r="41" spans="1:19" ht="15.9" customHeight="1">
      <c r="A41" s="4">
        <v>11300015</v>
      </c>
      <c r="B41" s="4" t="s">
        <v>110</v>
      </c>
      <c r="C41" s="2">
        <v>0</v>
      </c>
      <c r="D41" s="2">
        <v>0</v>
      </c>
      <c r="E41" s="2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</row>
    <row r="42" spans="1:19" ht="15.9" customHeight="1">
      <c r="A42" s="4">
        <v>11300016</v>
      </c>
      <c r="B42" s="4" t="s">
        <v>179</v>
      </c>
      <c r="C42" s="2">
        <v>8</v>
      </c>
      <c r="D42" s="2">
        <v>1</v>
      </c>
      <c r="E42" s="2">
        <v>9</v>
      </c>
      <c r="F42" s="5">
        <v>2</v>
      </c>
      <c r="G42" s="5">
        <v>0</v>
      </c>
      <c r="H42" s="5">
        <v>1</v>
      </c>
      <c r="I42" s="5">
        <v>0</v>
      </c>
      <c r="J42" s="5">
        <v>0</v>
      </c>
      <c r="K42" s="5">
        <v>0</v>
      </c>
      <c r="L42" s="5">
        <v>5</v>
      </c>
      <c r="M42" s="5">
        <v>0</v>
      </c>
      <c r="N42" s="5">
        <v>0</v>
      </c>
      <c r="O42" s="5">
        <v>0</v>
      </c>
      <c r="P42" s="5">
        <v>0</v>
      </c>
      <c r="Q42" s="5">
        <v>0</v>
      </c>
      <c r="R42" s="5">
        <v>0</v>
      </c>
      <c r="S42" s="5">
        <v>1</v>
      </c>
    </row>
    <row r="43" spans="1:19" ht="15.9" customHeight="1">
      <c r="A43" s="4">
        <v>11300017</v>
      </c>
      <c r="B43" s="4" t="s">
        <v>111</v>
      </c>
      <c r="C43" s="2">
        <v>0</v>
      </c>
      <c r="D43" s="2">
        <v>0</v>
      </c>
      <c r="E43" s="2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</row>
    <row r="44" spans="1:19" ht="15.9" customHeight="1">
      <c r="A44" s="4">
        <v>11300018</v>
      </c>
      <c r="B44" s="4" t="s">
        <v>112</v>
      </c>
      <c r="C44" s="2">
        <v>4</v>
      </c>
      <c r="D44" s="2">
        <v>0</v>
      </c>
      <c r="E44" s="2">
        <v>4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4</v>
      </c>
      <c r="Q44" s="5">
        <v>0</v>
      </c>
      <c r="R44" s="5">
        <v>0</v>
      </c>
      <c r="S44" s="5">
        <v>0</v>
      </c>
    </row>
    <row r="45" spans="1:19" ht="15.9" customHeight="1">
      <c r="A45" s="4">
        <v>11300019</v>
      </c>
      <c r="B45" s="4" t="s">
        <v>170</v>
      </c>
      <c r="C45" s="2">
        <v>37</v>
      </c>
      <c r="D45" s="2">
        <v>2</v>
      </c>
      <c r="E45" s="2">
        <v>39</v>
      </c>
      <c r="F45" s="5">
        <v>3</v>
      </c>
      <c r="G45" s="5">
        <v>0</v>
      </c>
      <c r="H45" s="5">
        <v>5</v>
      </c>
      <c r="I45" s="5">
        <v>0</v>
      </c>
      <c r="J45" s="5">
        <v>19</v>
      </c>
      <c r="K45" s="5">
        <v>0</v>
      </c>
      <c r="L45" s="5">
        <v>2</v>
      </c>
      <c r="M45" s="5">
        <v>0</v>
      </c>
      <c r="N45" s="5">
        <v>0</v>
      </c>
      <c r="O45" s="5">
        <v>0</v>
      </c>
      <c r="P45" s="5">
        <v>2</v>
      </c>
      <c r="Q45" s="5">
        <v>0</v>
      </c>
      <c r="R45" s="5">
        <v>6</v>
      </c>
      <c r="S45" s="5">
        <v>2</v>
      </c>
    </row>
    <row r="46" spans="1:19" ht="15.9" customHeight="1">
      <c r="A46" s="4">
        <v>11300021</v>
      </c>
      <c r="B46" s="4" t="s">
        <v>113</v>
      </c>
      <c r="C46" s="2">
        <v>0</v>
      </c>
      <c r="D46" s="2">
        <v>0</v>
      </c>
      <c r="E46" s="2">
        <v>0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0</v>
      </c>
      <c r="S46" s="5">
        <v>0</v>
      </c>
    </row>
    <row r="47" spans="1:19" ht="15.9" customHeight="1">
      <c r="A47" s="4">
        <v>11300022</v>
      </c>
      <c r="B47" s="4" t="s">
        <v>114</v>
      </c>
      <c r="C47" s="2">
        <v>1</v>
      </c>
      <c r="D47" s="2">
        <v>0</v>
      </c>
      <c r="E47" s="2">
        <v>1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1</v>
      </c>
      <c r="S47" s="5">
        <v>0</v>
      </c>
    </row>
    <row r="48" spans="1:19" ht="15.9" customHeight="1">
      <c r="A48" s="4">
        <v>11300023</v>
      </c>
      <c r="B48" s="4" t="s">
        <v>115</v>
      </c>
      <c r="C48" s="2">
        <v>51</v>
      </c>
      <c r="D48" s="2">
        <v>5</v>
      </c>
      <c r="E48" s="2">
        <v>56</v>
      </c>
      <c r="F48" s="5">
        <v>3</v>
      </c>
      <c r="G48" s="5">
        <v>0</v>
      </c>
      <c r="H48" s="5">
        <v>8</v>
      </c>
      <c r="I48" s="5">
        <v>0</v>
      </c>
      <c r="J48" s="5">
        <v>10</v>
      </c>
      <c r="K48" s="5">
        <v>0</v>
      </c>
      <c r="L48" s="5">
        <v>6</v>
      </c>
      <c r="M48" s="5">
        <v>0</v>
      </c>
      <c r="N48" s="5">
        <v>0</v>
      </c>
      <c r="O48" s="5">
        <v>0</v>
      </c>
      <c r="P48" s="5">
        <v>2</v>
      </c>
      <c r="Q48" s="5">
        <v>2</v>
      </c>
      <c r="R48" s="5">
        <v>22</v>
      </c>
      <c r="S48" s="5">
        <v>3</v>
      </c>
    </row>
    <row r="49" spans="1:19" ht="15.9" customHeight="1">
      <c r="A49" s="4">
        <v>11300025</v>
      </c>
      <c r="B49" s="4" t="s">
        <v>116</v>
      </c>
      <c r="C49" s="2">
        <v>23</v>
      </c>
      <c r="D49" s="2">
        <v>4</v>
      </c>
      <c r="E49" s="2">
        <v>27</v>
      </c>
      <c r="F49" s="5">
        <v>0</v>
      </c>
      <c r="G49" s="5">
        <v>0</v>
      </c>
      <c r="H49" s="5">
        <v>2</v>
      </c>
      <c r="I49" s="5">
        <v>0</v>
      </c>
      <c r="J49" s="5">
        <v>7</v>
      </c>
      <c r="K49" s="5">
        <v>0</v>
      </c>
      <c r="L49" s="5">
        <v>3</v>
      </c>
      <c r="M49" s="5">
        <v>1</v>
      </c>
      <c r="N49" s="5">
        <v>0</v>
      </c>
      <c r="O49" s="5">
        <v>0</v>
      </c>
      <c r="P49" s="5">
        <v>3</v>
      </c>
      <c r="Q49" s="5">
        <v>1</v>
      </c>
      <c r="R49" s="5">
        <v>8</v>
      </c>
      <c r="S49" s="5">
        <v>2</v>
      </c>
    </row>
    <row r="50" spans="1:19" ht="15.9" customHeight="1">
      <c r="A50" s="4">
        <v>11300028</v>
      </c>
      <c r="B50" s="4" t="s">
        <v>117</v>
      </c>
      <c r="C50" s="2">
        <v>24</v>
      </c>
      <c r="D50" s="2">
        <v>2</v>
      </c>
      <c r="E50" s="2">
        <v>26</v>
      </c>
      <c r="F50" s="5">
        <v>0</v>
      </c>
      <c r="G50" s="5">
        <v>0</v>
      </c>
      <c r="H50" s="5">
        <v>3</v>
      </c>
      <c r="I50" s="5">
        <v>0</v>
      </c>
      <c r="J50" s="5">
        <v>10</v>
      </c>
      <c r="K50" s="5">
        <v>1</v>
      </c>
      <c r="L50" s="5">
        <v>3</v>
      </c>
      <c r="M50" s="5">
        <v>0</v>
      </c>
      <c r="N50" s="5">
        <v>2</v>
      </c>
      <c r="O50" s="5">
        <v>0</v>
      </c>
      <c r="P50" s="5">
        <v>1</v>
      </c>
      <c r="Q50" s="5">
        <v>1</v>
      </c>
      <c r="R50" s="5">
        <v>5</v>
      </c>
      <c r="S50" s="5">
        <v>0</v>
      </c>
    </row>
    <row r="51" spans="1:19" ht="15.9" customHeight="1">
      <c r="A51" s="4">
        <v>11300032</v>
      </c>
      <c r="B51" s="4" t="s">
        <v>118</v>
      </c>
      <c r="C51" s="2">
        <v>5</v>
      </c>
      <c r="D51" s="2">
        <v>3</v>
      </c>
      <c r="E51" s="2">
        <v>8</v>
      </c>
      <c r="F51" s="5">
        <v>0</v>
      </c>
      <c r="G51" s="5">
        <v>2</v>
      </c>
      <c r="H51" s="5">
        <v>2</v>
      </c>
      <c r="I51" s="5">
        <v>0</v>
      </c>
      <c r="J51" s="5">
        <v>3</v>
      </c>
      <c r="K51" s="5">
        <v>0</v>
      </c>
      <c r="L51" s="5">
        <v>0</v>
      </c>
      <c r="M51" s="5">
        <v>0</v>
      </c>
      <c r="N51" s="5">
        <v>0</v>
      </c>
      <c r="O51" s="5">
        <v>1</v>
      </c>
      <c r="P51" s="5">
        <v>0</v>
      </c>
      <c r="Q51" s="5">
        <v>0</v>
      </c>
      <c r="R51" s="5">
        <v>0</v>
      </c>
      <c r="S51" s="5">
        <v>0</v>
      </c>
    </row>
    <row r="52" spans="1:19" ht="15.9" customHeight="1">
      <c r="A52" s="4">
        <v>11300039</v>
      </c>
      <c r="B52" s="4" t="s">
        <v>119</v>
      </c>
      <c r="C52" s="2">
        <v>6</v>
      </c>
      <c r="D52" s="2">
        <v>5</v>
      </c>
      <c r="E52" s="2">
        <v>11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1</v>
      </c>
      <c r="L52" s="5">
        <v>0</v>
      </c>
      <c r="M52" s="5">
        <v>0</v>
      </c>
      <c r="N52" s="5">
        <v>1</v>
      </c>
      <c r="O52" s="5">
        <v>0</v>
      </c>
      <c r="P52" s="5">
        <v>0</v>
      </c>
      <c r="Q52" s="5">
        <v>2</v>
      </c>
      <c r="R52" s="5">
        <v>5</v>
      </c>
      <c r="S52" s="5">
        <v>2</v>
      </c>
    </row>
    <row r="53" spans="1:19" ht="15.9" customHeight="1">
      <c r="A53" s="4">
        <v>11300040</v>
      </c>
      <c r="B53" s="4" t="s">
        <v>120</v>
      </c>
      <c r="C53" s="2">
        <v>5</v>
      </c>
      <c r="D53" s="2">
        <v>2</v>
      </c>
      <c r="E53" s="2">
        <v>7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1</v>
      </c>
      <c r="Q53" s="5">
        <v>0</v>
      </c>
      <c r="R53" s="5">
        <v>4</v>
      </c>
      <c r="S53" s="5">
        <v>2</v>
      </c>
    </row>
    <row r="54" spans="1:19" ht="15.9" customHeight="1">
      <c r="A54" s="4">
        <v>11300041</v>
      </c>
      <c r="B54" s="4" t="s">
        <v>121</v>
      </c>
      <c r="C54" s="2">
        <v>29</v>
      </c>
      <c r="D54" s="2">
        <v>4</v>
      </c>
      <c r="E54" s="2">
        <v>33</v>
      </c>
      <c r="F54" s="5">
        <v>1</v>
      </c>
      <c r="G54" s="5">
        <v>0</v>
      </c>
      <c r="H54" s="5">
        <v>4</v>
      </c>
      <c r="I54" s="5">
        <v>0</v>
      </c>
      <c r="J54" s="5">
        <v>5</v>
      </c>
      <c r="K54" s="5">
        <v>0</v>
      </c>
      <c r="L54" s="5">
        <v>2</v>
      </c>
      <c r="M54" s="5">
        <v>0</v>
      </c>
      <c r="N54" s="5">
        <v>0</v>
      </c>
      <c r="O54" s="5">
        <v>2</v>
      </c>
      <c r="P54" s="5">
        <v>3</v>
      </c>
      <c r="Q54" s="5">
        <v>0</v>
      </c>
      <c r="R54" s="5">
        <v>14</v>
      </c>
      <c r="S54" s="5">
        <v>2</v>
      </c>
    </row>
    <row r="55" spans="1:19" ht="15.9" customHeight="1">
      <c r="A55" s="4">
        <v>11300047</v>
      </c>
      <c r="B55" s="4" t="s">
        <v>122</v>
      </c>
      <c r="C55" s="2">
        <v>0</v>
      </c>
      <c r="D55" s="2">
        <v>0</v>
      </c>
      <c r="E55" s="2">
        <v>0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</row>
    <row r="56" spans="1:19" ht="15.9" customHeight="1">
      <c r="A56" s="4">
        <v>11300050</v>
      </c>
      <c r="B56" s="4" t="s">
        <v>123</v>
      </c>
      <c r="C56" s="2">
        <v>0</v>
      </c>
      <c r="D56" s="2">
        <v>0</v>
      </c>
      <c r="E56" s="2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</row>
    <row r="57" spans="1:19" ht="15.9" customHeight="1">
      <c r="A57" s="4">
        <v>11300055</v>
      </c>
      <c r="B57" s="4" t="s">
        <v>124</v>
      </c>
      <c r="C57" s="2">
        <v>6</v>
      </c>
      <c r="D57" s="2">
        <v>2</v>
      </c>
      <c r="E57" s="2">
        <v>8</v>
      </c>
      <c r="F57" s="5">
        <v>0</v>
      </c>
      <c r="G57" s="5">
        <v>0</v>
      </c>
      <c r="H57" s="5">
        <v>0</v>
      </c>
      <c r="I57" s="5">
        <v>2</v>
      </c>
      <c r="J57" s="5">
        <v>3</v>
      </c>
      <c r="K57" s="5">
        <v>0</v>
      </c>
      <c r="L57" s="5">
        <v>3</v>
      </c>
      <c r="M57" s="5">
        <v>0</v>
      </c>
      <c r="N57" s="5">
        <v>0</v>
      </c>
      <c r="O57" s="5">
        <v>0</v>
      </c>
      <c r="P57" s="5">
        <v>0</v>
      </c>
      <c r="Q57" s="5">
        <v>0</v>
      </c>
      <c r="R57" s="5">
        <v>0</v>
      </c>
      <c r="S57" s="5">
        <v>0</v>
      </c>
    </row>
    <row r="58" spans="1:19" ht="15.9" customHeight="1">
      <c r="A58" s="4">
        <v>11300056</v>
      </c>
      <c r="B58" s="4" t="s">
        <v>189</v>
      </c>
      <c r="C58" s="2">
        <v>4</v>
      </c>
      <c r="D58" s="2">
        <v>0</v>
      </c>
      <c r="E58" s="2">
        <v>4</v>
      </c>
      <c r="F58" s="5">
        <v>0</v>
      </c>
      <c r="G58" s="5">
        <v>0</v>
      </c>
      <c r="H58" s="5">
        <v>1</v>
      </c>
      <c r="I58" s="5">
        <v>0</v>
      </c>
      <c r="J58" s="5">
        <v>0</v>
      </c>
      <c r="K58" s="5">
        <v>0</v>
      </c>
      <c r="L58" s="5">
        <v>1</v>
      </c>
      <c r="M58" s="5">
        <v>0</v>
      </c>
      <c r="N58" s="5">
        <v>0</v>
      </c>
      <c r="O58" s="5">
        <v>0</v>
      </c>
      <c r="P58" s="5">
        <v>0</v>
      </c>
      <c r="Q58" s="5">
        <v>0</v>
      </c>
      <c r="R58" s="5">
        <v>2</v>
      </c>
      <c r="S58" s="5">
        <v>0</v>
      </c>
    </row>
    <row r="59" spans="1:19" ht="15.9" customHeight="1">
      <c r="A59" s="4">
        <v>11300057</v>
      </c>
      <c r="B59" s="4" t="s">
        <v>254</v>
      </c>
      <c r="C59" s="2">
        <v>8</v>
      </c>
      <c r="D59" s="2">
        <v>2</v>
      </c>
      <c r="E59" s="2">
        <v>10</v>
      </c>
      <c r="F59" s="5">
        <v>0</v>
      </c>
      <c r="G59" s="5">
        <v>0</v>
      </c>
      <c r="H59" s="5">
        <v>0</v>
      </c>
      <c r="I59" s="5">
        <v>1</v>
      </c>
      <c r="J59" s="5">
        <v>3</v>
      </c>
      <c r="K59" s="5">
        <v>1</v>
      </c>
      <c r="L59" s="5">
        <v>0</v>
      </c>
      <c r="M59" s="5">
        <v>0</v>
      </c>
      <c r="N59" s="5">
        <v>0</v>
      </c>
      <c r="O59" s="5">
        <v>0</v>
      </c>
      <c r="P59" s="5">
        <v>1</v>
      </c>
      <c r="Q59" s="5">
        <v>0</v>
      </c>
      <c r="R59" s="5">
        <v>4</v>
      </c>
      <c r="S59" s="5">
        <v>0</v>
      </c>
    </row>
    <row r="60" spans="1:19" ht="15.9" customHeight="1">
      <c r="A60" s="4">
        <v>11310005</v>
      </c>
      <c r="B60" s="4" t="s">
        <v>31</v>
      </c>
      <c r="C60" s="2">
        <v>33</v>
      </c>
      <c r="D60" s="2">
        <v>4</v>
      </c>
      <c r="E60" s="2">
        <v>37</v>
      </c>
      <c r="F60" s="5">
        <v>1</v>
      </c>
      <c r="G60" s="5">
        <v>1</v>
      </c>
      <c r="H60" s="5">
        <v>8</v>
      </c>
      <c r="I60" s="5">
        <v>1</v>
      </c>
      <c r="J60" s="5">
        <v>13</v>
      </c>
      <c r="K60" s="5">
        <v>0</v>
      </c>
      <c r="L60" s="5">
        <v>6</v>
      </c>
      <c r="M60" s="5">
        <v>1</v>
      </c>
      <c r="N60" s="5">
        <v>4</v>
      </c>
      <c r="O60" s="5">
        <v>1</v>
      </c>
      <c r="P60" s="5">
        <v>1</v>
      </c>
      <c r="Q60" s="5">
        <v>0</v>
      </c>
      <c r="R60" s="5">
        <v>0</v>
      </c>
      <c r="S60" s="5">
        <v>0</v>
      </c>
    </row>
    <row r="61" spans="1:19" ht="15.9" customHeight="1">
      <c r="A61" s="4">
        <v>11310006</v>
      </c>
      <c r="B61" s="4" t="s">
        <v>32</v>
      </c>
      <c r="C61" s="2">
        <v>76</v>
      </c>
      <c r="D61" s="2">
        <v>14</v>
      </c>
      <c r="E61" s="2">
        <v>90</v>
      </c>
      <c r="F61" s="5">
        <v>8</v>
      </c>
      <c r="G61" s="5">
        <v>0</v>
      </c>
      <c r="H61" s="5">
        <v>10</v>
      </c>
      <c r="I61" s="5">
        <v>1</v>
      </c>
      <c r="J61" s="5">
        <v>12</v>
      </c>
      <c r="K61" s="5">
        <v>2</v>
      </c>
      <c r="L61" s="5">
        <v>9</v>
      </c>
      <c r="M61" s="5">
        <v>0</v>
      </c>
      <c r="N61" s="5">
        <v>3</v>
      </c>
      <c r="O61" s="5">
        <v>3</v>
      </c>
      <c r="P61" s="5">
        <v>17</v>
      </c>
      <c r="Q61" s="5">
        <v>4</v>
      </c>
      <c r="R61" s="5">
        <v>17</v>
      </c>
      <c r="S61" s="5">
        <v>4</v>
      </c>
    </row>
    <row r="62" spans="1:19" ht="15.9" customHeight="1">
      <c r="A62" s="4">
        <v>11310008</v>
      </c>
      <c r="B62" s="4" t="s">
        <v>180</v>
      </c>
      <c r="C62" s="2">
        <v>23</v>
      </c>
      <c r="D62" s="2">
        <v>4</v>
      </c>
      <c r="E62" s="2">
        <v>27</v>
      </c>
      <c r="F62" s="5">
        <v>5</v>
      </c>
      <c r="G62" s="5">
        <v>0</v>
      </c>
      <c r="H62" s="5">
        <v>1</v>
      </c>
      <c r="I62" s="5">
        <v>0</v>
      </c>
      <c r="J62" s="5">
        <v>2</v>
      </c>
      <c r="K62" s="5">
        <v>2</v>
      </c>
      <c r="L62" s="5">
        <v>1</v>
      </c>
      <c r="M62" s="5">
        <v>1</v>
      </c>
      <c r="N62" s="5">
        <v>3</v>
      </c>
      <c r="O62" s="5">
        <v>0</v>
      </c>
      <c r="P62" s="5">
        <v>2</v>
      </c>
      <c r="Q62" s="5">
        <v>0</v>
      </c>
      <c r="R62" s="5">
        <v>9</v>
      </c>
      <c r="S62" s="5">
        <v>1</v>
      </c>
    </row>
    <row r="63" spans="1:19" ht="15.9" customHeight="1">
      <c r="A63" s="4">
        <v>11310011</v>
      </c>
      <c r="B63" s="4" t="s">
        <v>171</v>
      </c>
      <c r="C63" s="2">
        <v>72</v>
      </c>
      <c r="D63" s="2">
        <v>5</v>
      </c>
      <c r="E63" s="2">
        <v>77</v>
      </c>
      <c r="F63" s="5">
        <v>3</v>
      </c>
      <c r="G63" s="5">
        <v>0</v>
      </c>
      <c r="H63" s="5">
        <v>14</v>
      </c>
      <c r="I63" s="5">
        <v>0</v>
      </c>
      <c r="J63" s="5">
        <v>7</v>
      </c>
      <c r="K63" s="5">
        <v>0</v>
      </c>
      <c r="L63" s="5">
        <v>6</v>
      </c>
      <c r="M63" s="5">
        <v>0</v>
      </c>
      <c r="N63" s="5">
        <v>0</v>
      </c>
      <c r="O63" s="5">
        <v>0</v>
      </c>
      <c r="P63" s="5">
        <v>19</v>
      </c>
      <c r="Q63" s="5">
        <v>3</v>
      </c>
      <c r="R63" s="5">
        <v>23</v>
      </c>
      <c r="S63" s="5">
        <v>2</v>
      </c>
    </row>
    <row r="64" spans="1:19" ht="15.9" customHeight="1">
      <c r="A64" s="4">
        <v>11310019</v>
      </c>
      <c r="B64" s="4" t="s">
        <v>33</v>
      </c>
      <c r="C64" s="2">
        <v>7</v>
      </c>
      <c r="D64" s="2">
        <v>2</v>
      </c>
      <c r="E64" s="2">
        <v>9</v>
      </c>
      <c r="F64" s="5">
        <v>0</v>
      </c>
      <c r="G64" s="5">
        <v>0</v>
      </c>
      <c r="H64" s="5">
        <v>0</v>
      </c>
      <c r="I64" s="5">
        <v>0</v>
      </c>
      <c r="J64" s="5">
        <v>0</v>
      </c>
      <c r="K64" s="5">
        <v>0</v>
      </c>
      <c r="L64" s="5">
        <v>0</v>
      </c>
      <c r="M64" s="5">
        <v>0</v>
      </c>
      <c r="N64" s="5">
        <v>0</v>
      </c>
      <c r="O64" s="5">
        <v>0</v>
      </c>
      <c r="P64" s="5">
        <v>3</v>
      </c>
      <c r="Q64" s="5">
        <v>2</v>
      </c>
      <c r="R64" s="5">
        <v>4</v>
      </c>
      <c r="S64" s="5">
        <v>0</v>
      </c>
    </row>
    <row r="65" spans="1:19" ht="15.9" customHeight="1">
      <c r="A65" s="4">
        <v>11310029</v>
      </c>
      <c r="B65" s="4" t="s">
        <v>34</v>
      </c>
      <c r="C65" s="2">
        <v>44</v>
      </c>
      <c r="D65" s="2">
        <v>9</v>
      </c>
      <c r="E65" s="2">
        <v>53</v>
      </c>
      <c r="F65" s="5">
        <v>0</v>
      </c>
      <c r="G65" s="5">
        <v>0</v>
      </c>
      <c r="H65" s="5">
        <v>3</v>
      </c>
      <c r="I65" s="5">
        <v>0</v>
      </c>
      <c r="J65" s="5">
        <v>7</v>
      </c>
      <c r="K65" s="5">
        <v>0</v>
      </c>
      <c r="L65" s="5">
        <v>7</v>
      </c>
      <c r="M65" s="5">
        <v>1</v>
      </c>
      <c r="N65" s="5">
        <v>2</v>
      </c>
      <c r="O65" s="5">
        <v>0</v>
      </c>
      <c r="P65" s="5">
        <v>11</v>
      </c>
      <c r="Q65" s="5">
        <v>2</v>
      </c>
      <c r="R65" s="5">
        <v>14</v>
      </c>
      <c r="S65" s="5">
        <v>6</v>
      </c>
    </row>
    <row r="66" spans="1:19" ht="15.9" customHeight="1">
      <c r="A66" s="4">
        <v>11310033</v>
      </c>
      <c r="B66" s="4" t="s">
        <v>35</v>
      </c>
      <c r="C66" s="2">
        <v>24</v>
      </c>
      <c r="D66" s="2">
        <v>6</v>
      </c>
      <c r="E66" s="2">
        <v>30</v>
      </c>
      <c r="F66" s="5">
        <v>1</v>
      </c>
      <c r="G66" s="5">
        <v>3</v>
      </c>
      <c r="H66" s="5">
        <v>1</v>
      </c>
      <c r="I66" s="5">
        <v>0</v>
      </c>
      <c r="J66" s="5">
        <v>4</v>
      </c>
      <c r="K66" s="5">
        <v>0</v>
      </c>
      <c r="L66" s="5">
        <v>1</v>
      </c>
      <c r="M66" s="5">
        <v>1</v>
      </c>
      <c r="N66" s="5">
        <v>1</v>
      </c>
      <c r="O66" s="5">
        <v>0</v>
      </c>
      <c r="P66" s="5">
        <v>3</v>
      </c>
      <c r="Q66" s="5">
        <v>1</v>
      </c>
      <c r="R66" s="5">
        <v>13</v>
      </c>
      <c r="S66" s="5">
        <v>1</v>
      </c>
    </row>
    <row r="67" spans="1:19" ht="15.9" customHeight="1">
      <c r="A67" s="4">
        <v>11310047</v>
      </c>
      <c r="B67" s="4" t="s">
        <v>36</v>
      </c>
      <c r="C67" s="2">
        <v>42</v>
      </c>
      <c r="D67" s="2">
        <v>11</v>
      </c>
      <c r="E67" s="2">
        <v>53</v>
      </c>
      <c r="F67" s="5">
        <v>9</v>
      </c>
      <c r="G67" s="5">
        <v>2</v>
      </c>
      <c r="H67" s="5">
        <v>6</v>
      </c>
      <c r="I67" s="5">
        <v>1</v>
      </c>
      <c r="J67" s="5">
        <v>15</v>
      </c>
      <c r="K67" s="5">
        <v>1</v>
      </c>
      <c r="L67" s="5">
        <v>3</v>
      </c>
      <c r="M67" s="5">
        <v>0</v>
      </c>
      <c r="N67" s="5">
        <v>2</v>
      </c>
      <c r="O67" s="5">
        <v>0</v>
      </c>
      <c r="P67" s="5">
        <v>2</v>
      </c>
      <c r="Q67" s="5">
        <v>2</v>
      </c>
      <c r="R67" s="5">
        <v>5</v>
      </c>
      <c r="S67" s="5">
        <v>5</v>
      </c>
    </row>
    <row r="68" spans="1:19" ht="15.9" customHeight="1">
      <c r="A68" s="4">
        <v>11310060</v>
      </c>
      <c r="B68" s="4" t="s">
        <v>37</v>
      </c>
      <c r="C68" s="2">
        <v>76</v>
      </c>
      <c r="D68" s="2">
        <v>11</v>
      </c>
      <c r="E68" s="2">
        <v>87</v>
      </c>
      <c r="F68" s="5">
        <v>6</v>
      </c>
      <c r="G68" s="5">
        <v>2</v>
      </c>
      <c r="H68" s="5">
        <v>15</v>
      </c>
      <c r="I68" s="5">
        <v>2</v>
      </c>
      <c r="J68" s="5">
        <v>9</v>
      </c>
      <c r="K68" s="5">
        <v>1</v>
      </c>
      <c r="L68" s="5">
        <v>7</v>
      </c>
      <c r="M68" s="5">
        <v>0</v>
      </c>
      <c r="N68" s="5">
        <v>2</v>
      </c>
      <c r="O68" s="5">
        <v>0</v>
      </c>
      <c r="P68" s="5">
        <v>10</v>
      </c>
      <c r="Q68" s="5">
        <v>2</v>
      </c>
      <c r="R68" s="5">
        <v>27</v>
      </c>
      <c r="S68" s="5">
        <v>4</v>
      </c>
    </row>
    <row r="69" spans="1:19" ht="15.9" customHeight="1">
      <c r="A69" s="4">
        <v>11310064</v>
      </c>
      <c r="B69" s="4" t="s">
        <v>38</v>
      </c>
      <c r="C69" s="2">
        <v>30</v>
      </c>
      <c r="D69" s="2">
        <v>12</v>
      </c>
      <c r="E69" s="2">
        <v>42</v>
      </c>
      <c r="F69" s="5">
        <v>2</v>
      </c>
      <c r="G69" s="5">
        <v>1</v>
      </c>
      <c r="H69" s="5">
        <v>4</v>
      </c>
      <c r="I69" s="5">
        <v>2</v>
      </c>
      <c r="J69" s="5">
        <v>4</v>
      </c>
      <c r="K69" s="5">
        <v>2</v>
      </c>
      <c r="L69" s="5">
        <v>2</v>
      </c>
      <c r="M69" s="5">
        <v>2</v>
      </c>
      <c r="N69" s="5">
        <v>3</v>
      </c>
      <c r="O69" s="5">
        <v>2</v>
      </c>
      <c r="P69" s="5">
        <v>3</v>
      </c>
      <c r="Q69" s="5">
        <v>0</v>
      </c>
      <c r="R69" s="5">
        <v>12</v>
      </c>
      <c r="S69" s="5">
        <v>3</v>
      </c>
    </row>
    <row r="70" spans="1:19" ht="15.9" customHeight="1">
      <c r="A70" s="4">
        <v>11310070</v>
      </c>
      <c r="B70" s="4" t="s">
        <v>39</v>
      </c>
      <c r="C70" s="2">
        <v>29</v>
      </c>
      <c r="D70" s="2">
        <v>6</v>
      </c>
      <c r="E70" s="2">
        <v>35</v>
      </c>
      <c r="F70" s="5">
        <v>2</v>
      </c>
      <c r="G70" s="5">
        <v>0</v>
      </c>
      <c r="H70" s="5">
        <v>7</v>
      </c>
      <c r="I70" s="5">
        <v>1</v>
      </c>
      <c r="J70" s="5">
        <v>2</v>
      </c>
      <c r="K70" s="5">
        <v>1</v>
      </c>
      <c r="L70" s="5">
        <v>7</v>
      </c>
      <c r="M70" s="5">
        <v>1</v>
      </c>
      <c r="N70" s="5">
        <v>4</v>
      </c>
      <c r="O70" s="5">
        <v>1</v>
      </c>
      <c r="P70" s="5">
        <v>3</v>
      </c>
      <c r="Q70" s="5">
        <v>1</v>
      </c>
      <c r="R70" s="5">
        <v>4</v>
      </c>
      <c r="S70" s="5">
        <v>1</v>
      </c>
    </row>
    <row r="71" spans="1:19" ht="15.9" customHeight="1">
      <c r="A71" s="4">
        <v>11310075</v>
      </c>
      <c r="B71" s="4" t="s">
        <v>40</v>
      </c>
      <c r="C71" s="2">
        <v>47</v>
      </c>
      <c r="D71" s="2">
        <v>8</v>
      </c>
      <c r="E71" s="2">
        <v>55</v>
      </c>
      <c r="F71" s="5">
        <v>8</v>
      </c>
      <c r="G71" s="5">
        <v>4</v>
      </c>
      <c r="H71" s="5">
        <v>8</v>
      </c>
      <c r="I71" s="5">
        <v>1</v>
      </c>
      <c r="J71" s="5">
        <v>8</v>
      </c>
      <c r="K71" s="5">
        <v>0</v>
      </c>
      <c r="L71" s="5">
        <v>7</v>
      </c>
      <c r="M71" s="5">
        <v>1</v>
      </c>
      <c r="N71" s="5">
        <v>1</v>
      </c>
      <c r="O71" s="5">
        <v>0</v>
      </c>
      <c r="P71" s="5">
        <v>5</v>
      </c>
      <c r="Q71" s="5">
        <v>0</v>
      </c>
      <c r="R71" s="5">
        <v>10</v>
      </c>
      <c r="S71" s="5">
        <v>2</v>
      </c>
    </row>
    <row r="72" spans="1:19" ht="15.9" customHeight="1">
      <c r="A72" s="4">
        <v>11310076</v>
      </c>
      <c r="B72" s="4" t="s">
        <v>41</v>
      </c>
      <c r="C72" s="2">
        <v>1</v>
      </c>
      <c r="D72" s="2">
        <v>0</v>
      </c>
      <c r="E72" s="2">
        <v>1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1</v>
      </c>
      <c r="S72" s="5">
        <v>0</v>
      </c>
    </row>
    <row r="73" spans="1:19" ht="15.9" customHeight="1">
      <c r="A73" s="4">
        <v>11310077</v>
      </c>
      <c r="B73" s="4" t="s">
        <v>42</v>
      </c>
      <c r="C73" s="2">
        <v>37</v>
      </c>
      <c r="D73" s="2">
        <v>4</v>
      </c>
      <c r="E73" s="2">
        <v>41</v>
      </c>
      <c r="F73" s="5">
        <v>4</v>
      </c>
      <c r="G73" s="5">
        <v>0</v>
      </c>
      <c r="H73" s="5">
        <v>7</v>
      </c>
      <c r="I73" s="5">
        <v>0</v>
      </c>
      <c r="J73" s="5">
        <v>6</v>
      </c>
      <c r="K73" s="5">
        <v>1</v>
      </c>
      <c r="L73" s="5">
        <v>6</v>
      </c>
      <c r="M73" s="5">
        <v>0</v>
      </c>
      <c r="N73" s="5">
        <v>1</v>
      </c>
      <c r="O73" s="5">
        <v>0</v>
      </c>
      <c r="P73" s="5">
        <v>6</v>
      </c>
      <c r="Q73" s="5">
        <v>2</v>
      </c>
      <c r="R73" s="5">
        <v>7</v>
      </c>
      <c r="S73" s="5">
        <v>1</v>
      </c>
    </row>
    <row r="74" spans="1:19" ht="15.9" customHeight="1">
      <c r="A74" s="4">
        <v>11310098</v>
      </c>
      <c r="B74" s="4" t="s">
        <v>43</v>
      </c>
      <c r="C74" s="2">
        <v>29</v>
      </c>
      <c r="D74" s="2">
        <v>4</v>
      </c>
      <c r="E74" s="2">
        <v>33</v>
      </c>
      <c r="F74" s="5">
        <v>4</v>
      </c>
      <c r="G74" s="5">
        <v>1</v>
      </c>
      <c r="H74" s="5">
        <v>8</v>
      </c>
      <c r="I74" s="5">
        <v>1</v>
      </c>
      <c r="J74" s="5">
        <v>3</v>
      </c>
      <c r="K74" s="5">
        <v>0</v>
      </c>
      <c r="L74" s="5">
        <v>1</v>
      </c>
      <c r="M74" s="5">
        <v>0</v>
      </c>
      <c r="N74" s="5">
        <v>0</v>
      </c>
      <c r="O74" s="5">
        <v>0</v>
      </c>
      <c r="P74" s="5">
        <v>3</v>
      </c>
      <c r="Q74" s="5">
        <v>0</v>
      </c>
      <c r="R74" s="5">
        <v>10</v>
      </c>
      <c r="S74" s="5">
        <v>2</v>
      </c>
    </row>
    <row r="75" spans="1:19" ht="15.9" customHeight="1">
      <c r="A75" s="4">
        <v>11310099</v>
      </c>
      <c r="B75" s="4" t="s">
        <v>44</v>
      </c>
      <c r="C75" s="2">
        <v>0</v>
      </c>
      <c r="D75" s="2">
        <v>0</v>
      </c>
      <c r="E75" s="2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</row>
    <row r="76" spans="1:19" ht="15.9" customHeight="1">
      <c r="A76" s="4">
        <v>11310115</v>
      </c>
      <c r="B76" s="4" t="s">
        <v>45</v>
      </c>
      <c r="C76" s="2">
        <v>18</v>
      </c>
      <c r="D76" s="2">
        <v>2</v>
      </c>
      <c r="E76" s="2">
        <v>20</v>
      </c>
      <c r="F76" s="5">
        <v>3</v>
      </c>
      <c r="G76" s="5">
        <v>0</v>
      </c>
      <c r="H76" s="5">
        <v>6</v>
      </c>
      <c r="I76" s="5">
        <v>0</v>
      </c>
      <c r="J76" s="5">
        <v>2</v>
      </c>
      <c r="K76" s="5">
        <v>0</v>
      </c>
      <c r="L76" s="5">
        <v>3</v>
      </c>
      <c r="M76" s="5">
        <v>0</v>
      </c>
      <c r="N76" s="5">
        <v>0</v>
      </c>
      <c r="O76" s="5">
        <v>0</v>
      </c>
      <c r="P76" s="5">
        <v>1</v>
      </c>
      <c r="Q76" s="5">
        <v>0</v>
      </c>
      <c r="R76" s="5">
        <v>3</v>
      </c>
      <c r="S76" s="5">
        <v>2</v>
      </c>
    </row>
    <row r="77" spans="1:19" ht="15.9" customHeight="1">
      <c r="A77" s="4">
        <v>11310117</v>
      </c>
      <c r="B77" s="4" t="s">
        <v>46</v>
      </c>
      <c r="C77" s="2">
        <v>0</v>
      </c>
      <c r="D77" s="2">
        <v>0</v>
      </c>
      <c r="E77" s="2">
        <v>0</v>
      </c>
      <c r="F77" s="5">
        <v>0</v>
      </c>
      <c r="G77" s="5">
        <v>0</v>
      </c>
      <c r="H77" s="5">
        <v>0</v>
      </c>
      <c r="I77" s="5">
        <v>0</v>
      </c>
      <c r="J77" s="5">
        <v>0</v>
      </c>
      <c r="K77" s="5">
        <v>0</v>
      </c>
      <c r="L77" s="5">
        <v>0</v>
      </c>
      <c r="M77" s="5">
        <v>0</v>
      </c>
      <c r="N77" s="5">
        <v>0</v>
      </c>
      <c r="O77" s="5">
        <v>0</v>
      </c>
      <c r="P77" s="5">
        <v>0</v>
      </c>
      <c r="Q77" s="5">
        <v>0</v>
      </c>
      <c r="R77" s="5">
        <v>0</v>
      </c>
      <c r="S77" s="5">
        <v>0</v>
      </c>
    </row>
    <row r="78" spans="1:19" ht="15.9" customHeight="1">
      <c r="A78" s="4">
        <v>11310121</v>
      </c>
      <c r="B78" s="4" t="s">
        <v>47</v>
      </c>
      <c r="C78" s="2">
        <v>44</v>
      </c>
      <c r="D78" s="2">
        <v>4</v>
      </c>
      <c r="E78" s="2">
        <v>48</v>
      </c>
      <c r="F78" s="5">
        <v>4</v>
      </c>
      <c r="G78" s="5">
        <v>0</v>
      </c>
      <c r="H78" s="5">
        <v>11</v>
      </c>
      <c r="I78" s="5">
        <v>1</v>
      </c>
      <c r="J78" s="5">
        <v>4</v>
      </c>
      <c r="K78" s="5">
        <v>1</v>
      </c>
      <c r="L78" s="5">
        <v>6</v>
      </c>
      <c r="M78" s="5">
        <v>1</v>
      </c>
      <c r="N78" s="5">
        <v>2</v>
      </c>
      <c r="O78" s="5">
        <v>0</v>
      </c>
      <c r="P78" s="5">
        <v>4</v>
      </c>
      <c r="Q78" s="5">
        <v>1</v>
      </c>
      <c r="R78" s="5">
        <v>13</v>
      </c>
      <c r="S78" s="5">
        <v>0</v>
      </c>
    </row>
    <row r="79" spans="1:19" ht="15.9" customHeight="1">
      <c r="A79" s="4">
        <v>11310123</v>
      </c>
      <c r="B79" s="4" t="s">
        <v>48</v>
      </c>
      <c r="C79" s="2">
        <v>9</v>
      </c>
      <c r="D79" s="2">
        <v>0</v>
      </c>
      <c r="E79" s="2">
        <v>9</v>
      </c>
      <c r="F79" s="5">
        <v>1</v>
      </c>
      <c r="G79" s="5">
        <v>0</v>
      </c>
      <c r="H79" s="5">
        <v>0</v>
      </c>
      <c r="I79" s="5">
        <v>0</v>
      </c>
      <c r="J79" s="5">
        <v>2</v>
      </c>
      <c r="K79" s="5">
        <v>0</v>
      </c>
      <c r="L79" s="5">
        <v>3</v>
      </c>
      <c r="M79" s="5">
        <v>0</v>
      </c>
      <c r="N79" s="5">
        <v>0</v>
      </c>
      <c r="O79" s="5">
        <v>0</v>
      </c>
      <c r="P79" s="5">
        <v>0</v>
      </c>
      <c r="Q79" s="5">
        <v>0</v>
      </c>
      <c r="R79" s="5">
        <v>3</v>
      </c>
      <c r="S79" s="5">
        <v>0</v>
      </c>
    </row>
    <row r="80" spans="1:19" ht="15.9" customHeight="1">
      <c r="A80" s="4">
        <v>11310124</v>
      </c>
      <c r="B80" s="4" t="s">
        <v>49</v>
      </c>
      <c r="C80" s="2">
        <v>16</v>
      </c>
      <c r="D80" s="2">
        <v>1</v>
      </c>
      <c r="E80" s="2">
        <v>17</v>
      </c>
      <c r="F80" s="5">
        <v>2</v>
      </c>
      <c r="G80" s="5">
        <v>0</v>
      </c>
      <c r="H80" s="5">
        <v>3</v>
      </c>
      <c r="I80" s="5">
        <v>0</v>
      </c>
      <c r="J80" s="5">
        <v>5</v>
      </c>
      <c r="K80" s="5">
        <v>1</v>
      </c>
      <c r="L80" s="5">
        <v>4</v>
      </c>
      <c r="M80" s="5">
        <v>0</v>
      </c>
      <c r="N80" s="5">
        <v>0</v>
      </c>
      <c r="O80" s="5">
        <v>0</v>
      </c>
      <c r="P80" s="5">
        <v>1</v>
      </c>
      <c r="Q80" s="5">
        <v>0</v>
      </c>
      <c r="R80" s="5">
        <v>1</v>
      </c>
      <c r="S80" s="5">
        <v>0</v>
      </c>
    </row>
    <row r="81" spans="1:19" ht="15.9" customHeight="1">
      <c r="A81" s="4">
        <v>11310126</v>
      </c>
      <c r="B81" s="4" t="s">
        <v>50</v>
      </c>
      <c r="C81" s="2">
        <v>27</v>
      </c>
      <c r="D81" s="2">
        <v>6</v>
      </c>
      <c r="E81" s="2">
        <v>33</v>
      </c>
      <c r="F81" s="5">
        <v>2</v>
      </c>
      <c r="G81" s="5">
        <v>0</v>
      </c>
      <c r="H81" s="5">
        <v>4</v>
      </c>
      <c r="I81" s="5">
        <v>2</v>
      </c>
      <c r="J81" s="5">
        <v>13</v>
      </c>
      <c r="K81" s="5">
        <v>3</v>
      </c>
      <c r="L81" s="5">
        <v>4</v>
      </c>
      <c r="M81" s="5">
        <v>0</v>
      </c>
      <c r="N81" s="5">
        <v>0</v>
      </c>
      <c r="O81" s="5">
        <v>0</v>
      </c>
      <c r="P81" s="5">
        <v>2</v>
      </c>
      <c r="Q81" s="5">
        <v>1</v>
      </c>
      <c r="R81" s="5">
        <v>2</v>
      </c>
      <c r="S81" s="5">
        <v>0</v>
      </c>
    </row>
    <row r="82" spans="1:19" ht="15.9" customHeight="1">
      <c r="A82" s="4">
        <v>11310129</v>
      </c>
      <c r="B82" s="4" t="s">
        <v>51</v>
      </c>
      <c r="C82" s="2">
        <v>18</v>
      </c>
      <c r="D82" s="2">
        <v>5</v>
      </c>
      <c r="E82" s="2">
        <v>23</v>
      </c>
      <c r="F82" s="5">
        <v>3</v>
      </c>
      <c r="G82" s="5">
        <v>0</v>
      </c>
      <c r="H82" s="5">
        <v>2</v>
      </c>
      <c r="I82" s="5">
        <v>3</v>
      </c>
      <c r="J82" s="5">
        <v>2</v>
      </c>
      <c r="K82" s="5">
        <v>1</v>
      </c>
      <c r="L82" s="5">
        <v>1</v>
      </c>
      <c r="M82" s="5">
        <v>1</v>
      </c>
      <c r="N82" s="5">
        <v>2</v>
      </c>
      <c r="O82" s="5">
        <v>0</v>
      </c>
      <c r="P82" s="5">
        <v>4</v>
      </c>
      <c r="Q82" s="5">
        <v>0</v>
      </c>
      <c r="R82" s="5">
        <v>4</v>
      </c>
      <c r="S82" s="5">
        <v>0</v>
      </c>
    </row>
    <row r="83" spans="1:19" ht="15.9" customHeight="1">
      <c r="A83" s="4">
        <v>11310130</v>
      </c>
      <c r="B83" s="4" t="s">
        <v>52</v>
      </c>
      <c r="C83" s="2">
        <v>7</v>
      </c>
      <c r="D83" s="2">
        <v>0</v>
      </c>
      <c r="E83" s="2">
        <v>7</v>
      </c>
      <c r="F83" s="5">
        <v>0</v>
      </c>
      <c r="G83" s="5">
        <v>0</v>
      </c>
      <c r="H83" s="5">
        <v>1</v>
      </c>
      <c r="I83" s="5">
        <v>0</v>
      </c>
      <c r="J83" s="5">
        <v>0</v>
      </c>
      <c r="K83" s="5">
        <v>0</v>
      </c>
      <c r="L83" s="5">
        <v>3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3</v>
      </c>
      <c r="S83" s="5">
        <v>0</v>
      </c>
    </row>
    <row r="84" spans="1:19" ht="15.9" customHeight="1">
      <c r="A84" s="4">
        <v>11310131</v>
      </c>
      <c r="B84" s="4" t="s">
        <v>53</v>
      </c>
      <c r="C84" s="2">
        <v>22</v>
      </c>
      <c r="D84" s="2">
        <v>11</v>
      </c>
      <c r="E84" s="2">
        <v>33</v>
      </c>
      <c r="F84" s="5">
        <v>1</v>
      </c>
      <c r="G84" s="5">
        <v>0</v>
      </c>
      <c r="H84" s="5">
        <v>7</v>
      </c>
      <c r="I84" s="5">
        <v>0</v>
      </c>
      <c r="J84" s="5">
        <v>4</v>
      </c>
      <c r="K84" s="5">
        <v>4</v>
      </c>
      <c r="L84" s="5">
        <v>2</v>
      </c>
      <c r="M84" s="5">
        <v>1</v>
      </c>
      <c r="N84" s="5">
        <v>2</v>
      </c>
      <c r="O84" s="5">
        <v>3</v>
      </c>
      <c r="P84" s="5">
        <v>0</v>
      </c>
      <c r="Q84" s="5">
        <v>0</v>
      </c>
      <c r="R84" s="5">
        <v>6</v>
      </c>
      <c r="S84" s="5">
        <v>3</v>
      </c>
    </row>
    <row r="85" spans="1:19" ht="15.9" customHeight="1">
      <c r="A85" s="4">
        <v>11310132</v>
      </c>
      <c r="B85" s="4" t="s">
        <v>190</v>
      </c>
      <c r="C85" s="2">
        <v>4</v>
      </c>
      <c r="D85" s="2">
        <v>1</v>
      </c>
      <c r="E85" s="2">
        <v>5</v>
      </c>
      <c r="F85" s="5">
        <v>0</v>
      </c>
      <c r="G85" s="5">
        <v>0</v>
      </c>
      <c r="H85" s="5">
        <v>4</v>
      </c>
      <c r="I85" s="5">
        <v>1</v>
      </c>
      <c r="J85" s="5">
        <v>0</v>
      </c>
      <c r="K85" s="5">
        <v>0</v>
      </c>
      <c r="L85" s="5">
        <v>0</v>
      </c>
      <c r="M85" s="5">
        <v>0</v>
      </c>
      <c r="N85" s="5">
        <v>0</v>
      </c>
      <c r="O85" s="5">
        <v>0</v>
      </c>
      <c r="P85" s="5">
        <v>0</v>
      </c>
      <c r="Q85" s="5">
        <v>0</v>
      </c>
      <c r="R85" s="5">
        <v>0</v>
      </c>
      <c r="S85" s="5">
        <v>0</v>
      </c>
    </row>
    <row r="86" spans="1:19" ht="15.9" customHeight="1">
      <c r="A86" s="4">
        <v>11310133</v>
      </c>
      <c r="B86" s="4" t="s">
        <v>255</v>
      </c>
      <c r="C86" s="2">
        <v>0</v>
      </c>
      <c r="D86" s="2">
        <v>0</v>
      </c>
      <c r="E86" s="2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</row>
    <row r="87" spans="1:19" ht="15.9" customHeight="1">
      <c r="A87" s="4">
        <v>11320005</v>
      </c>
      <c r="B87" s="4" t="s">
        <v>54</v>
      </c>
      <c r="C87" s="2">
        <v>58</v>
      </c>
      <c r="D87" s="2">
        <v>22</v>
      </c>
      <c r="E87" s="2">
        <v>80</v>
      </c>
      <c r="F87" s="5">
        <v>6</v>
      </c>
      <c r="G87" s="5">
        <v>1</v>
      </c>
      <c r="H87" s="5">
        <v>12</v>
      </c>
      <c r="I87" s="5">
        <v>5</v>
      </c>
      <c r="J87" s="5">
        <v>9</v>
      </c>
      <c r="K87" s="5">
        <v>1</v>
      </c>
      <c r="L87" s="5">
        <v>2</v>
      </c>
      <c r="M87" s="5">
        <v>0</v>
      </c>
      <c r="N87" s="5">
        <v>3</v>
      </c>
      <c r="O87" s="5">
        <v>1</v>
      </c>
      <c r="P87" s="5">
        <v>7</v>
      </c>
      <c r="Q87" s="5">
        <v>7</v>
      </c>
      <c r="R87" s="5">
        <v>19</v>
      </c>
      <c r="S87" s="5">
        <v>7</v>
      </c>
    </row>
    <row r="88" spans="1:19" ht="15.9" customHeight="1">
      <c r="A88" s="4">
        <v>11320027</v>
      </c>
      <c r="B88" s="4" t="s">
        <v>55</v>
      </c>
      <c r="C88" s="2">
        <v>0</v>
      </c>
      <c r="D88" s="2">
        <v>0</v>
      </c>
      <c r="E88" s="2">
        <v>0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0</v>
      </c>
      <c r="M88" s="5">
        <v>0</v>
      </c>
      <c r="N88" s="5">
        <v>0</v>
      </c>
      <c r="O88" s="5">
        <v>0</v>
      </c>
      <c r="P88" s="5">
        <v>0</v>
      </c>
      <c r="Q88" s="5">
        <v>0</v>
      </c>
      <c r="R88" s="5">
        <v>0</v>
      </c>
      <c r="S88" s="5">
        <v>0</v>
      </c>
    </row>
    <row r="89" spans="1:19" ht="15.9" customHeight="1">
      <c r="A89" s="4">
        <v>11320031</v>
      </c>
      <c r="B89" s="4" t="s">
        <v>56</v>
      </c>
      <c r="C89" s="2">
        <v>4</v>
      </c>
      <c r="D89" s="2">
        <v>3</v>
      </c>
      <c r="E89" s="2">
        <v>7</v>
      </c>
      <c r="F89" s="5">
        <v>0</v>
      </c>
      <c r="G89" s="5">
        <v>0</v>
      </c>
      <c r="H89" s="5">
        <v>0</v>
      </c>
      <c r="I89" s="5">
        <v>1</v>
      </c>
      <c r="J89" s="5">
        <v>1</v>
      </c>
      <c r="K89" s="5">
        <v>0</v>
      </c>
      <c r="L89" s="5">
        <v>1</v>
      </c>
      <c r="M89" s="5">
        <v>0</v>
      </c>
      <c r="N89" s="5">
        <v>0</v>
      </c>
      <c r="O89" s="5">
        <v>0</v>
      </c>
      <c r="P89" s="5">
        <v>0</v>
      </c>
      <c r="Q89" s="5">
        <v>0</v>
      </c>
      <c r="R89" s="5">
        <v>2</v>
      </c>
      <c r="S89" s="5">
        <v>2</v>
      </c>
    </row>
    <row r="90" spans="1:19" ht="15.9" customHeight="1">
      <c r="A90" s="4">
        <v>11320032</v>
      </c>
      <c r="B90" s="4" t="s">
        <v>57</v>
      </c>
      <c r="C90" s="2">
        <v>0</v>
      </c>
      <c r="D90" s="2">
        <v>0</v>
      </c>
      <c r="E90" s="2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</row>
    <row r="91" spans="1:19" ht="15.9" customHeight="1">
      <c r="A91" s="4">
        <v>11320033</v>
      </c>
      <c r="B91" s="4" t="s">
        <v>58</v>
      </c>
      <c r="C91" s="2">
        <v>4</v>
      </c>
      <c r="D91" s="2">
        <v>3</v>
      </c>
      <c r="E91" s="2">
        <v>7</v>
      </c>
      <c r="F91" s="5">
        <v>0</v>
      </c>
      <c r="G91" s="5">
        <v>0</v>
      </c>
      <c r="H91" s="5">
        <v>1</v>
      </c>
      <c r="I91" s="5">
        <v>0</v>
      </c>
      <c r="J91" s="5">
        <v>1</v>
      </c>
      <c r="K91" s="5">
        <v>1</v>
      </c>
      <c r="L91" s="5">
        <v>0</v>
      </c>
      <c r="M91" s="5">
        <v>0</v>
      </c>
      <c r="N91" s="5">
        <v>0</v>
      </c>
      <c r="O91" s="5">
        <v>0</v>
      </c>
      <c r="P91" s="5">
        <v>0</v>
      </c>
      <c r="Q91" s="5">
        <v>0</v>
      </c>
      <c r="R91" s="5">
        <v>2</v>
      </c>
      <c r="S91" s="5">
        <v>2</v>
      </c>
    </row>
    <row r="92" spans="1:19" ht="15.9" customHeight="1">
      <c r="A92" s="4">
        <v>11320039</v>
      </c>
      <c r="B92" s="4" t="s">
        <v>59</v>
      </c>
      <c r="C92" s="2">
        <v>17</v>
      </c>
      <c r="D92" s="2">
        <v>5</v>
      </c>
      <c r="E92" s="2">
        <v>22</v>
      </c>
      <c r="F92" s="5">
        <v>0</v>
      </c>
      <c r="G92" s="5">
        <v>1</v>
      </c>
      <c r="H92" s="5">
        <v>2</v>
      </c>
      <c r="I92" s="5">
        <v>1</v>
      </c>
      <c r="J92" s="5">
        <v>6</v>
      </c>
      <c r="K92" s="5">
        <v>0</v>
      </c>
      <c r="L92" s="5">
        <v>2</v>
      </c>
      <c r="M92" s="5">
        <v>0</v>
      </c>
      <c r="N92" s="5">
        <v>2</v>
      </c>
      <c r="O92" s="5">
        <v>1</v>
      </c>
      <c r="P92" s="5">
        <v>4</v>
      </c>
      <c r="Q92" s="5">
        <v>0</v>
      </c>
      <c r="R92" s="5">
        <v>1</v>
      </c>
      <c r="S92" s="5">
        <v>2</v>
      </c>
    </row>
    <row r="93" spans="1:19" ht="15.9" customHeight="1">
      <c r="A93" s="4">
        <v>11320040</v>
      </c>
      <c r="B93" s="4" t="s">
        <v>60</v>
      </c>
      <c r="C93" s="2">
        <v>0</v>
      </c>
      <c r="D93" s="2">
        <v>0</v>
      </c>
      <c r="E93" s="2">
        <v>0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0</v>
      </c>
      <c r="Q93" s="5">
        <v>0</v>
      </c>
      <c r="R93" s="5">
        <v>0</v>
      </c>
      <c r="S93" s="5">
        <v>0</v>
      </c>
    </row>
    <row r="94" spans="1:19" ht="15.9" customHeight="1">
      <c r="A94" s="4">
        <v>11320041</v>
      </c>
      <c r="B94" s="4" t="s">
        <v>61</v>
      </c>
      <c r="C94" s="2">
        <v>28</v>
      </c>
      <c r="D94" s="2">
        <v>5</v>
      </c>
      <c r="E94" s="2">
        <v>33</v>
      </c>
      <c r="F94" s="5">
        <v>1</v>
      </c>
      <c r="G94" s="5">
        <v>0</v>
      </c>
      <c r="H94" s="5">
        <v>6</v>
      </c>
      <c r="I94" s="5">
        <v>0</v>
      </c>
      <c r="J94" s="5">
        <v>10</v>
      </c>
      <c r="K94" s="5">
        <v>2</v>
      </c>
      <c r="L94" s="5">
        <v>3</v>
      </c>
      <c r="M94" s="5">
        <v>0</v>
      </c>
      <c r="N94" s="5">
        <v>1</v>
      </c>
      <c r="O94" s="5">
        <v>0</v>
      </c>
      <c r="P94" s="5">
        <v>0</v>
      </c>
      <c r="Q94" s="5">
        <v>1</v>
      </c>
      <c r="R94" s="5">
        <v>7</v>
      </c>
      <c r="S94" s="5">
        <v>2</v>
      </c>
    </row>
    <row r="95" spans="1:19" ht="15.9" customHeight="1">
      <c r="A95" s="4">
        <v>11320042</v>
      </c>
      <c r="B95" s="4" t="s">
        <v>62</v>
      </c>
      <c r="C95" s="2">
        <v>24</v>
      </c>
      <c r="D95" s="2">
        <v>23</v>
      </c>
      <c r="E95" s="2">
        <v>47</v>
      </c>
      <c r="F95" s="5">
        <v>6</v>
      </c>
      <c r="G95" s="5">
        <v>7</v>
      </c>
      <c r="H95" s="5">
        <v>4</v>
      </c>
      <c r="I95" s="5">
        <v>7</v>
      </c>
      <c r="J95" s="5">
        <v>3</v>
      </c>
      <c r="K95" s="5">
        <v>1</v>
      </c>
      <c r="L95" s="5">
        <v>0</v>
      </c>
      <c r="M95" s="5">
        <v>1</v>
      </c>
      <c r="N95" s="5">
        <v>2</v>
      </c>
      <c r="O95" s="5">
        <v>1</v>
      </c>
      <c r="P95" s="5">
        <v>0</v>
      </c>
      <c r="Q95" s="5">
        <v>2</v>
      </c>
      <c r="R95" s="5">
        <v>9</v>
      </c>
      <c r="S95" s="5">
        <v>4</v>
      </c>
    </row>
    <row r="96" spans="1:19" ht="15.9" customHeight="1">
      <c r="A96" s="4">
        <v>11320045</v>
      </c>
      <c r="B96" s="4" t="s">
        <v>172</v>
      </c>
      <c r="C96" s="2">
        <v>0</v>
      </c>
      <c r="D96" s="2">
        <v>0</v>
      </c>
      <c r="E96" s="2">
        <v>0</v>
      </c>
      <c r="F96" s="5">
        <v>0</v>
      </c>
      <c r="G96" s="5">
        <v>0</v>
      </c>
      <c r="H96" s="5">
        <v>0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</row>
    <row r="97" spans="1:19" ht="15.9" customHeight="1">
      <c r="A97" s="4">
        <v>11340001</v>
      </c>
      <c r="B97" s="4" t="s">
        <v>125</v>
      </c>
      <c r="C97" s="2">
        <v>31</v>
      </c>
      <c r="D97" s="2">
        <v>11</v>
      </c>
      <c r="E97" s="2">
        <v>42</v>
      </c>
      <c r="F97" s="5">
        <v>2</v>
      </c>
      <c r="G97" s="5">
        <v>2</v>
      </c>
      <c r="H97" s="5">
        <v>6</v>
      </c>
      <c r="I97" s="5">
        <v>1</v>
      </c>
      <c r="J97" s="5">
        <v>8</v>
      </c>
      <c r="K97" s="5">
        <v>3</v>
      </c>
      <c r="L97" s="5">
        <v>3</v>
      </c>
      <c r="M97" s="5">
        <v>1</v>
      </c>
      <c r="N97" s="5">
        <v>1</v>
      </c>
      <c r="O97" s="5">
        <v>1</v>
      </c>
      <c r="P97" s="5">
        <v>0</v>
      </c>
      <c r="Q97" s="5">
        <v>0</v>
      </c>
      <c r="R97" s="5">
        <v>11</v>
      </c>
      <c r="S97" s="5">
        <v>3</v>
      </c>
    </row>
    <row r="98" spans="1:19" ht="15.9" customHeight="1">
      <c r="A98" s="4">
        <v>11340003</v>
      </c>
      <c r="B98" s="4" t="s">
        <v>126</v>
      </c>
      <c r="C98" s="2">
        <v>7</v>
      </c>
      <c r="D98" s="2">
        <v>0</v>
      </c>
      <c r="E98" s="2">
        <v>7</v>
      </c>
      <c r="F98" s="5">
        <v>0</v>
      </c>
      <c r="G98" s="5">
        <v>0</v>
      </c>
      <c r="H98" s="5">
        <v>1</v>
      </c>
      <c r="I98" s="5">
        <v>0</v>
      </c>
      <c r="J98" s="5">
        <v>4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0</v>
      </c>
      <c r="Q98" s="5">
        <v>0</v>
      </c>
      <c r="R98" s="5">
        <v>2</v>
      </c>
      <c r="S98" s="5">
        <v>0</v>
      </c>
    </row>
    <row r="99" spans="1:19" ht="15.9" customHeight="1">
      <c r="A99" s="4">
        <v>11340007</v>
      </c>
      <c r="B99" s="4" t="s">
        <v>127</v>
      </c>
      <c r="C99" s="2">
        <v>37</v>
      </c>
      <c r="D99" s="2">
        <v>10</v>
      </c>
      <c r="E99" s="2">
        <v>47</v>
      </c>
      <c r="F99" s="5">
        <v>13</v>
      </c>
      <c r="G99" s="5">
        <v>3</v>
      </c>
      <c r="H99" s="5">
        <v>9</v>
      </c>
      <c r="I99" s="5">
        <v>3</v>
      </c>
      <c r="J99" s="5">
        <v>8</v>
      </c>
      <c r="K99" s="5">
        <v>1</v>
      </c>
      <c r="L99" s="5">
        <v>0</v>
      </c>
      <c r="M99" s="5">
        <v>0</v>
      </c>
      <c r="N99" s="5">
        <v>0</v>
      </c>
      <c r="O99" s="5">
        <v>0</v>
      </c>
      <c r="P99" s="5">
        <v>3</v>
      </c>
      <c r="Q99" s="5">
        <v>0</v>
      </c>
      <c r="R99" s="5">
        <v>4</v>
      </c>
      <c r="S99" s="5">
        <v>3</v>
      </c>
    </row>
    <row r="100" spans="1:19" ht="15.9" customHeight="1">
      <c r="A100" s="4">
        <v>11340008</v>
      </c>
      <c r="B100" s="4" t="s">
        <v>128</v>
      </c>
      <c r="C100" s="2">
        <v>4</v>
      </c>
      <c r="D100" s="2">
        <v>0</v>
      </c>
      <c r="E100" s="2">
        <v>4</v>
      </c>
      <c r="F100" s="5">
        <v>4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</row>
    <row r="101" spans="1:19" ht="15.9" customHeight="1">
      <c r="A101" s="4">
        <v>11340010</v>
      </c>
      <c r="B101" s="4" t="s">
        <v>129</v>
      </c>
      <c r="C101" s="2">
        <v>216</v>
      </c>
      <c r="D101" s="2">
        <v>121</v>
      </c>
      <c r="E101" s="2">
        <v>337</v>
      </c>
      <c r="F101" s="5">
        <v>70</v>
      </c>
      <c r="G101" s="5">
        <v>52</v>
      </c>
      <c r="H101" s="5">
        <v>74</v>
      </c>
      <c r="I101" s="5">
        <v>48</v>
      </c>
      <c r="J101" s="5">
        <v>22</v>
      </c>
      <c r="K101" s="5">
        <v>2</v>
      </c>
      <c r="L101" s="5">
        <v>12</v>
      </c>
      <c r="M101" s="5">
        <v>1</v>
      </c>
      <c r="N101" s="5">
        <v>2</v>
      </c>
      <c r="O101" s="5">
        <v>0</v>
      </c>
      <c r="P101" s="5">
        <v>22</v>
      </c>
      <c r="Q101" s="5">
        <v>12</v>
      </c>
      <c r="R101" s="5">
        <v>14</v>
      </c>
      <c r="S101" s="5">
        <v>6</v>
      </c>
    </row>
    <row r="102" spans="1:19" ht="15.9" customHeight="1">
      <c r="A102" s="4">
        <v>11340012</v>
      </c>
      <c r="B102" s="4" t="s">
        <v>130</v>
      </c>
      <c r="C102" s="2">
        <v>17</v>
      </c>
      <c r="D102" s="2">
        <v>0</v>
      </c>
      <c r="E102" s="2">
        <v>17</v>
      </c>
      <c r="F102" s="5">
        <v>4</v>
      </c>
      <c r="G102" s="5">
        <v>0</v>
      </c>
      <c r="H102" s="5">
        <v>5</v>
      </c>
      <c r="I102" s="5">
        <v>0</v>
      </c>
      <c r="J102" s="5">
        <v>3</v>
      </c>
      <c r="K102" s="5">
        <v>0</v>
      </c>
      <c r="L102" s="5">
        <v>5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</row>
    <row r="103" spans="1:19" ht="15.9" customHeight="1">
      <c r="A103" s="4">
        <v>11340013</v>
      </c>
      <c r="B103" s="4" t="s">
        <v>131</v>
      </c>
      <c r="C103" s="2">
        <v>0</v>
      </c>
      <c r="D103" s="2">
        <v>0</v>
      </c>
      <c r="E103" s="2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</row>
    <row r="104" spans="1:19" ht="15.9" customHeight="1">
      <c r="A104" s="4">
        <v>11340014</v>
      </c>
      <c r="B104" s="4" t="s">
        <v>132</v>
      </c>
      <c r="C104" s="2">
        <v>19</v>
      </c>
      <c r="D104" s="2">
        <v>4</v>
      </c>
      <c r="E104" s="2">
        <v>23</v>
      </c>
      <c r="F104" s="5">
        <v>6</v>
      </c>
      <c r="G104" s="5">
        <v>1</v>
      </c>
      <c r="H104" s="5">
        <v>3</v>
      </c>
      <c r="I104" s="5">
        <v>0</v>
      </c>
      <c r="J104" s="5">
        <v>1</v>
      </c>
      <c r="K104" s="5">
        <v>0</v>
      </c>
      <c r="L104" s="5">
        <v>3</v>
      </c>
      <c r="M104" s="5">
        <v>0</v>
      </c>
      <c r="N104" s="5">
        <v>0</v>
      </c>
      <c r="O104" s="5">
        <v>0</v>
      </c>
      <c r="P104" s="5">
        <v>1</v>
      </c>
      <c r="Q104" s="5">
        <v>1</v>
      </c>
      <c r="R104" s="5">
        <v>5</v>
      </c>
      <c r="S104" s="5">
        <v>2</v>
      </c>
    </row>
    <row r="105" spans="1:19" ht="15.9" customHeight="1">
      <c r="A105" s="4">
        <v>11340017</v>
      </c>
      <c r="B105" s="4" t="s">
        <v>133</v>
      </c>
      <c r="C105" s="2">
        <v>11</v>
      </c>
      <c r="D105" s="2">
        <v>4</v>
      </c>
      <c r="E105" s="2">
        <v>15</v>
      </c>
      <c r="F105" s="5">
        <v>0</v>
      </c>
      <c r="G105" s="5">
        <v>0</v>
      </c>
      <c r="H105" s="5">
        <v>1</v>
      </c>
      <c r="I105" s="5">
        <v>0</v>
      </c>
      <c r="J105" s="5">
        <v>7</v>
      </c>
      <c r="K105" s="5">
        <v>0</v>
      </c>
      <c r="L105" s="5">
        <v>0</v>
      </c>
      <c r="M105" s="5">
        <v>0</v>
      </c>
      <c r="N105" s="5">
        <v>0</v>
      </c>
      <c r="O105" s="5">
        <v>3</v>
      </c>
      <c r="P105" s="5">
        <v>1</v>
      </c>
      <c r="Q105" s="5">
        <v>1</v>
      </c>
      <c r="R105" s="5">
        <v>2</v>
      </c>
      <c r="S105" s="5">
        <v>0</v>
      </c>
    </row>
    <row r="106" spans="1:19" ht="15.9" customHeight="1">
      <c r="A106" s="4">
        <v>11340022</v>
      </c>
      <c r="B106" s="4" t="s">
        <v>134</v>
      </c>
      <c r="C106" s="2">
        <v>2</v>
      </c>
      <c r="D106" s="2">
        <v>0</v>
      </c>
      <c r="E106" s="2">
        <v>2</v>
      </c>
      <c r="F106" s="5">
        <v>0</v>
      </c>
      <c r="G106" s="5">
        <v>0</v>
      </c>
      <c r="H106" s="5">
        <v>1</v>
      </c>
      <c r="I106" s="5">
        <v>0</v>
      </c>
      <c r="J106" s="5">
        <v>1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0</v>
      </c>
      <c r="R106" s="5">
        <v>0</v>
      </c>
      <c r="S106" s="5">
        <v>0</v>
      </c>
    </row>
    <row r="107" spans="1:19" ht="15.9" customHeight="1">
      <c r="A107" s="4">
        <v>11340033</v>
      </c>
      <c r="B107" s="4" t="s">
        <v>135</v>
      </c>
      <c r="C107" s="2">
        <v>9</v>
      </c>
      <c r="D107" s="2">
        <v>2</v>
      </c>
      <c r="E107" s="2">
        <v>11</v>
      </c>
      <c r="F107" s="5">
        <v>2</v>
      </c>
      <c r="G107" s="5">
        <v>0</v>
      </c>
      <c r="H107" s="5">
        <v>4</v>
      </c>
      <c r="I107" s="5">
        <v>0</v>
      </c>
      <c r="J107" s="5">
        <v>1</v>
      </c>
      <c r="K107" s="5">
        <v>0</v>
      </c>
      <c r="L107" s="5">
        <v>2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0</v>
      </c>
      <c r="S107" s="5">
        <v>2</v>
      </c>
    </row>
    <row r="108" spans="1:19" ht="15.9" customHeight="1">
      <c r="A108" s="4">
        <v>11340035</v>
      </c>
      <c r="B108" s="4" t="s">
        <v>136</v>
      </c>
      <c r="C108" s="2">
        <v>2</v>
      </c>
      <c r="D108" s="2">
        <v>1</v>
      </c>
      <c r="E108" s="2">
        <v>3</v>
      </c>
      <c r="F108" s="5">
        <v>0</v>
      </c>
      <c r="G108" s="5">
        <v>0</v>
      </c>
      <c r="H108" s="5">
        <v>1</v>
      </c>
      <c r="I108" s="5">
        <v>0</v>
      </c>
      <c r="J108" s="5">
        <v>1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0</v>
      </c>
      <c r="R108" s="5">
        <v>0</v>
      </c>
      <c r="S108" s="5">
        <v>1</v>
      </c>
    </row>
    <row r="109" spans="1:19" ht="15.9" customHeight="1">
      <c r="A109" s="4">
        <v>11340040</v>
      </c>
      <c r="B109" s="4" t="s">
        <v>137</v>
      </c>
      <c r="C109" s="2">
        <v>29</v>
      </c>
      <c r="D109" s="2">
        <v>4</v>
      </c>
      <c r="E109" s="2">
        <v>33</v>
      </c>
      <c r="F109" s="5">
        <v>1</v>
      </c>
      <c r="G109" s="5">
        <v>0</v>
      </c>
      <c r="H109" s="5">
        <v>6</v>
      </c>
      <c r="I109" s="5">
        <v>0</v>
      </c>
      <c r="J109" s="5">
        <v>7</v>
      </c>
      <c r="K109" s="5">
        <v>1</v>
      </c>
      <c r="L109" s="5">
        <v>2</v>
      </c>
      <c r="M109" s="5">
        <v>0</v>
      </c>
      <c r="N109" s="5">
        <v>0</v>
      </c>
      <c r="O109" s="5">
        <v>0</v>
      </c>
      <c r="P109" s="5">
        <v>3</v>
      </c>
      <c r="Q109" s="5">
        <v>1</v>
      </c>
      <c r="R109" s="5">
        <v>10</v>
      </c>
      <c r="S109" s="5">
        <v>2</v>
      </c>
    </row>
    <row r="110" spans="1:19" ht="15.9" customHeight="1">
      <c r="A110" s="4">
        <v>11340042</v>
      </c>
      <c r="B110" s="4" t="s">
        <v>138</v>
      </c>
      <c r="C110" s="2">
        <v>3</v>
      </c>
      <c r="D110" s="2">
        <v>0</v>
      </c>
      <c r="E110" s="2">
        <v>3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5">
        <v>0</v>
      </c>
      <c r="L110" s="5">
        <v>3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</row>
    <row r="111" spans="1:19" ht="15.9" customHeight="1">
      <c r="A111" s="4">
        <v>11340047</v>
      </c>
      <c r="B111" s="4" t="s">
        <v>139</v>
      </c>
      <c r="C111" s="2">
        <v>0</v>
      </c>
      <c r="D111" s="2">
        <v>0</v>
      </c>
      <c r="E111" s="2">
        <v>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0</v>
      </c>
    </row>
    <row r="112" spans="1:19" ht="15.9" customHeight="1">
      <c r="A112" s="4">
        <v>11340049</v>
      </c>
      <c r="B112" s="4" t="s">
        <v>140</v>
      </c>
      <c r="C112" s="2">
        <v>28</v>
      </c>
      <c r="D112" s="2">
        <v>6</v>
      </c>
      <c r="E112" s="2">
        <v>34</v>
      </c>
      <c r="F112" s="5">
        <v>3</v>
      </c>
      <c r="G112" s="5">
        <v>0</v>
      </c>
      <c r="H112" s="5">
        <v>5</v>
      </c>
      <c r="I112" s="5">
        <v>1</v>
      </c>
      <c r="J112" s="5">
        <v>8</v>
      </c>
      <c r="K112" s="5">
        <v>0</v>
      </c>
      <c r="L112" s="5">
        <v>3</v>
      </c>
      <c r="M112" s="5">
        <v>0</v>
      </c>
      <c r="N112" s="5">
        <v>2</v>
      </c>
      <c r="O112" s="5">
        <v>0</v>
      </c>
      <c r="P112" s="5">
        <v>1</v>
      </c>
      <c r="Q112" s="5">
        <v>2</v>
      </c>
      <c r="R112" s="5">
        <v>6</v>
      </c>
      <c r="S112" s="5">
        <v>3</v>
      </c>
    </row>
    <row r="113" spans="1:19" ht="15.9" customHeight="1">
      <c r="A113" s="4">
        <v>11340053</v>
      </c>
      <c r="B113" s="4" t="s">
        <v>141</v>
      </c>
      <c r="C113" s="2">
        <v>27</v>
      </c>
      <c r="D113" s="2">
        <v>4</v>
      </c>
      <c r="E113" s="2">
        <v>31</v>
      </c>
      <c r="F113" s="5">
        <v>2</v>
      </c>
      <c r="G113" s="5">
        <v>1</v>
      </c>
      <c r="H113" s="5">
        <v>7</v>
      </c>
      <c r="I113" s="5">
        <v>2</v>
      </c>
      <c r="J113" s="5">
        <v>5</v>
      </c>
      <c r="K113" s="5">
        <v>0</v>
      </c>
      <c r="L113" s="5">
        <v>2</v>
      </c>
      <c r="M113" s="5">
        <v>0</v>
      </c>
      <c r="N113" s="5">
        <v>1</v>
      </c>
      <c r="O113" s="5">
        <v>0</v>
      </c>
      <c r="P113" s="5">
        <v>2</v>
      </c>
      <c r="Q113" s="5">
        <v>1</v>
      </c>
      <c r="R113" s="5">
        <v>8</v>
      </c>
      <c r="S113" s="5">
        <v>0</v>
      </c>
    </row>
    <row r="114" spans="1:19" ht="15.9" customHeight="1">
      <c r="A114" s="4">
        <v>11340059</v>
      </c>
      <c r="B114" s="4" t="s">
        <v>142</v>
      </c>
      <c r="C114" s="2">
        <v>23</v>
      </c>
      <c r="D114" s="2">
        <v>6</v>
      </c>
      <c r="E114" s="2">
        <v>29</v>
      </c>
      <c r="F114" s="5">
        <v>3</v>
      </c>
      <c r="G114" s="5">
        <v>2</v>
      </c>
      <c r="H114" s="5">
        <v>4</v>
      </c>
      <c r="I114" s="5">
        <v>2</v>
      </c>
      <c r="J114" s="5">
        <v>6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3</v>
      </c>
      <c r="Q114" s="5">
        <v>0</v>
      </c>
      <c r="R114" s="5">
        <v>7</v>
      </c>
      <c r="S114" s="5">
        <v>2</v>
      </c>
    </row>
    <row r="115" spans="1:19" ht="15.9" customHeight="1">
      <c r="A115" s="4">
        <v>11340060</v>
      </c>
      <c r="B115" s="4" t="s">
        <v>143</v>
      </c>
      <c r="C115" s="2">
        <v>14</v>
      </c>
      <c r="D115" s="2">
        <v>0</v>
      </c>
      <c r="E115" s="2">
        <v>14</v>
      </c>
      <c r="F115" s="5">
        <v>0</v>
      </c>
      <c r="G115" s="5">
        <v>0</v>
      </c>
      <c r="H115" s="5">
        <v>7</v>
      </c>
      <c r="I115" s="5">
        <v>0</v>
      </c>
      <c r="J115" s="5">
        <v>5</v>
      </c>
      <c r="K115" s="5">
        <v>0</v>
      </c>
      <c r="L115" s="5">
        <v>1</v>
      </c>
      <c r="M115" s="5">
        <v>0</v>
      </c>
      <c r="N115" s="5">
        <v>1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</row>
    <row r="116" spans="1:19" ht="15.9" customHeight="1">
      <c r="A116" s="4">
        <v>11340065</v>
      </c>
      <c r="B116" s="4" t="s">
        <v>145</v>
      </c>
      <c r="C116" s="2">
        <v>7</v>
      </c>
      <c r="D116" s="2">
        <v>0</v>
      </c>
      <c r="E116" s="2">
        <v>7</v>
      </c>
      <c r="F116" s="5">
        <v>1</v>
      </c>
      <c r="G116" s="5">
        <v>0</v>
      </c>
      <c r="H116" s="5">
        <v>0</v>
      </c>
      <c r="I116" s="5">
        <v>0</v>
      </c>
      <c r="J116" s="5">
        <v>2</v>
      </c>
      <c r="K116" s="5">
        <v>0</v>
      </c>
      <c r="L116" s="5">
        <v>2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2</v>
      </c>
      <c r="S116" s="5">
        <v>0</v>
      </c>
    </row>
    <row r="117" spans="1:19" ht="15.9" customHeight="1">
      <c r="A117" s="4">
        <v>11340066</v>
      </c>
      <c r="B117" s="4" t="s">
        <v>146</v>
      </c>
      <c r="C117" s="2">
        <v>0</v>
      </c>
      <c r="D117" s="2">
        <v>1</v>
      </c>
      <c r="E117" s="2">
        <v>1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1</v>
      </c>
    </row>
    <row r="118" spans="1:19" ht="15.9" customHeight="1">
      <c r="A118" s="4">
        <v>11340067</v>
      </c>
      <c r="B118" s="4" t="s">
        <v>147</v>
      </c>
      <c r="C118" s="2">
        <v>19</v>
      </c>
      <c r="D118" s="2">
        <v>2</v>
      </c>
      <c r="E118" s="2">
        <v>21</v>
      </c>
      <c r="F118" s="5">
        <v>4</v>
      </c>
      <c r="G118" s="5">
        <v>0</v>
      </c>
      <c r="H118" s="5">
        <v>3</v>
      </c>
      <c r="I118" s="5">
        <v>0</v>
      </c>
      <c r="J118" s="5">
        <v>4</v>
      </c>
      <c r="K118" s="5">
        <v>0</v>
      </c>
      <c r="L118" s="5">
        <v>2</v>
      </c>
      <c r="M118" s="5">
        <v>1</v>
      </c>
      <c r="N118" s="5">
        <v>0</v>
      </c>
      <c r="O118" s="5">
        <v>0</v>
      </c>
      <c r="P118" s="5">
        <v>2</v>
      </c>
      <c r="Q118" s="5">
        <v>0</v>
      </c>
      <c r="R118" s="5">
        <v>4</v>
      </c>
      <c r="S118" s="5">
        <v>1</v>
      </c>
    </row>
    <row r="119" spans="1:19" ht="15.9" customHeight="1">
      <c r="A119" s="4">
        <v>11340069</v>
      </c>
      <c r="B119" s="4" t="s">
        <v>148</v>
      </c>
      <c r="C119" s="2">
        <v>0</v>
      </c>
      <c r="D119" s="2">
        <v>0</v>
      </c>
      <c r="E119" s="2">
        <v>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</row>
    <row r="120" spans="1:19" ht="15.9" customHeight="1">
      <c r="A120" s="4">
        <v>11340071</v>
      </c>
      <c r="B120" s="4" t="s">
        <v>173</v>
      </c>
      <c r="C120" s="2">
        <v>35</v>
      </c>
      <c r="D120" s="2">
        <v>7</v>
      </c>
      <c r="E120" s="2">
        <v>42</v>
      </c>
      <c r="F120" s="5">
        <v>0</v>
      </c>
      <c r="G120" s="5">
        <v>0</v>
      </c>
      <c r="H120" s="5">
        <v>13</v>
      </c>
      <c r="I120" s="5">
        <v>0</v>
      </c>
      <c r="J120" s="5">
        <v>6</v>
      </c>
      <c r="K120" s="5">
        <v>2</v>
      </c>
      <c r="L120" s="5">
        <v>0</v>
      </c>
      <c r="M120" s="5">
        <v>0</v>
      </c>
      <c r="N120" s="5">
        <v>0</v>
      </c>
      <c r="O120" s="5">
        <v>1</v>
      </c>
      <c r="P120" s="5">
        <v>6</v>
      </c>
      <c r="Q120" s="5">
        <v>0</v>
      </c>
      <c r="R120" s="5">
        <v>10</v>
      </c>
      <c r="S120" s="5">
        <v>4</v>
      </c>
    </row>
    <row r="121" spans="1:19" ht="15.9" customHeight="1">
      <c r="A121" s="4">
        <v>11340072</v>
      </c>
      <c r="B121" s="4" t="s">
        <v>149</v>
      </c>
      <c r="C121" s="2">
        <v>4</v>
      </c>
      <c r="D121" s="2">
        <v>0</v>
      </c>
      <c r="E121" s="2">
        <v>4</v>
      </c>
      <c r="F121" s="5">
        <v>0</v>
      </c>
      <c r="G121" s="5">
        <v>0</v>
      </c>
      <c r="H121" s="5">
        <v>1</v>
      </c>
      <c r="I121" s="5">
        <v>0</v>
      </c>
      <c r="J121" s="5">
        <v>2</v>
      </c>
      <c r="K121" s="5">
        <v>0</v>
      </c>
      <c r="L121" s="5">
        <v>1</v>
      </c>
      <c r="M121" s="5">
        <v>0</v>
      </c>
      <c r="N121" s="5">
        <v>0</v>
      </c>
      <c r="O121" s="5">
        <v>0</v>
      </c>
      <c r="P121" s="5">
        <v>0</v>
      </c>
      <c r="Q121" s="5">
        <v>0</v>
      </c>
      <c r="R121" s="5">
        <v>0</v>
      </c>
      <c r="S121" s="5">
        <v>0</v>
      </c>
    </row>
    <row r="122" spans="1:19" ht="15.9" customHeight="1">
      <c r="A122" s="4">
        <v>11340073</v>
      </c>
      <c r="B122" s="4" t="s">
        <v>150</v>
      </c>
      <c r="C122" s="2">
        <v>0</v>
      </c>
      <c r="D122" s="2">
        <v>0</v>
      </c>
      <c r="E122" s="2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</row>
    <row r="123" spans="1:19" ht="15.9" customHeight="1">
      <c r="A123" s="4">
        <v>11340075</v>
      </c>
      <c r="B123" s="4" t="s">
        <v>151</v>
      </c>
      <c r="C123" s="2">
        <v>13</v>
      </c>
      <c r="D123" s="2">
        <v>0</v>
      </c>
      <c r="E123" s="2">
        <v>13</v>
      </c>
      <c r="F123" s="5">
        <v>0</v>
      </c>
      <c r="G123" s="5">
        <v>0</v>
      </c>
      <c r="H123" s="5">
        <v>1</v>
      </c>
      <c r="I123" s="5">
        <v>0</v>
      </c>
      <c r="J123" s="5">
        <v>1</v>
      </c>
      <c r="K123" s="5">
        <v>0</v>
      </c>
      <c r="L123" s="5">
        <v>2</v>
      </c>
      <c r="M123" s="5">
        <v>0</v>
      </c>
      <c r="N123" s="5">
        <v>2</v>
      </c>
      <c r="O123" s="5">
        <v>0</v>
      </c>
      <c r="P123" s="5">
        <v>2</v>
      </c>
      <c r="Q123" s="5">
        <v>0</v>
      </c>
      <c r="R123" s="5">
        <v>5</v>
      </c>
      <c r="S123" s="5">
        <v>0</v>
      </c>
    </row>
    <row r="124" spans="1:19" ht="15.9" customHeight="1">
      <c r="A124" s="4">
        <v>11340076</v>
      </c>
      <c r="B124" s="4" t="s">
        <v>174</v>
      </c>
      <c r="C124" s="2">
        <v>9</v>
      </c>
      <c r="D124" s="2">
        <v>0</v>
      </c>
      <c r="E124" s="2">
        <v>9</v>
      </c>
      <c r="F124" s="5">
        <v>0</v>
      </c>
      <c r="G124" s="5">
        <v>0</v>
      </c>
      <c r="H124" s="5">
        <v>2</v>
      </c>
      <c r="I124" s="5">
        <v>0</v>
      </c>
      <c r="J124" s="5">
        <v>5</v>
      </c>
      <c r="K124" s="5">
        <v>0</v>
      </c>
      <c r="L124" s="5">
        <v>1</v>
      </c>
      <c r="M124" s="5">
        <v>0</v>
      </c>
      <c r="N124" s="5">
        <v>0</v>
      </c>
      <c r="O124" s="5">
        <v>0</v>
      </c>
      <c r="P124" s="5">
        <v>0</v>
      </c>
      <c r="Q124" s="5">
        <v>0</v>
      </c>
      <c r="R124" s="5">
        <v>1</v>
      </c>
      <c r="S124" s="5">
        <v>0</v>
      </c>
    </row>
    <row r="125" spans="1:19" ht="15.9" customHeight="1">
      <c r="A125" s="4">
        <v>11340077</v>
      </c>
      <c r="B125" s="4" t="s">
        <v>175</v>
      </c>
      <c r="C125" s="2">
        <v>10</v>
      </c>
      <c r="D125" s="2">
        <v>6</v>
      </c>
      <c r="E125" s="2">
        <v>16</v>
      </c>
      <c r="F125" s="5">
        <v>0</v>
      </c>
      <c r="G125" s="5">
        <v>1</v>
      </c>
      <c r="H125" s="5">
        <v>0</v>
      </c>
      <c r="I125" s="5">
        <v>1</v>
      </c>
      <c r="J125" s="5">
        <v>1</v>
      </c>
      <c r="K125" s="5">
        <v>1</v>
      </c>
      <c r="L125" s="5">
        <v>2</v>
      </c>
      <c r="M125" s="5">
        <v>0</v>
      </c>
      <c r="N125" s="5">
        <v>2</v>
      </c>
      <c r="O125" s="5">
        <v>0</v>
      </c>
      <c r="P125" s="5">
        <v>0</v>
      </c>
      <c r="Q125" s="5">
        <v>0</v>
      </c>
      <c r="R125" s="5">
        <v>5</v>
      </c>
      <c r="S125" s="5">
        <v>3</v>
      </c>
    </row>
    <row r="126" spans="1:19" ht="15.9" customHeight="1">
      <c r="A126" s="4">
        <v>11340078</v>
      </c>
      <c r="B126" s="4" t="s">
        <v>181</v>
      </c>
      <c r="C126" s="2">
        <v>7</v>
      </c>
      <c r="D126" s="2">
        <v>3</v>
      </c>
      <c r="E126" s="2">
        <v>10</v>
      </c>
      <c r="F126" s="5">
        <v>0</v>
      </c>
      <c r="G126" s="5">
        <v>0</v>
      </c>
      <c r="H126" s="5">
        <v>3</v>
      </c>
      <c r="I126" s="5">
        <v>2</v>
      </c>
      <c r="J126" s="5">
        <v>0</v>
      </c>
      <c r="K126" s="5">
        <v>0</v>
      </c>
      <c r="L126" s="5">
        <v>4</v>
      </c>
      <c r="M126" s="5">
        <v>0</v>
      </c>
      <c r="N126" s="5">
        <v>0</v>
      </c>
      <c r="O126" s="5">
        <v>1</v>
      </c>
      <c r="P126" s="5">
        <v>0</v>
      </c>
      <c r="Q126" s="5">
        <v>0</v>
      </c>
      <c r="R126" s="5">
        <v>0</v>
      </c>
      <c r="S126" s="5">
        <v>0</v>
      </c>
    </row>
    <row r="127" spans="1:19" ht="15.9" customHeight="1">
      <c r="A127" s="4">
        <v>11340079</v>
      </c>
      <c r="B127" s="4" t="s">
        <v>182</v>
      </c>
      <c r="C127" s="2">
        <v>70</v>
      </c>
      <c r="D127" s="2">
        <v>13</v>
      </c>
      <c r="E127" s="2">
        <v>83</v>
      </c>
      <c r="F127" s="5">
        <v>2</v>
      </c>
      <c r="G127" s="5">
        <v>0</v>
      </c>
      <c r="H127" s="5">
        <v>11</v>
      </c>
      <c r="I127" s="5">
        <v>2</v>
      </c>
      <c r="J127" s="5">
        <v>24</v>
      </c>
      <c r="K127" s="5">
        <v>0</v>
      </c>
      <c r="L127" s="5">
        <v>5</v>
      </c>
      <c r="M127" s="5">
        <v>0</v>
      </c>
      <c r="N127" s="5">
        <v>1</v>
      </c>
      <c r="O127" s="5">
        <v>0</v>
      </c>
      <c r="P127" s="5">
        <v>6</v>
      </c>
      <c r="Q127" s="5">
        <v>0</v>
      </c>
      <c r="R127" s="5">
        <v>21</v>
      </c>
      <c r="S127" s="5">
        <v>11</v>
      </c>
    </row>
    <row r="128" spans="1:19" ht="15.9" customHeight="1">
      <c r="A128" s="4">
        <v>11340080</v>
      </c>
      <c r="B128" s="4" t="s">
        <v>183</v>
      </c>
      <c r="C128" s="2">
        <v>10</v>
      </c>
      <c r="D128" s="2">
        <v>6</v>
      </c>
      <c r="E128" s="2">
        <v>16</v>
      </c>
      <c r="F128" s="5">
        <v>1</v>
      </c>
      <c r="G128" s="5">
        <v>0</v>
      </c>
      <c r="H128" s="5">
        <v>0</v>
      </c>
      <c r="I128" s="5">
        <v>0</v>
      </c>
      <c r="J128" s="5">
        <v>3</v>
      </c>
      <c r="K128" s="5">
        <v>0</v>
      </c>
      <c r="L128" s="5">
        <v>0</v>
      </c>
      <c r="M128" s="5">
        <v>0</v>
      </c>
      <c r="N128" s="5">
        <v>1</v>
      </c>
      <c r="O128" s="5">
        <v>0</v>
      </c>
      <c r="P128" s="5">
        <v>1</v>
      </c>
      <c r="Q128" s="5">
        <v>4</v>
      </c>
      <c r="R128" s="5">
        <v>4</v>
      </c>
      <c r="S128" s="5">
        <v>2</v>
      </c>
    </row>
    <row r="129" spans="1:19" ht="15.9" customHeight="1">
      <c r="A129" s="4">
        <v>11460010</v>
      </c>
      <c r="B129" s="4" t="s">
        <v>63</v>
      </c>
      <c r="C129" s="2">
        <v>8</v>
      </c>
      <c r="D129" s="2">
        <v>5</v>
      </c>
      <c r="E129" s="2">
        <v>13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5">
        <v>1</v>
      </c>
      <c r="M129" s="5">
        <v>0</v>
      </c>
      <c r="N129" s="5">
        <v>0</v>
      </c>
      <c r="O129" s="5">
        <v>0</v>
      </c>
      <c r="P129" s="5">
        <v>3</v>
      </c>
      <c r="Q129" s="5">
        <v>2</v>
      </c>
      <c r="R129" s="5">
        <v>4</v>
      </c>
      <c r="S129" s="5">
        <v>3</v>
      </c>
    </row>
    <row r="130" spans="1:19" ht="15.9" customHeight="1">
      <c r="A130" s="4">
        <v>11460012</v>
      </c>
      <c r="B130" s="4" t="s">
        <v>64</v>
      </c>
      <c r="C130" s="2">
        <v>13</v>
      </c>
      <c r="D130" s="2">
        <v>5</v>
      </c>
      <c r="E130" s="2">
        <v>18</v>
      </c>
      <c r="F130" s="5">
        <v>3</v>
      </c>
      <c r="G130" s="5">
        <v>0</v>
      </c>
      <c r="H130" s="5">
        <v>0</v>
      </c>
      <c r="I130" s="5">
        <v>1</v>
      </c>
      <c r="J130" s="5">
        <v>1</v>
      </c>
      <c r="K130" s="5">
        <v>1</v>
      </c>
      <c r="L130" s="5">
        <v>0</v>
      </c>
      <c r="M130" s="5">
        <v>0</v>
      </c>
      <c r="N130" s="5">
        <v>0</v>
      </c>
      <c r="O130" s="5">
        <v>0</v>
      </c>
      <c r="P130" s="5">
        <v>1</v>
      </c>
      <c r="Q130" s="5">
        <v>1</v>
      </c>
      <c r="R130" s="5">
        <v>8</v>
      </c>
      <c r="S130" s="5">
        <v>2</v>
      </c>
    </row>
    <row r="131" spans="1:19" ht="15.9" customHeight="1">
      <c r="A131" s="4">
        <v>11460017</v>
      </c>
      <c r="B131" s="4" t="s">
        <v>65</v>
      </c>
      <c r="C131" s="2">
        <v>8</v>
      </c>
      <c r="D131" s="2">
        <v>1</v>
      </c>
      <c r="E131" s="2">
        <v>9</v>
      </c>
      <c r="F131" s="5">
        <v>1</v>
      </c>
      <c r="G131" s="5">
        <v>0</v>
      </c>
      <c r="H131" s="5">
        <v>4</v>
      </c>
      <c r="I131" s="5">
        <v>0</v>
      </c>
      <c r="J131" s="5">
        <v>2</v>
      </c>
      <c r="K131" s="5">
        <v>1</v>
      </c>
      <c r="L131" s="5">
        <v>1</v>
      </c>
      <c r="M131" s="5">
        <v>0</v>
      </c>
      <c r="N131" s="5">
        <v>0</v>
      </c>
      <c r="O131" s="5">
        <v>0</v>
      </c>
      <c r="P131" s="5">
        <v>0</v>
      </c>
      <c r="Q131" s="5">
        <v>0</v>
      </c>
      <c r="R131" s="5">
        <v>0</v>
      </c>
      <c r="S131" s="5">
        <v>0</v>
      </c>
    </row>
    <row r="132" spans="1:19" ht="15.9" customHeight="1">
      <c r="A132" s="4">
        <v>11460021</v>
      </c>
      <c r="B132" s="4" t="s">
        <v>191</v>
      </c>
      <c r="C132" s="2">
        <v>16</v>
      </c>
      <c r="D132" s="2">
        <v>5</v>
      </c>
      <c r="E132" s="2">
        <v>21</v>
      </c>
      <c r="F132" s="5">
        <v>0</v>
      </c>
      <c r="G132" s="5">
        <v>0</v>
      </c>
      <c r="H132" s="5">
        <v>0</v>
      </c>
      <c r="I132" s="5">
        <v>1</v>
      </c>
      <c r="J132" s="5">
        <v>4</v>
      </c>
      <c r="K132" s="5">
        <v>0</v>
      </c>
      <c r="L132" s="5">
        <v>3</v>
      </c>
      <c r="M132" s="5">
        <v>0</v>
      </c>
      <c r="N132" s="5">
        <v>0</v>
      </c>
      <c r="O132" s="5">
        <v>0</v>
      </c>
      <c r="P132" s="5">
        <v>1</v>
      </c>
      <c r="Q132" s="5">
        <v>1</v>
      </c>
      <c r="R132" s="5">
        <v>8</v>
      </c>
      <c r="S132" s="5">
        <v>3</v>
      </c>
    </row>
    <row r="133" spans="1:19" ht="15.9" customHeight="1">
      <c r="A133" s="4">
        <v>11460022</v>
      </c>
      <c r="B133" s="4" t="s">
        <v>66</v>
      </c>
      <c r="C133" s="2">
        <v>0</v>
      </c>
      <c r="D133" s="2">
        <v>0</v>
      </c>
      <c r="E133" s="2">
        <v>0</v>
      </c>
      <c r="F133" s="5">
        <v>0</v>
      </c>
      <c r="G133" s="5">
        <v>0</v>
      </c>
      <c r="H133" s="5">
        <v>0</v>
      </c>
      <c r="I133" s="5">
        <v>0</v>
      </c>
      <c r="J133" s="5">
        <v>0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0</v>
      </c>
      <c r="Q133" s="5">
        <v>0</v>
      </c>
      <c r="R133" s="5">
        <v>0</v>
      </c>
      <c r="S133" s="5">
        <v>0</v>
      </c>
    </row>
    <row r="134" spans="1:19" ht="15.9" customHeight="1">
      <c r="A134" s="4">
        <v>11460023</v>
      </c>
      <c r="B134" s="4" t="s">
        <v>67</v>
      </c>
      <c r="C134" s="2">
        <v>0</v>
      </c>
      <c r="D134" s="2">
        <v>0</v>
      </c>
      <c r="E134" s="2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</row>
    <row r="135" spans="1:19" ht="15.9" customHeight="1">
      <c r="A135" s="4">
        <v>11460024</v>
      </c>
      <c r="B135" s="4" t="s">
        <v>68</v>
      </c>
      <c r="C135" s="2">
        <v>10</v>
      </c>
      <c r="D135" s="2">
        <v>1</v>
      </c>
      <c r="E135" s="2">
        <v>11</v>
      </c>
      <c r="F135" s="5">
        <v>1</v>
      </c>
      <c r="G135" s="5">
        <v>0</v>
      </c>
      <c r="H135" s="5">
        <v>2</v>
      </c>
      <c r="I135" s="5">
        <v>0</v>
      </c>
      <c r="J135" s="5">
        <v>2</v>
      </c>
      <c r="K135" s="5">
        <v>1</v>
      </c>
      <c r="L135" s="5">
        <v>3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2</v>
      </c>
      <c r="S135" s="5">
        <v>0</v>
      </c>
    </row>
    <row r="136" spans="1:19" ht="15.9" customHeight="1">
      <c r="A136" s="4">
        <v>11460027</v>
      </c>
      <c r="B136" s="4" t="s">
        <v>184</v>
      </c>
      <c r="C136" s="2">
        <v>32</v>
      </c>
      <c r="D136" s="2">
        <v>3</v>
      </c>
      <c r="E136" s="2">
        <v>35</v>
      </c>
      <c r="F136" s="5">
        <v>3</v>
      </c>
      <c r="G136" s="5">
        <v>0</v>
      </c>
      <c r="H136" s="5">
        <v>2</v>
      </c>
      <c r="I136" s="5">
        <v>0</v>
      </c>
      <c r="J136" s="5">
        <v>4</v>
      </c>
      <c r="K136" s="5">
        <v>0</v>
      </c>
      <c r="L136" s="5">
        <v>5</v>
      </c>
      <c r="M136" s="5">
        <v>0</v>
      </c>
      <c r="N136" s="5">
        <v>2</v>
      </c>
      <c r="O136" s="5">
        <v>0</v>
      </c>
      <c r="P136" s="5">
        <v>9</v>
      </c>
      <c r="Q136" s="5">
        <v>3</v>
      </c>
      <c r="R136" s="5">
        <v>7</v>
      </c>
      <c r="S136" s="5">
        <v>0</v>
      </c>
    </row>
    <row r="137" spans="1:19" ht="15.9" customHeight="1">
      <c r="A137" s="4">
        <v>11460028</v>
      </c>
      <c r="B137" s="4" t="s">
        <v>192</v>
      </c>
      <c r="C137" s="2">
        <v>14</v>
      </c>
      <c r="D137" s="2">
        <v>4</v>
      </c>
      <c r="E137" s="2">
        <v>18</v>
      </c>
      <c r="F137" s="5">
        <v>0</v>
      </c>
      <c r="G137" s="5">
        <v>0</v>
      </c>
      <c r="H137" s="5">
        <v>1</v>
      </c>
      <c r="I137" s="5">
        <v>2</v>
      </c>
      <c r="J137" s="5">
        <v>1</v>
      </c>
      <c r="K137" s="5">
        <v>0</v>
      </c>
      <c r="L137" s="5">
        <v>1</v>
      </c>
      <c r="M137" s="5">
        <v>0</v>
      </c>
      <c r="N137" s="5">
        <v>1</v>
      </c>
      <c r="O137" s="5">
        <v>1</v>
      </c>
      <c r="P137" s="5">
        <v>3</v>
      </c>
      <c r="Q137" s="5">
        <v>0</v>
      </c>
      <c r="R137" s="5">
        <v>7</v>
      </c>
      <c r="S137" s="5">
        <v>1</v>
      </c>
    </row>
    <row r="138" spans="1:19" ht="15.9" customHeight="1">
      <c r="A138" s="4">
        <v>11460029</v>
      </c>
      <c r="B138" s="4" t="s">
        <v>193</v>
      </c>
      <c r="C138" s="2">
        <v>16</v>
      </c>
      <c r="D138" s="2">
        <v>10</v>
      </c>
      <c r="E138" s="2">
        <v>26</v>
      </c>
      <c r="F138" s="5">
        <v>5</v>
      </c>
      <c r="G138" s="5">
        <v>4</v>
      </c>
      <c r="H138" s="5">
        <v>4</v>
      </c>
      <c r="I138" s="5">
        <v>2</v>
      </c>
      <c r="J138" s="5">
        <v>2</v>
      </c>
      <c r="K138" s="5">
        <v>1</v>
      </c>
      <c r="L138" s="5">
        <v>1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4</v>
      </c>
      <c r="S138" s="5">
        <v>3</v>
      </c>
    </row>
    <row r="139" spans="1:19" ht="15.9" customHeight="1">
      <c r="A139" s="4">
        <v>11480006</v>
      </c>
      <c r="B139" s="4" t="s">
        <v>152</v>
      </c>
      <c r="C139" s="2">
        <v>25</v>
      </c>
      <c r="D139" s="2">
        <v>19</v>
      </c>
      <c r="E139" s="2">
        <v>44</v>
      </c>
      <c r="F139" s="5">
        <v>5</v>
      </c>
      <c r="G139" s="5">
        <v>5</v>
      </c>
      <c r="H139" s="5">
        <v>1</v>
      </c>
      <c r="I139" s="5">
        <v>4</v>
      </c>
      <c r="J139" s="5">
        <v>3</v>
      </c>
      <c r="K139" s="5">
        <v>1</v>
      </c>
      <c r="L139" s="5">
        <v>1</v>
      </c>
      <c r="M139" s="5">
        <v>1</v>
      </c>
      <c r="N139" s="5">
        <v>0</v>
      </c>
      <c r="O139" s="5">
        <v>0</v>
      </c>
      <c r="P139" s="5">
        <v>4</v>
      </c>
      <c r="Q139" s="5">
        <v>3</v>
      </c>
      <c r="R139" s="5">
        <v>11</v>
      </c>
      <c r="S139" s="5">
        <v>5</v>
      </c>
    </row>
    <row r="140" spans="1:19" ht="15.9" customHeight="1">
      <c r="A140" s="4">
        <v>11480020</v>
      </c>
      <c r="B140" s="4" t="s">
        <v>154</v>
      </c>
      <c r="C140" s="2">
        <v>7</v>
      </c>
      <c r="D140" s="2">
        <v>3</v>
      </c>
      <c r="E140" s="2">
        <v>10</v>
      </c>
      <c r="F140" s="5">
        <v>1</v>
      </c>
      <c r="G140" s="5">
        <v>0</v>
      </c>
      <c r="H140" s="5">
        <v>0</v>
      </c>
      <c r="I140" s="5">
        <v>0</v>
      </c>
      <c r="J140" s="5">
        <v>1</v>
      </c>
      <c r="K140" s="5">
        <v>1</v>
      </c>
      <c r="L140" s="5">
        <v>2</v>
      </c>
      <c r="M140" s="5">
        <v>0</v>
      </c>
      <c r="N140" s="5">
        <v>0</v>
      </c>
      <c r="O140" s="5">
        <v>0</v>
      </c>
      <c r="P140" s="5">
        <v>1</v>
      </c>
      <c r="Q140" s="5">
        <v>1</v>
      </c>
      <c r="R140" s="5">
        <v>2</v>
      </c>
      <c r="S140" s="5">
        <v>1</v>
      </c>
    </row>
    <row r="141" spans="1:19" ht="15.9" customHeight="1">
      <c r="A141" s="4">
        <v>11480027</v>
      </c>
      <c r="B141" s="4" t="s">
        <v>185</v>
      </c>
      <c r="C141" s="2">
        <v>17</v>
      </c>
      <c r="D141" s="2">
        <v>6</v>
      </c>
      <c r="E141" s="2">
        <v>23</v>
      </c>
      <c r="F141" s="5">
        <v>9</v>
      </c>
      <c r="G141" s="5">
        <v>3</v>
      </c>
      <c r="H141" s="5">
        <v>3</v>
      </c>
      <c r="I141" s="5">
        <v>2</v>
      </c>
      <c r="J141" s="5">
        <v>2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1</v>
      </c>
      <c r="Q141" s="5">
        <v>0</v>
      </c>
      <c r="R141" s="5">
        <v>2</v>
      </c>
      <c r="S141" s="5">
        <v>1</v>
      </c>
    </row>
    <row r="142" spans="1:19" ht="15.9" customHeight="1">
      <c r="A142" s="4">
        <v>11480028</v>
      </c>
      <c r="B142" s="4" t="s">
        <v>156</v>
      </c>
      <c r="C142" s="2">
        <v>11</v>
      </c>
      <c r="D142" s="2">
        <v>1</v>
      </c>
      <c r="E142" s="2">
        <v>12</v>
      </c>
      <c r="F142" s="5">
        <v>3</v>
      </c>
      <c r="G142" s="5">
        <v>0</v>
      </c>
      <c r="H142" s="5">
        <v>1</v>
      </c>
      <c r="I142" s="5">
        <v>0</v>
      </c>
      <c r="J142" s="5">
        <v>0</v>
      </c>
      <c r="K142" s="5">
        <v>0</v>
      </c>
      <c r="L142" s="5">
        <v>1</v>
      </c>
      <c r="M142" s="5">
        <v>0</v>
      </c>
      <c r="N142" s="5">
        <v>1</v>
      </c>
      <c r="O142" s="5">
        <v>1</v>
      </c>
      <c r="P142" s="5">
        <v>3</v>
      </c>
      <c r="Q142" s="5">
        <v>0</v>
      </c>
      <c r="R142" s="5">
        <v>2</v>
      </c>
      <c r="S142" s="5">
        <v>0</v>
      </c>
    </row>
    <row r="143" spans="1:19" ht="15.9" customHeight="1">
      <c r="A143" s="4">
        <v>11480037</v>
      </c>
      <c r="B143" s="4" t="s">
        <v>186</v>
      </c>
      <c r="C143" s="2">
        <v>0</v>
      </c>
      <c r="D143" s="2">
        <v>0</v>
      </c>
      <c r="E143" s="2">
        <v>0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0</v>
      </c>
      <c r="Q143" s="5">
        <v>0</v>
      </c>
      <c r="R143" s="5">
        <v>0</v>
      </c>
      <c r="S143" s="5">
        <v>0</v>
      </c>
    </row>
    <row r="144" spans="1:19" ht="15.9" customHeight="1">
      <c r="A144" s="4">
        <v>11650004</v>
      </c>
      <c r="B144" s="4" t="s">
        <v>69</v>
      </c>
      <c r="C144" s="2">
        <v>9</v>
      </c>
      <c r="D144" s="2">
        <v>7</v>
      </c>
      <c r="E144" s="2">
        <v>16</v>
      </c>
      <c r="F144" s="5">
        <v>0</v>
      </c>
      <c r="G144" s="5">
        <v>1</v>
      </c>
      <c r="H144" s="5">
        <v>4</v>
      </c>
      <c r="I144" s="5">
        <v>1</v>
      </c>
      <c r="J144" s="5">
        <v>5</v>
      </c>
      <c r="K144" s="5">
        <v>1</v>
      </c>
      <c r="L144" s="5">
        <v>0</v>
      </c>
      <c r="M144" s="5">
        <v>1</v>
      </c>
      <c r="N144" s="5">
        <v>0</v>
      </c>
      <c r="O144" s="5">
        <v>0</v>
      </c>
      <c r="P144" s="5">
        <v>0</v>
      </c>
      <c r="Q144" s="5">
        <v>0</v>
      </c>
      <c r="R144" s="5">
        <v>0</v>
      </c>
      <c r="S144" s="5">
        <v>3</v>
      </c>
    </row>
    <row r="145" spans="1:19" ht="15.9" customHeight="1">
      <c r="A145" s="4">
        <v>11650014</v>
      </c>
      <c r="B145" s="4" t="s">
        <v>70</v>
      </c>
      <c r="C145" s="2">
        <v>11</v>
      </c>
      <c r="D145" s="2">
        <v>3</v>
      </c>
      <c r="E145" s="2">
        <v>14</v>
      </c>
      <c r="F145" s="5">
        <v>0</v>
      </c>
      <c r="G145" s="5">
        <v>0</v>
      </c>
      <c r="H145" s="5">
        <v>1</v>
      </c>
      <c r="I145" s="5">
        <v>1</v>
      </c>
      <c r="J145" s="5">
        <v>3</v>
      </c>
      <c r="K145" s="5">
        <v>1</v>
      </c>
      <c r="L145" s="5">
        <v>2</v>
      </c>
      <c r="M145" s="5">
        <v>0</v>
      </c>
      <c r="N145" s="5">
        <v>1</v>
      </c>
      <c r="O145" s="5">
        <v>0</v>
      </c>
      <c r="P145" s="5">
        <v>0</v>
      </c>
      <c r="Q145" s="5">
        <v>0</v>
      </c>
      <c r="R145" s="5">
        <v>4</v>
      </c>
      <c r="S145" s="5">
        <v>1</v>
      </c>
    </row>
    <row r="146" spans="1:19" ht="15.9" customHeight="1">
      <c r="A146" s="4">
        <v>11650016</v>
      </c>
      <c r="B146" s="4" t="s">
        <v>71</v>
      </c>
      <c r="C146" s="2">
        <v>0</v>
      </c>
      <c r="D146" s="2">
        <v>0</v>
      </c>
      <c r="E146" s="2">
        <v>0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0</v>
      </c>
      <c r="R146" s="5">
        <v>0</v>
      </c>
      <c r="S146" s="5">
        <v>0</v>
      </c>
    </row>
    <row r="147" spans="1:19" ht="15.9" customHeight="1">
      <c r="A147" s="4">
        <v>11650017</v>
      </c>
      <c r="B147" s="4" t="s">
        <v>72</v>
      </c>
      <c r="C147" s="2">
        <v>12</v>
      </c>
      <c r="D147" s="2">
        <v>1</v>
      </c>
      <c r="E147" s="2">
        <v>13</v>
      </c>
      <c r="F147" s="5">
        <v>0</v>
      </c>
      <c r="G147" s="5">
        <v>0</v>
      </c>
      <c r="H147" s="5">
        <v>1</v>
      </c>
      <c r="I147" s="5">
        <v>0</v>
      </c>
      <c r="J147" s="5">
        <v>2</v>
      </c>
      <c r="K147" s="5">
        <v>0</v>
      </c>
      <c r="L147" s="5">
        <v>5</v>
      </c>
      <c r="M147" s="5">
        <v>0</v>
      </c>
      <c r="N147" s="5">
        <v>2</v>
      </c>
      <c r="O147" s="5">
        <v>0</v>
      </c>
      <c r="P147" s="5">
        <v>0</v>
      </c>
      <c r="Q147" s="5">
        <v>0</v>
      </c>
      <c r="R147" s="5">
        <v>2</v>
      </c>
      <c r="S147" s="5">
        <v>1</v>
      </c>
    </row>
    <row r="148" spans="1:19" ht="15.9" customHeight="1">
      <c r="A148" s="4">
        <v>11650018</v>
      </c>
      <c r="B148" s="4" t="s">
        <v>73</v>
      </c>
      <c r="C148" s="2">
        <v>13</v>
      </c>
      <c r="D148" s="2">
        <v>1</v>
      </c>
      <c r="E148" s="2">
        <v>14</v>
      </c>
      <c r="F148" s="5">
        <v>1</v>
      </c>
      <c r="G148" s="5">
        <v>0</v>
      </c>
      <c r="H148" s="5">
        <v>1</v>
      </c>
      <c r="I148" s="5">
        <v>0</v>
      </c>
      <c r="J148" s="5">
        <v>4</v>
      </c>
      <c r="K148" s="5">
        <v>0</v>
      </c>
      <c r="L148" s="5">
        <v>1</v>
      </c>
      <c r="M148" s="5">
        <v>0</v>
      </c>
      <c r="N148" s="5">
        <v>1</v>
      </c>
      <c r="O148" s="5">
        <v>0</v>
      </c>
      <c r="P148" s="5">
        <v>1</v>
      </c>
      <c r="Q148" s="5">
        <v>0</v>
      </c>
      <c r="R148" s="5">
        <v>4</v>
      </c>
      <c r="S148" s="5">
        <v>1</v>
      </c>
    </row>
    <row r="149" spans="1:19" ht="15.9" customHeight="1">
      <c r="A149" s="4">
        <v>11650026</v>
      </c>
      <c r="B149" s="4" t="s">
        <v>74</v>
      </c>
      <c r="C149" s="2">
        <v>3</v>
      </c>
      <c r="D149" s="2">
        <v>3</v>
      </c>
      <c r="E149" s="2">
        <v>6</v>
      </c>
      <c r="F149" s="5">
        <v>0</v>
      </c>
      <c r="G149" s="5">
        <v>0</v>
      </c>
      <c r="H149" s="5">
        <v>0</v>
      </c>
      <c r="I149" s="5">
        <v>1</v>
      </c>
      <c r="J149" s="5">
        <v>1</v>
      </c>
      <c r="K149" s="5">
        <v>0</v>
      </c>
      <c r="L149" s="5">
        <v>1</v>
      </c>
      <c r="M149" s="5">
        <v>0</v>
      </c>
      <c r="N149" s="5">
        <v>0</v>
      </c>
      <c r="O149" s="5">
        <v>0</v>
      </c>
      <c r="P149" s="5">
        <v>0</v>
      </c>
      <c r="Q149" s="5">
        <v>1</v>
      </c>
      <c r="R149" s="5">
        <v>1</v>
      </c>
      <c r="S149" s="5">
        <v>1</v>
      </c>
    </row>
    <row r="150" spans="1:19" ht="15.9" customHeight="1">
      <c r="A150" s="4">
        <v>11650034</v>
      </c>
      <c r="B150" s="4" t="s">
        <v>75</v>
      </c>
      <c r="C150" s="2">
        <v>21</v>
      </c>
      <c r="D150" s="2">
        <v>0</v>
      </c>
      <c r="E150" s="2">
        <v>21</v>
      </c>
      <c r="F150" s="5">
        <v>2</v>
      </c>
      <c r="G150" s="5">
        <v>0</v>
      </c>
      <c r="H150" s="5">
        <v>2</v>
      </c>
      <c r="I150" s="5">
        <v>0</v>
      </c>
      <c r="J150" s="5">
        <v>3</v>
      </c>
      <c r="K150" s="5">
        <v>0</v>
      </c>
      <c r="L150" s="5">
        <v>2</v>
      </c>
      <c r="M150" s="5">
        <v>0</v>
      </c>
      <c r="N150" s="5">
        <v>1</v>
      </c>
      <c r="O150" s="5">
        <v>0</v>
      </c>
      <c r="P150" s="5">
        <v>4</v>
      </c>
      <c r="Q150" s="5">
        <v>0</v>
      </c>
      <c r="R150" s="5">
        <v>7</v>
      </c>
      <c r="S150" s="5">
        <v>0</v>
      </c>
    </row>
    <row r="151" spans="1:19" ht="15.9" customHeight="1">
      <c r="A151" s="4">
        <v>11660001</v>
      </c>
      <c r="B151" s="4" t="s">
        <v>157</v>
      </c>
      <c r="C151" s="2">
        <v>37</v>
      </c>
      <c r="D151" s="2">
        <v>8</v>
      </c>
      <c r="E151" s="2">
        <v>45</v>
      </c>
      <c r="F151" s="5">
        <v>4</v>
      </c>
      <c r="G151" s="5">
        <v>0</v>
      </c>
      <c r="H151" s="5">
        <v>11</v>
      </c>
      <c r="I151" s="5">
        <v>5</v>
      </c>
      <c r="J151" s="5">
        <v>4</v>
      </c>
      <c r="K151" s="5">
        <v>1</v>
      </c>
      <c r="L151" s="5">
        <v>8</v>
      </c>
      <c r="M151" s="5">
        <v>0</v>
      </c>
      <c r="N151" s="5">
        <v>1</v>
      </c>
      <c r="O151" s="5">
        <v>0</v>
      </c>
      <c r="P151" s="5">
        <v>1</v>
      </c>
      <c r="Q151" s="5">
        <v>0</v>
      </c>
      <c r="R151" s="5">
        <v>8</v>
      </c>
      <c r="S151" s="5">
        <v>2</v>
      </c>
    </row>
    <row r="152" spans="1:19" ht="15.9" customHeight="1">
      <c r="A152" s="4">
        <v>11660003</v>
      </c>
      <c r="B152" s="4" t="s">
        <v>158</v>
      </c>
      <c r="C152" s="2">
        <v>15</v>
      </c>
      <c r="D152" s="2">
        <v>2</v>
      </c>
      <c r="E152" s="2">
        <v>17</v>
      </c>
      <c r="F152" s="5">
        <v>1</v>
      </c>
      <c r="G152" s="5">
        <v>0</v>
      </c>
      <c r="H152" s="5">
        <v>0</v>
      </c>
      <c r="I152" s="5">
        <v>0</v>
      </c>
      <c r="J152" s="5">
        <v>1</v>
      </c>
      <c r="K152" s="5">
        <v>0</v>
      </c>
      <c r="L152" s="5">
        <v>0</v>
      </c>
      <c r="M152" s="5">
        <v>0</v>
      </c>
      <c r="N152" s="5">
        <v>3</v>
      </c>
      <c r="O152" s="5">
        <v>0</v>
      </c>
      <c r="P152" s="5">
        <v>2</v>
      </c>
      <c r="Q152" s="5">
        <v>1</v>
      </c>
      <c r="R152" s="5">
        <v>8</v>
      </c>
      <c r="S152" s="5">
        <v>1</v>
      </c>
    </row>
    <row r="153" spans="1:19" ht="15.9" customHeight="1">
      <c r="A153" s="4">
        <v>11660007</v>
      </c>
      <c r="B153" s="4" t="s">
        <v>159</v>
      </c>
      <c r="C153" s="2">
        <v>23</v>
      </c>
      <c r="D153" s="2">
        <v>3</v>
      </c>
      <c r="E153" s="2">
        <v>26</v>
      </c>
      <c r="F153" s="5">
        <v>0</v>
      </c>
      <c r="G153" s="5">
        <v>1</v>
      </c>
      <c r="H153" s="5">
        <v>4</v>
      </c>
      <c r="I153" s="5">
        <v>0</v>
      </c>
      <c r="J153" s="5">
        <v>9</v>
      </c>
      <c r="K153" s="5">
        <v>0</v>
      </c>
      <c r="L153" s="5">
        <v>4</v>
      </c>
      <c r="M153" s="5">
        <v>0</v>
      </c>
      <c r="N153" s="5">
        <v>1</v>
      </c>
      <c r="O153" s="5">
        <v>1</v>
      </c>
      <c r="P153" s="5">
        <v>0</v>
      </c>
      <c r="Q153" s="5">
        <v>0</v>
      </c>
      <c r="R153" s="5">
        <v>5</v>
      </c>
      <c r="S153" s="5">
        <v>1</v>
      </c>
    </row>
    <row r="154" spans="1:19" ht="15.9" customHeight="1">
      <c r="A154" s="4">
        <v>11660008</v>
      </c>
      <c r="B154" s="4" t="s">
        <v>160</v>
      </c>
      <c r="C154" s="2">
        <v>6</v>
      </c>
      <c r="D154" s="2">
        <v>0</v>
      </c>
      <c r="E154" s="2">
        <v>6</v>
      </c>
      <c r="F154" s="5">
        <v>0</v>
      </c>
      <c r="G154" s="5">
        <v>0</v>
      </c>
      <c r="H154" s="5">
        <v>0</v>
      </c>
      <c r="I154" s="5">
        <v>0</v>
      </c>
      <c r="J154" s="5">
        <v>1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0</v>
      </c>
      <c r="Q154" s="5">
        <v>0</v>
      </c>
      <c r="R154" s="5">
        <v>5</v>
      </c>
      <c r="S154" s="5">
        <v>0</v>
      </c>
    </row>
    <row r="155" spans="1:19" ht="15.9" customHeight="1">
      <c r="A155" s="4">
        <v>11660009</v>
      </c>
      <c r="B155" s="4" t="s">
        <v>161</v>
      </c>
      <c r="C155" s="2">
        <v>61</v>
      </c>
      <c r="D155" s="2">
        <v>43</v>
      </c>
      <c r="E155" s="2">
        <v>104</v>
      </c>
      <c r="F155" s="5">
        <v>41</v>
      </c>
      <c r="G155" s="5">
        <v>26</v>
      </c>
      <c r="H155" s="5">
        <v>10</v>
      </c>
      <c r="I155" s="5">
        <v>16</v>
      </c>
      <c r="J155" s="5">
        <v>3</v>
      </c>
      <c r="K155" s="5">
        <v>0</v>
      </c>
      <c r="L155" s="5">
        <v>2</v>
      </c>
      <c r="M155" s="5">
        <v>0</v>
      </c>
      <c r="N155" s="5">
        <v>1</v>
      </c>
      <c r="O155" s="5">
        <v>0</v>
      </c>
      <c r="P155" s="5">
        <v>0</v>
      </c>
      <c r="Q155" s="5">
        <v>0</v>
      </c>
      <c r="R155" s="5">
        <v>4</v>
      </c>
      <c r="S155" s="5">
        <v>1</v>
      </c>
    </row>
    <row r="156" spans="1:19" ht="15.9" customHeight="1">
      <c r="A156" s="4">
        <v>11660011</v>
      </c>
      <c r="B156" s="4" t="s">
        <v>162</v>
      </c>
      <c r="C156" s="2">
        <v>12</v>
      </c>
      <c r="D156" s="2">
        <v>2</v>
      </c>
      <c r="E156" s="2">
        <v>14</v>
      </c>
      <c r="F156" s="5">
        <v>1</v>
      </c>
      <c r="G156" s="5">
        <v>0</v>
      </c>
      <c r="H156" s="5">
        <v>2</v>
      </c>
      <c r="I156" s="5">
        <v>0</v>
      </c>
      <c r="J156" s="5">
        <v>2</v>
      </c>
      <c r="K156" s="5">
        <v>1</v>
      </c>
      <c r="L156" s="5">
        <v>1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6</v>
      </c>
      <c r="S156" s="5">
        <v>1</v>
      </c>
    </row>
    <row r="157" spans="1:19" ht="15.9" customHeight="1">
      <c r="A157" s="4">
        <v>11660019</v>
      </c>
      <c r="B157" s="4" t="s">
        <v>163</v>
      </c>
      <c r="C157" s="2">
        <v>4</v>
      </c>
      <c r="D157" s="2">
        <v>0</v>
      </c>
      <c r="E157" s="2">
        <v>4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0</v>
      </c>
      <c r="L157" s="5">
        <v>3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1</v>
      </c>
      <c r="S157" s="5">
        <v>0</v>
      </c>
    </row>
    <row r="158" spans="1:19" ht="15.9" customHeight="1">
      <c r="A158" s="4">
        <v>11660020</v>
      </c>
      <c r="B158" s="4" t="s">
        <v>194</v>
      </c>
      <c r="C158" s="2">
        <v>38</v>
      </c>
      <c r="D158" s="2">
        <v>9</v>
      </c>
      <c r="E158" s="2">
        <v>47</v>
      </c>
      <c r="F158" s="5">
        <v>0</v>
      </c>
      <c r="G158" s="5">
        <v>0</v>
      </c>
      <c r="H158" s="5">
        <v>5</v>
      </c>
      <c r="I158" s="5">
        <v>2</v>
      </c>
      <c r="J158" s="5">
        <v>6</v>
      </c>
      <c r="K158" s="5">
        <v>1</v>
      </c>
      <c r="L158" s="5">
        <v>8</v>
      </c>
      <c r="M158" s="5">
        <v>1</v>
      </c>
      <c r="N158" s="5">
        <v>1</v>
      </c>
      <c r="O158" s="5">
        <v>0</v>
      </c>
      <c r="P158" s="5">
        <v>0</v>
      </c>
      <c r="Q158" s="5">
        <v>1</v>
      </c>
      <c r="R158" s="5">
        <v>18</v>
      </c>
      <c r="S158" s="5">
        <v>4</v>
      </c>
    </row>
    <row r="159" spans="1:19" ht="15.9" customHeight="1">
      <c r="A159" s="4">
        <v>11660021</v>
      </c>
      <c r="B159" s="4" t="s">
        <v>164</v>
      </c>
      <c r="C159" s="2">
        <v>5</v>
      </c>
      <c r="D159" s="2">
        <v>2</v>
      </c>
      <c r="E159" s="2">
        <v>7</v>
      </c>
      <c r="F159" s="5">
        <v>0</v>
      </c>
      <c r="G159" s="5">
        <v>0</v>
      </c>
      <c r="H159" s="5">
        <v>1</v>
      </c>
      <c r="I159" s="5">
        <v>1</v>
      </c>
      <c r="J159" s="5">
        <v>1</v>
      </c>
      <c r="K159" s="5">
        <v>0</v>
      </c>
      <c r="L159" s="5">
        <v>0</v>
      </c>
      <c r="M159" s="5">
        <v>1</v>
      </c>
      <c r="N159" s="5">
        <v>0</v>
      </c>
      <c r="O159" s="5">
        <v>0</v>
      </c>
      <c r="P159" s="5">
        <v>1</v>
      </c>
      <c r="Q159" s="5">
        <v>0</v>
      </c>
      <c r="R159" s="5">
        <v>2</v>
      </c>
      <c r="S159" s="5">
        <v>0</v>
      </c>
    </row>
    <row r="160" spans="1:19" ht="15.9" customHeight="1">
      <c r="A160" s="4">
        <v>11660031</v>
      </c>
      <c r="B160" s="4" t="s">
        <v>165</v>
      </c>
      <c r="C160" s="2">
        <v>18</v>
      </c>
      <c r="D160" s="2">
        <v>3</v>
      </c>
      <c r="E160" s="2">
        <v>21</v>
      </c>
      <c r="F160" s="5">
        <v>2</v>
      </c>
      <c r="G160" s="5">
        <v>0</v>
      </c>
      <c r="H160" s="5">
        <v>3</v>
      </c>
      <c r="I160" s="5">
        <v>0</v>
      </c>
      <c r="J160" s="5">
        <v>7</v>
      </c>
      <c r="K160" s="5">
        <v>0</v>
      </c>
      <c r="L160" s="5">
        <v>2</v>
      </c>
      <c r="M160" s="5">
        <v>0</v>
      </c>
      <c r="N160" s="5">
        <v>2</v>
      </c>
      <c r="O160" s="5">
        <v>0</v>
      </c>
      <c r="P160" s="5">
        <v>0</v>
      </c>
      <c r="Q160" s="5">
        <v>1</v>
      </c>
      <c r="R160" s="5">
        <v>2</v>
      </c>
      <c r="S160" s="5">
        <v>2</v>
      </c>
    </row>
    <row r="161" spans="1:19" ht="15.9" customHeight="1">
      <c r="A161" s="4">
        <v>11660032</v>
      </c>
      <c r="B161" s="4" t="s">
        <v>166</v>
      </c>
      <c r="C161" s="2">
        <v>8</v>
      </c>
      <c r="D161" s="2">
        <v>1</v>
      </c>
      <c r="E161" s="2">
        <v>9</v>
      </c>
      <c r="F161" s="5">
        <v>0</v>
      </c>
      <c r="G161" s="5">
        <v>0</v>
      </c>
      <c r="H161" s="5">
        <v>1</v>
      </c>
      <c r="I161" s="5">
        <v>0</v>
      </c>
      <c r="J161" s="5">
        <v>3</v>
      </c>
      <c r="K161" s="5">
        <v>1</v>
      </c>
      <c r="L161" s="5">
        <v>3</v>
      </c>
      <c r="M161" s="5">
        <v>0</v>
      </c>
      <c r="N161" s="5">
        <v>0</v>
      </c>
      <c r="O161" s="5">
        <v>0</v>
      </c>
      <c r="P161" s="5">
        <v>0</v>
      </c>
      <c r="Q161" s="5">
        <v>0</v>
      </c>
      <c r="R161" s="5">
        <v>1</v>
      </c>
      <c r="S161" s="5">
        <v>0</v>
      </c>
    </row>
    <row r="162" spans="1:19" ht="15.9" customHeight="1">
      <c r="A162" s="4">
        <v>11660041</v>
      </c>
      <c r="B162" s="4" t="s">
        <v>168</v>
      </c>
      <c r="C162" s="2">
        <v>14</v>
      </c>
      <c r="D162" s="2">
        <v>6</v>
      </c>
      <c r="E162" s="2">
        <v>20</v>
      </c>
      <c r="F162" s="5">
        <v>1</v>
      </c>
      <c r="G162" s="5">
        <v>0</v>
      </c>
      <c r="H162" s="5">
        <v>1</v>
      </c>
      <c r="I162" s="5">
        <v>1</v>
      </c>
      <c r="J162" s="5">
        <v>4</v>
      </c>
      <c r="K162" s="5">
        <v>1</v>
      </c>
      <c r="L162" s="5">
        <v>0</v>
      </c>
      <c r="M162" s="5">
        <v>0</v>
      </c>
      <c r="N162" s="5">
        <v>2</v>
      </c>
      <c r="O162" s="5">
        <v>0</v>
      </c>
      <c r="P162" s="5">
        <v>0</v>
      </c>
      <c r="Q162" s="5">
        <v>1</v>
      </c>
      <c r="R162" s="5">
        <v>6</v>
      </c>
      <c r="S162" s="5">
        <v>3</v>
      </c>
    </row>
    <row r="163" spans="1:19" ht="15.9" customHeight="1">
      <c r="A163" s="4">
        <v>11810001</v>
      </c>
      <c r="B163" s="4" t="s">
        <v>176</v>
      </c>
      <c r="C163" s="2">
        <v>81</v>
      </c>
      <c r="D163" s="2">
        <v>32</v>
      </c>
      <c r="E163" s="2">
        <v>113</v>
      </c>
      <c r="F163" s="5">
        <v>38</v>
      </c>
      <c r="G163" s="5">
        <v>12</v>
      </c>
      <c r="H163" s="5">
        <v>10</v>
      </c>
      <c r="I163" s="5">
        <v>7</v>
      </c>
      <c r="J163" s="5">
        <v>11</v>
      </c>
      <c r="K163" s="5">
        <v>5</v>
      </c>
      <c r="L163" s="5">
        <v>2</v>
      </c>
      <c r="M163" s="5">
        <v>0</v>
      </c>
      <c r="N163" s="5">
        <v>0</v>
      </c>
      <c r="O163" s="5">
        <v>0</v>
      </c>
      <c r="P163" s="5">
        <v>3</v>
      </c>
      <c r="Q163" s="5">
        <v>0</v>
      </c>
      <c r="R163" s="5">
        <v>17</v>
      </c>
      <c r="S163" s="5">
        <v>8</v>
      </c>
    </row>
    <row r="164" spans="1:19" ht="15.9" customHeight="1">
      <c r="A164" s="4">
        <v>11810003</v>
      </c>
      <c r="B164" s="4" t="s">
        <v>76</v>
      </c>
      <c r="C164" s="2">
        <v>17</v>
      </c>
      <c r="D164" s="2">
        <v>1</v>
      </c>
      <c r="E164" s="2">
        <v>18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17</v>
      </c>
      <c r="S164" s="5">
        <v>1</v>
      </c>
    </row>
    <row r="165" spans="1:19" ht="15.9" customHeight="1">
      <c r="A165" s="4">
        <v>11810008</v>
      </c>
      <c r="B165" s="4" t="s">
        <v>77</v>
      </c>
      <c r="C165" s="2">
        <v>26</v>
      </c>
      <c r="D165" s="2">
        <v>13</v>
      </c>
      <c r="E165" s="2">
        <v>39</v>
      </c>
      <c r="F165" s="5">
        <v>4</v>
      </c>
      <c r="G165" s="5">
        <v>1</v>
      </c>
      <c r="H165" s="5">
        <v>2</v>
      </c>
      <c r="I165" s="5">
        <v>0</v>
      </c>
      <c r="J165" s="5">
        <v>4</v>
      </c>
      <c r="K165" s="5">
        <v>1</v>
      </c>
      <c r="L165" s="5">
        <v>5</v>
      </c>
      <c r="M165" s="5">
        <v>0</v>
      </c>
      <c r="N165" s="5">
        <v>0</v>
      </c>
      <c r="O165" s="5">
        <v>0</v>
      </c>
      <c r="P165" s="5">
        <v>0</v>
      </c>
      <c r="Q165" s="5">
        <v>0</v>
      </c>
      <c r="R165" s="5">
        <v>11</v>
      </c>
      <c r="S165" s="5">
        <v>11</v>
      </c>
    </row>
    <row r="166" spans="1:19" ht="15.9" customHeight="1">
      <c r="A166" s="4">
        <v>11810013</v>
      </c>
      <c r="B166" s="4" t="s">
        <v>78</v>
      </c>
      <c r="C166" s="2">
        <v>7</v>
      </c>
      <c r="D166" s="2">
        <v>5</v>
      </c>
      <c r="E166" s="2">
        <v>12</v>
      </c>
      <c r="F166" s="5">
        <v>2</v>
      </c>
      <c r="G166" s="5">
        <v>2</v>
      </c>
      <c r="H166" s="5">
        <v>2</v>
      </c>
      <c r="I166" s="5">
        <v>1</v>
      </c>
      <c r="J166" s="5">
        <v>1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2</v>
      </c>
      <c r="S166" s="5">
        <v>2</v>
      </c>
    </row>
    <row r="167" spans="1:19" ht="15.9" customHeight="1">
      <c r="A167" s="4">
        <v>11810015</v>
      </c>
      <c r="B167" s="4" t="s">
        <v>79</v>
      </c>
      <c r="C167" s="2">
        <v>69</v>
      </c>
      <c r="D167" s="2">
        <v>24</v>
      </c>
      <c r="E167" s="2">
        <v>93</v>
      </c>
      <c r="F167" s="5">
        <v>13</v>
      </c>
      <c r="G167" s="5">
        <v>9</v>
      </c>
      <c r="H167" s="5">
        <v>10</v>
      </c>
      <c r="I167" s="5">
        <v>1</v>
      </c>
      <c r="J167" s="5">
        <v>4</v>
      </c>
      <c r="K167" s="5">
        <v>0</v>
      </c>
      <c r="L167" s="5">
        <v>7</v>
      </c>
      <c r="M167" s="5">
        <v>1</v>
      </c>
      <c r="N167" s="5">
        <v>2</v>
      </c>
      <c r="O167" s="5">
        <v>0</v>
      </c>
      <c r="P167" s="5">
        <v>4</v>
      </c>
      <c r="Q167" s="5">
        <v>4</v>
      </c>
      <c r="R167" s="5">
        <v>29</v>
      </c>
      <c r="S167" s="5">
        <v>9</v>
      </c>
    </row>
    <row r="168" spans="1:19" ht="15.9" customHeight="1">
      <c r="A168" s="4">
        <v>11810024</v>
      </c>
      <c r="B168" s="4" t="s">
        <v>80</v>
      </c>
      <c r="C168" s="2">
        <v>23</v>
      </c>
      <c r="D168" s="2">
        <v>4</v>
      </c>
      <c r="E168" s="2">
        <v>27</v>
      </c>
      <c r="F168" s="5">
        <v>1</v>
      </c>
      <c r="G168" s="5">
        <v>0</v>
      </c>
      <c r="H168" s="5">
        <v>5</v>
      </c>
      <c r="I168" s="5">
        <v>0</v>
      </c>
      <c r="J168" s="5">
        <v>5</v>
      </c>
      <c r="K168" s="5">
        <v>0</v>
      </c>
      <c r="L168" s="5">
        <v>2</v>
      </c>
      <c r="M168" s="5">
        <v>0</v>
      </c>
      <c r="N168" s="5">
        <v>1</v>
      </c>
      <c r="O168" s="5">
        <v>1</v>
      </c>
      <c r="P168" s="5">
        <v>2</v>
      </c>
      <c r="Q168" s="5">
        <v>1</v>
      </c>
      <c r="R168" s="5">
        <v>7</v>
      </c>
      <c r="S168" s="5">
        <v>2</v>
      </c>
    </row>
    <row r="169" spans="1:19" ht="15.9" customHeight="1">
      <c r="A169" s="4">
        <v>11810028</v>
      </c>
      <c r="B169" s="4" t="s">
        <v>195</v>
      </c>
      <c r="C169" s="2">
        <v>29</v>
      </c>
      <c r="D169" s="2">
        <v>7</v>
      </c>
      <c r="E169" s="2">
        <v>36</v>
      </c>
      <c r="F169" s="5">
        <v>0</v>
      </c>
      <c r="G169" s="5">
        <v>0</v>
      </c>
      <c r="H169" s="5">
        <v>2</v>
      </c>
      <c r="I169" s="5">
        <v>0</v>
      </c>
      <c r="J169" s="5">
        <v>4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4</v>
      </c>
      <c r="Q169" s="5">
        <v>0</v>
      </c>
      <c r="R169" s="5">
        <v>19</v>
      </c>
      <c r="S169" s="5">
        <v>7</v>
      </c>
    </row>
    <row r="170" spans="1:19" ht="15.9" customHeight="1">
      <c r="A170" s="4">
        <v>11810030</v>
      </c>
      <c r="B170" s="4" t="s">
        <v>81</v>
      </c>
      <c r="C170" s="2">
        <v>2</v>
      </c>
      <c r="D170" s="2">
        <v>1</v>
      </c>
      <c r="E170" s="2">
        <v>3</v>
      </c>
      <c r="F170" s="5">
        <v>0</v>
      </c>
      <c r="G170" s="5">
        <v>1</v>
      </c>
      <c r="H170" s="5">
        <v>0</v>
      </c>
      <c r="I170" s="5">
        <v>0</v>
      </c>
      <c r="J170" s="5">
        <v>1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1</v>
      </c>
      <c r="S170" s="5">
        <v>0</v>
      </c>
    </row>
    <row r="171" spans="1:19" ht="15.9" customHeight="1">
      <c r="A171" s="4">
        <v>11810033</v>
      </c>
      <c r="B171" s="4" t="s">
        <v>82</v>
      </c>
      <c r="C171" s="2">
        <v>10</v>
      </c>
      <c r="D171" s="2">
        <v>2</v>
      </c>
      <c r="E171" s="2">
        <v>12</v>
      </c>
      <c r="F171" s="5">
        <v>0</v>
      </c>
      <c r="G171" s="5">
        <v>0</v>
      </c>
      <c r="H171" s="5">
        <v>1</v>
      </c>
      <c r="I171" s="5">
        <v>0</v>
      </c>
      <c r="J171" s="5">
        <v>1</v>
      </c>
      <c r="K171" s="5">
        <v>0</v>
      </c>
      <c r="L171" s="5">
        <v>1</v>
      </c>
      <c r="M171" s="5">
        <v>0</v>
      </c>
      <c r="N171" s="5">
        <v>0</v>
      </c>
      <c r="O171" s="5">
        <v>0</v>
      </c>
      <c r="P171" s="5">
        <v>1</v>
      </c>
      <c r="Q171" s="5">
        <v>0</v>
      </c>
      <c r="R171" s="5">
        <v>6</v>
      </c>
      <c r="S171" s="5">
        <v>2</v>
      </c>
    </row>
    <row r="172" spans="1:19" ht="15.9" customHeight="1">
      <c r="A172" s="4">
        <v>11820007</v>
      </c>
      <c r="B172" s="4" t="s">
        <v>83</v>
      </c>
      <c r="C172" s="2">
        <v>3</v>
      </c>
      <c r="D172" s="2">
        <v>3</v>
      </c>
      <c r="E172" s="2">
        <v>6</v>
      </c>
      <c r="F172" s="5">
        <v>0</v>
      </c>
      <c r="G172" s="5">
        <v>0</v>
      </c>
      <c r="H172" s="5">
        <v>0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1</v>
      </c>
      <c r="Q172" s="5">
        <v>0</v>
      </c>
      <c r="R172" s="5">
        <v>2</v>
      </c>
      <c r="S172" s="5">
        <v>3</v>
      </c>
    </row>
    <row r="173" spans="1:19" ht="15.9" customHeight="1">
      <c r="A173" s="4">
        <v>11820008</v>
      </c>
      <c r="B173" s="4" t="s">
        <v>84</v>
      </c>
      <c r="C173" s="2">
        <v>74</v>
      </c>
      <c r="D173" s="2">
        <v>34</v>
      </c>
      <c r="E173" s="2">
        <v>108</v>
      </c>
      <c r="F173" s="5">
        <v>21</v>
      </c>
      <c r="G173" s="5">
        <v>33</v>
      </c>
      <c r="H173" s="5">
        <v>19</v>
      </c>
      <c r="I173" s="5">
        <v>0</v>
      </c>
      <c r="J173" s="5">
        <v>11</v>
      </c>
      <c r="K173" s="5">
        <v>0</v>
      </c>
      <c r="L173" s="5">
        <v>9</v>
      </c>
      <c r="M173" s="5">
        <v>0</v>
      </c>
      <c r="N173" s="5">
        <v>3</v>
      </c>
      <c r="O173" s="5">
        <v>0</v>
      </c>
      <c r="P173" s="5">
        <v>3</v>
      </c>
      <c r="Q173" s="5">
        <v>0</v>
      </c>
      <c r="R173" s="5">
        <v>8</v>
      </c>
      <c r="S173" s="5">
        <v>1</v>
      </c>
    </row>
    <row r="174" spans="1:19" ht="15.9" customHeight="1">
      <c r="A174" s="4">
        <v>11820011</v>
      </c>
      <c r="B174" s="4" t="s">
        <v>85</v>
      </c>
      <c r="C174" s="2">
        <v>0</v>
      </c>
      <c r="D174" s="2">
        <v>0</v>
      </c>
      <c r="E174" s="2">
        <v>0</v>
      </c>
      <c r="F174" s="5">
        <v>0</v>
      </c>
      <c r="G174" s="5">
        <v>0</v>
      </c>
      <c r="H174" s="5">
        <v>0</v>
      </c>
      <c r="I174" s="5">
        <v>0</v>
      </c>
      <c r="J174" s="5">
        <v>0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0</v>
      </c>
      <c r="Q174" s="5">
        <v>0</v>
      </c>
      <c r="R174" s="5">
        <v>0</v>
      </c>
      <c r="S174" s="5">
        <v>0</v>
      </c>
    </row>
    <row r="175" spans="1:19" ht="15.9" customHeight="1">
      <c r="A175" s="4">
        <v>11820018</v>
      </c>
      <c r="B175" s="4" t="s">
        <v>196</v>
      </c>
      <c r="C175" s="2">
        <v>32</v>
      </c>
      <c r="D175" s="2">
        <v>7</v>
      </c>
      <c r="E175" s="2">
        <v>39</v>
      </c>
      <c r="F175" s="5">
        <v>7</v>
      </c>
      <c r="G175" s="5">
        <v>2</v>
      </c>
      <c r="H175" s="5">
        <v>8</v>
      </c>
      <c r="I175" s="5">
        <v>0</v>
      </c>
      <c r="J175" s="5">
        <v>6</v>
      </c>
      <c r="K175" s="5">
        <v>2</v>
      </c>
      <c r="L175" s="5">
        <v>1</v>
      </c>
      <c r="M175" s="5">
        <v>0</v>
      </c>
      <c r="N175" s="5">
        <v>3</v>
      </c>
      <c r="O175" s="5">
        <v>1</v>
      </c>
      <c r="P175" s="5">
        <v>1</v>
      </c>
      <c r="Q175" s="5">
        <v>1</v>
      </c>
      <c r="R175" s="5">
        <v>6</v>
      </c>
      <c r="S175" s="5">
        <v>1</v>
      </c>
    </row>
    <row r="176" spans="1:19" ht="15.9" customHeight="1">
      <c r="A176" s="4">
        <v>11820026</v>
      </c>
      <c r="B176" s="4" t="s">
        <v>86</v>
      </c>
      <c r="C176" s="2">
        <v>5</v>
      </c>
      <c r="D176" s="2">
        <v>2</v>
      </c>
      <c r="E176" s="2">
        <v>7</v>
      </c>
      <c r="F176" s="5">
        <v>1</v>
      </c>
      <c r="G176" s="5">
        <v>0</v>
      </c>
      <c r="H176" s="5">
        <v>0</v>
      </c>
      <c r="I176" s="5">
        <v>1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1</v>
      </c>
      <c r="R176" s="5">
        <v>4</v>
      </c>
      <c r="S176" s="5">
        <v>0</v>
      </c>
    </row>
    <row r="177" spans="1:19" ht="15.9" customHeight="1">
      <c r="A177" s="4">
        <v>11820027</v>
      </c>
      <c r="B177" s="4" t="s">
        <v>87</v>
      </c>
      <c r="C177" s="2">
        <v>0</v>
      </c>
      <c r="D177" s="2">
        <v>0</v>
      </c>
      <c r="E177" s="2">
        <v>0</v>
      </c>
      <c r="F177" s="5">
        <v>0</v>
      </c>
      <c r="G177" s="5">
        <v>0</v>
      </c>
      <c r="H177" s="5">
        <v>0</v>
      </c>
      <c r="I177" s="5">
        <v>0</v>
      </c>
      <c r="J177" s="5">
        <v>0</v>
      </c>
      <c r="K177" s="5">
        <v>0</v>
      </c>
      <c r="L177" s="5">
        <v>0</v>
      </c>
      <c r="M177" s="5">
        <v>0</v>
      </c>
      <c r="N177" s="5">
        <v>0</v>
      </c>
      <c r="O177" s="5">
        <v>0</v>
      </c>
      <c r="P177" s="5">
        <v>0</v>
      </c>
      <c r="Q177" s="5">
        <v>0</v>
      </c>
      <c r="R177" s="5">
        <v>0</v>
      </c>
      <c r="S177" s="5">
        <v>0</v>
      </c>
    </row>
    <row r="178" spans="1:19" ht="15.9" customHeight="1">
      <c r="A178" s="4">
        <v>11820031</v>
      </c>
      <c r="B178" s="4" t="s">
        <v>88</v>
      </c>
      <c r="C178" s="2">
        <v>1</v>
      </c>
      <c r="D178" s="2">
        <v>2</v>
      </c>
      <c r="E178" s="2">
        <v>3</v>
      </c>
      <c r="F178" s="5">
        <v>0</v>
      </c>
      <c r="G178" s="5">
        <v>0</v>
      </c>
      <c r="H178" s="5">
        <v>0</v>
      </c>
      <c r="I178" s="5">
        <v>0</v>
      </c>
      <c r="J178" s="5">
        <v>1</v>
      </c>
      <c r="K178" s="5">
        <v>0</v>
      </c>
      <c r="L178" s="5">
        <v>0</v>
      </c>
      <c r="M178" s="5">
        <v>0</v>
      </c>
      <c r="N178" s="5">
        <v>0</v>
      </c>
      <c r="O178" s="5">
        <v>0</v>
      </c>
      <c r="P178" s="5">
        <v>0</v>
      </c>
      <c r="Q178" s="5">
        <v>1</v>
      </c>
      <c r="R178" s="5">
        <v>0</v>
      </c>
      <c r="S178" s="5">
        <v>1</v>
      </c>
    </row>
    <row r="179" spans="1:19" ht="15.9" customHeight="1">
      <c r="A179" s="4">
        <v>11820032</v>
      </c>
      <c r="B179" s="4" t="s">
        <v>89</v>
      </c>
      <c r="C179" s="2">
        <v>6</v>
      </c>
      <c r="D179" s="2">
        <v>0</v>
      </c>
      <c r="E179" s="2">
        <v>6</v>
      </c>
      <c r="F179" s="5">
        <v>1</v>
      </c>
      <c r="G179" s="5">
        <v>0</v>
      </c>
      <c r="H179" s="5">
        <v>1</v>
      </c>
      <c r="I179" s="5">
        <v>0</v>
      </c>
      <c r="J179" s="5">
        <v>3</v>
      </c>
      <c r="K179" s="5">
        <v>0</v>
      </c>
      <c r="L179" s="5">
        <v>0</v>
      </c>
      <c r="M179" s="5">
        <v>0</v>
      </c>
      <c r="N179" s="5">
        <v>1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</row>
    <row r="180" spans="1:19" ht="15.9" customHeight="1">
      <c r="A180" s="4">
        <v>11820034</v>
      </c>
      <c r="B180" s="4" t="s">
        <v>90</v>
      </c>
      <c r="C180" s="2">
        <v>0</v>
      </c>
      <c r="D180" s="2">
        <v>0</v>
      </c>
      <c r="E180" s="2">
        <v>0</v>
      </c>
      <c r="F180" s="5">
        <v>0</v>
      </c>
      <c r="G180" s="5">
        <v>0</v>
      </c>
      <c r="H180" s="5">
        <v>0</v>
      </c>
      <c r="I180" s="5">
        <v>0</v>
      </c>
      <c r="J180" s="5">
        <v>0</v>
      </c>
      <c r="K180" s="5">
        <v>0</v>
      </c>
      <c r="L180" s="5">
        <v>0</v>
      </c>
      <c r="M180" s="5">
        <v>0</v>
      </c>
      <c r="N180" s="5">
        <v>0</v>
      </c>
      <c r="O180" s="5">
        <v>0</v>
      </c>
      <c r="P180" s="5">
        <v>0</v>
      </c>
      <c r="Q180" s="5">
        <v>0</v>
      </c>
      <c r="R180" s="5">
        <v>0</v>
      </c>
      <c r="S180" s="5">
        <v>0</v>
      </c>
    </row>
    <row r="181" spans="1:19" ht="15.9" customHeight="1">
      <c r="A181" s="4">
        <v>11820035</v>
      </c>
      <c r="B181" s="4" t="s">
        <v>91</v>
      </c>
      <c r="C181" s="2">
        <v>0</v>
      </c>
      <c r="D181" s="2">
        <v>0</v>
      </c>
      <c r="E181" s="2">
        <v>0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0</v>
      </c>
      <c r="M181" s="5">
        <v>0</v>
      </c>
      <c r="N181" s="5">
        <v>0</v>
      </c>
      <c r="O181" s="5">
        <v>0</v>
      </c>
      <c r="P181" s="5">
        <v>0</v>
      </c>
      <c r="Q181" s="5">
        <v>0</v>
      </c>
      <c r="R181" s="5">
        <v>0</v>
      </c>
      <c r="S181" s="5">
        <v>0</v>
      </c>
    </row>
    <row r="182" spans="1:19">
      <c r="A182" s="6" t="s">
        <v>177</v>
      </c>
    </row>
  </sheetData>
  <mergeCells count="10">
    <mergeCell ref="L1:M1"/>
    <mergeCell ref="N1:O1"/>
    <mergeCell ref="P1:Q1"/>
    <mergeCell ref="R1:S1"/>
    <mergeCell ref="A1:A2"/>
    <mergeCell ref="B1:B2"/>
    <mergeCell ref="C1:E1"/>
    <mergeCell ref="F1:G1"/>
    <mergeCell ref="H1:I1"/>
    <mergeCell ref="J1:K1"/>
  </mergeCells>
  <pageMargins left="0.78740157499999996" right="0.78740157499999996" top="0.984251969" bottom="0.984251969" header="0.4921259845" footer="0.4921259845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5CF08-C220-4F6D-B809-B7093084219F}">
  <sheetPr codeName="Feuil14"/>
  <dimension ref="A1:S176"/>
  <sheetViews>
    <sheetView showGridLines="0" workbookViewId="0">
      <selection activeCell="C3" sqref="C3:S179"/>
    </sheetView>
  </sheetViews>
  <sheetFormatPr baseColWidth="10" defaultRowHeight="14.4"/>
  <cols>
    <col min="1" max="1" width="6.296875" style="1" bestFit="1" customWidth="1"/>
    <col min="2" max="2" width="21.19921875" style="1" bestFit="1" customWidth="1"/>
    <col min="3" max="5" width="4.09765625" style="1" customWidth="1"/>
    <col min="6" max="7" width="3.5" style="1" customWidth="1"/>
    <col min="8" max="9" width="3.69921875" style="1" customWidth="1"/>
    <col min="10" max="10" width="3.5" style="1" customWidth="1"/>
    <col min="11" max="11" width="2.69921875" style="1" customWidth="1"/>
    <col min="12" max="12" width="3.3984375" style="1" customWidth="1"/>
    <col min="13" max="13" width="2.59765625" style="1" customWidth="1"/>
    <col min="14" max="14" width="3.3984375" style="1" customWidth="1"/>
    <col min="15" max="15" width="2.59765625" style="1" customWidth="1"/>
    <col min="16" max="16" width="4.09765625" style="1" customWidth="1"/>
    <col min="17" max="17" width="3.3984375" style="1" customWidth="1"/>
    <col min="18" max="18" width="4.09765625" style="1" customWidth="1"/>
    <col min="19" max="19" width="3.3984375" style="1" customWidth="1"/>
    <col min="20" max="256" width="11" style="1"/>
    <col min="257" max="257" width="5.59765625" style="1" customWidth="1"/>
    <col min="258" max="258" width="21.19921875" style="1" bestFit="1" customWidth="1"/>
    <col min="259" max="261" width="4.09765625" style="1" customWidth="1"/>
    <col min="262" max="263" width="3.5" style="1" customWidth="1"/>
    <col min="264" max="265" width="3.69921875" style="1" customWidth="1"/>
    <col min="266" max="266" width="3.5" style="1" customWidth="1"/>
    <col min="267" max="267" width="2.69921875" style="1" customWidth="1"/>
    <col min="268" max="268" width="3.3984375" style="1" customWidth="1"/>
    <col min="269" max="269" width="2.59765625" style="1" customWidth="1"/>
    <col min="270" max="270" width="3.3984375" style="1" customWidth="1"/>
    <col min="271" max="271" width="2.59765625" style="1" customWidth="1"/>
    <col min="272" max="272" width="4.09765625" style="1" customWidth="1"/>
    <col min="273" max="273" width="3.3984375" style="1" customWidth="1"/>
    <col min="274" max="274" width="4.09765625" style="1" customWidth="1"/>
    <col min="275" max="275" width="3.3984375" style="1" customWidth="1"/>
    <col min="276" max="512" width="11" style="1"/>
    <col min="513" max="513" width="5.59765625" style="1" customWidth="1"/>
    <col min="514" max="514" width="21.19921875" style="1" bestFit="1" customWidth="1"/>
    <col min="515" max="517" width="4.09765625" style="1" customWidth="1"/>
    <col min="518" max="519" width="3.5" style="1" customWidth="1"/>
    <col min="520" max="521" width="3.69921875" style="1" customWidth="1"/>
    <col min="522" max="522" width="3.5" style="1" customWidth="1"/>
    <col min="523" max="523" width="2.69921875" style="1" customWidth="1"/>
    <col min="524" max="524" width="3.3984375" style="1" customWidth="1"/>
    <col min="525" max="525" width="2.59765625" style="1" customWidth="1"/>
    <col min="526" max="526" width="3.3984375" style="1" customWidth="1"/>
    <col min="527" max="527" width="2.59765625" style="1" customWidth="1"/>
    <col min="528" max="528" width="4.09765625" style="1" customWidth="1"/>
    <col min="529" max="529" width="3.3984375" style="1" customWidth="1"/>
    <col min="530" max="530" width="4.09765625" style="1" customWidth="1"/>
    <col min="531" max="531" width="3.3984375" style="1" customWidth="1"/>
    <col min="532" max="768" width="11" style="1"/>
    <col min="769" max="769" width="5.59765625" style="1" customWidth="1"/>
    <col min="770" max="770" width="21.19921875" style="1" bestFit="1" customWidth="1"/>
    <col min="771" max="773" width="4.09765625" style="1" customWidth="1"/>
    <col min="774" max="775" width="3.5" style="1" customWidth="1"/>
    <col min="776" max="777" width="3.69921875" style="1" customWidth="1"/>
    <col min="778" max="778" width="3.5" style="1" customWidth="1"/>
    <col min="779" max="779" width="2.69921875" style="1" customWidth="1"/>
    <col min="780" max="780" width="3.3984375" style="1" customWidth="1"/>
    <col min="781" max="781" width="2.59765625" style="1" customWidth="1"/>
    <col min="782" max="782" width="3.3984375" style="1" customWidth="1"/>
    <col min="783" max="783" width="2.59765625" style="1" customWidth="1"/>
    <col min="784" max="784" width="4.09765625" style="1" customWidth="1"/>
    <col min="785" max="785" width="3.3984375" style="1" customWidth="1"/>
    <col min="786" max="786" width="4.09765625" style="1" customWidth="1"/>
    <col min="787" max="787" width="3.3984375" style="1" customWidth="1"/>
    <col min="788" max="1024" width="11" style="1"/>
    <col min="1025" max="1025" width="5.59765625" style="1" customWidth="1"/>
    <col min="1026" max="1026" width="21.19921875" style="1" bestFit="1" customWidth="1"/>
    <col min="1027" max="1029" width="4.09765625" style="1" customWidth="1"/>
    <col min="1030" max="1031" width="3.5" style="1" customWidth="1"/>
    <col min="1032" max="1033" width="3.69921875" style="1" customWidth="1"/>
    <col min="1034" max="1034" width="3.5" style="1" customWidth="1"/>
    <col min="1035" max="1035" width="2.69921875" style="1" customWidth="1"/>
    <col min="1036" max="1036" width="3.3984375" style="1" customWidth="1"/>
    <col min="1037" max="1037" width="2.59765625" style="1" customWidth="1"/>
    <col min="1038" max="1038" width="3.3984375" style="1" customWidth="1"/>
    <col min="1039" max="1039" width="2.59765625" style="1" customWidth="1"/>
    <col min="1040" max="1040" width="4.09765625" style="1" customWidth="1"/>
    <col min="1041" max="1041" width="3.3984375" style="1" customWidth="1"/>
    <col min="1042" max="1042" width="4.09765625" style="1" customWidth="1"/>
    <col min="1043" max="1043" width="3.3984375" style="1" customWidth="1"/>
    <col min="1044" max="1280" width="11" style="1"/>
    <col min="1281" max="1281" width="5.59765625" style="1" customWidth="1"/>
    <col min="1282" max="1282" width="21.19921875" style="1" bestFit="1" customWidth="1"/>
    <col min="1283" max="1285" width="4.09765625" style="1" customWidth="1"/>
    <col min="1286" max="1287" width="3.5" style="1" customWidth="1"/>
    <col min="1288" max="1289" width="3.69921875" style="1" customWidth="1"/>
    <col min="1290" max="1290" width="3.5" style="1" customWidth="1"/>
    <col min="1291" max="1291" width="2.69921875" style="1" customWidth="1"/>
    <col min="1292" max="1292" width="3.3984375" style="1" customWidth="1"/>
    <col min="1293" max="1293" width="2.59765625" style="1" customWidth="1"/>
    <col min="1294" max="1294" width="3.3984375" style="1" customWidth="1"/>
    <col min="1295" max="1295" width="2.59765625" style="1" customWidth="1"/>
    <col min="1296" max="1296" width="4.09765625" style="1" customWidth="1"/>
    <col min="1297" max="1297" width="3.3984375" style="1" customWidth="1"/>
    <col min="1298" max="1298" width="4.09765625" style="1" customWidth="1"/>
    <col min="1299" max="1299" width="3.3984375" style="1" customWidth="1"/>
    <col min="1300" max="1536" width="11" style="1"/>
    <col min="1537" max="1537" width="5.59765625" style="1" customWidth="1"/>
    <col min="1538" max="1538" width="21.19921875" style="1" bestFit="1" customWidth="1"/>
    <col min="1539" max="1541" width="4.09765625" style="1" customWidth="1"/>
    <col min="1542" max="1543" width="3.5" style="1" customWidth="1"/>
    <col min="1544" max="1545" width="3.69921875" style="1" customWidth="1"/>
    <col min="1546" max="1546" width="3.5" style="1" customWidth="1"/>
    <col min="1547" max="1547" width="2.69921875" style="1" customWidth="1"/>
    <col min="1548" max="1548" width="3.3984375" style="1" customWidth="1"/>
    <col min="1549" max="1549" width="2.59765625" style="1" customWidth="1"/>
    <col min="1550" max="1550" width="3.3984375" style="1" customWidth="1"/>
    <col min="1551" max="1551" width="2.59765625" style="1" customWidth="1"/>
    <col min="1552" max="1552" width="4.09765625" style="1" customWidth="1"/>
    <col min="1553" max="1553" width="3.3984375" style="1" customWidth="1"/>
    <col min="1554" max="1554" width="4.09765625" style="1" customWidth="1"/>
    <col min="1555" max="1555" width="3.3984375" style="1" customWidth="1"/>
    <col min="1556" max="1792" width="11" style="1"/>
    <col min="1793" max="1793" width="5.59765625" style="1" customWidth="1"/>
    <col min="1794" max="1794" width="21.19921875" style="1" bestFit="1" customWidth="1"/>
    <col min="1795" max="1797" width="4.09765625" style="1" customWidth="1"/>
    <col min="1798" max="1799" width="3.5" style="1" customWidth="1"/>
    <col min="1800" max="1801" width="3.69921875" style="1" customWidth="1"/>
    <col min="1802" max="1802" width="3.5" style="1" customWidth="1"/>
    <col min="1803" max="1803" width="2.69921875" style="1" customWidth="1"/>
    <col min="1804" max="1804" width="3.3984375" style="1" customWidth="1"/>
    <col min="1805" max="1805" width="2.59765625" style="1" customWidth="1"/>
    <col min="1806" max="1806" width="3.3984375" style="1" customWidth="1"/>
    <col min="1807" max="1807" width="2.59765625" style="1" customWidth="1"/>
    <col min="1808" max="1808" width="4.09765625" style="1" customWidth="1"/>
    <col min="1809" max="1809" width="3.3984375" style="1" customWidth="1"/>
    <col min="1810" max="1810" width="4.09765625" style="1" customWidth="1"/>
    <col min="1811" max="1811" width="3.3984375" style="1" customWidth="1"/>
    <col min="1812" max="2048" width="11" style="1"/>
    <col min="2049" max="2049" width="5.59765625" style="1" customWidth="1"/>
    <col min="2050" max="2050" width="21.19921875" style="1" bestFit="1" customWidth="1"/>
    <col min="2051" max="2053" width="4.09765625" style="1" customWidth="1"/>
    <col min="2054" max="2055" width="3.5" style="1" customWidth="1"/>
    <col min="2056" max="2057" width="3.69921875" style="1" customWidth="1"/>
    <col min="2058" max="2058" width="3.5" style="1" customWidth="1"/>
    <col min="2059" max="2059" width="2.69921875" style="1" customWidth="1"/>
    <col min="2060" max="2060" width="3.3984375" style="1" customWidth="1"/>
    <col min="2061" max="2061" width="2.59765625" style="1" customWidth="1"/>
    <col min="2062" max="2062" width="3.3984375" style="1" customWidth="1"/>
    <col min="2063" max="2063" width="2.59765625" style="1" customWidth="1"/>
    <col min="2064" max="2064" width="4.09765625" style="1" customWidth="1"/>
    <col min="2065" max="2065" width="3.3984375" style="1" customWidth="1"/>
    <col min="2066" max="2066" width="4.09765625" style="1" customWidth="1"/>
    <col min="2067" max="2067" width="3.3984375" style="1" customWidth="1"/>
    <col min="2068" max="2304" width="11" style="1"/>
    <col min="2305" max="2305" width="5.59765625" style="1" customWidth="1"/>
    <col min="2306" max="2306" width="21.19921875" style="1" bestFit="1" customWidth="1"/>
    <col min="2307" max="2309" width="4.09765625" style="1" customWidth="1"/>
    <col min="2310" max="2311" width="3.5" style="1" customWidth="1"/>
    <col min="2312" max="2313" width="3.69921875" style="1" customWidth="1"/>
    <col min="2314" max="2314" width="3.5" style="1" customWidth="1"/>
    <col min="2315" max="2315" width="2.69921875" style="1" customWidth="1"/>
    <col min="2316" max="2316" width="3.3984375" style="1" customWidth="1"/>
    <col min="2317" max="2317" width="2.59765625" style="1" customWidth="1"/>
    <col min="2318" max="2318" width="3.3984375" style="1" customWidth="1"/>
    <col min="2319" max="2319" width="2.59765625" style="1" customWidth="1"/>
    <col min="2320" max="2320" width="4.09765625" style="1" customWidth="1"/>
    <col min="2321" max="2321" width="3.3984375" style="1" customWidth="1"/>
    <col min="2322" max="2322" width="4.09765625" style="1" customWidth="1"/>
    <col min="2323" max="2323" width="3.3984375" style="1" customWidth="1"/>
    <col min="2324" max="2560" width="11" style="1"/>
    <col min="2561" max="2561" width="5.59765625" style="1" customWidth="1"/>
    <col min="2562" max="2562" width="21.19921875" style="1" bestFit="1" customWidth="1"/>
    <col min="2563" max="2565" width="4.09765625" style="1" customWidth="1"/>
    <col min="2566" max="2567" width="3.5" style="1" customWidth="1"/>
    <col min="2568" max="2569" width="3.69921875" style="1" customWidth="1"/>
    <col min="2570" max="2570" width="3.5" style="1" customWidth="1"/>
    <col min="2571" max="2571" width="2.69921875" style="1" customWidth="1"/>
    <col min="2572" max="2572" width="3.3984375" style="1" customWidth="1"/>
    <col min="2573" max="2573" width="2.59765625" style="1" customWidth="1"/>
    <col min="2574" max="2574" width="3.3984375" style="1" customWidth="1"/>
    <col min="2575" max="2575" width="2.59765625" style="1" customWidth="1"/>
    <col min="2576" max="2576" width="4.09765625" style="1" customWidth="1"/>
    <col min="2577" max="2577" width="3.3984375" style="1" customWidth="1"/>
    <col min="2578" max="2578" width="4.09765625" style="1" customWidth="1"/>
    <col min="2579" max="2579" width="3.3984375" style="1" customWidth="1"/>
    <col min="2580" max="2816" width="11" style="1"/>
    <col min="2817" max="2817" width="5.59765625" style="1" customWidth="1"/>
    <col min="2818" max="2818" width="21.19921875" style="1" bestFit="1" customWidth="1"/>
    <col min="2819" max="2821" width="4.09765625" style="1" customWidth="1"/>
    <col min="2822" max="2823" width="3.5" style="1" customWidth="1"/>
    <col min="2824" max="2825" width="3.69921875" style="1" customWidth="1"/>
    <col min="2826" max="2826" width="3.5" style="1" customWidth="1"/>
    <col min="2827" max="2827" width="2.69921875" style="1" customWidth="1"/>
    <col min="2828" max="2828" width="3.3984375" style="1" customWidth="1"/>
    <col min="2829" max="2829" width="2.59765625" style="1" customWidth="1"/>
    <col min="2830" max="2830" width="3.3984375" style="1" customWidth="1"/>
    <col min="2831" max="2831" width="2.59765625" style="1" customWidth="1"/>
    <col min="2832" max="2832" width="4.09765625" style="1" customWidth="1"/>
    <col min="2833" max="2833" width="3.3984375" style="1" customWidth="1"/>
    <col min="2834" max="2834" width="4.09765625" style="1" customWidth="1"/>
    <col min="2835" max="2835" width="3.3984375" style="1" customWidth="1"/>
    <col min="2836" max="3072" width="11" style="1"/>
    <col min="3073" max="3073" width="5.59765625" style="1" customWidth="1"/>
    <col min="3074" max="3074" width="21.19921875" style="1" bestFit="1" customWidth="1"/>
    <col min="3075" max="3077" width="4.09765625" style="1" customWidth="1"/>
    <col min="3078" max="3079" width="3.5" style="1" customWidth="1"/>
    <col min="3080" max="3081" width="3.69921875" style="1" customWidth="1"/>
    <col min="3082" max="3082" width="3.5" style="1" customWidth="1"/>
    <col min="3083" max="3083" width="2.69921875" style="1" customWidth="1"/>
    <col min="3084" max="3084" width="3.3984375" style="1" customWidth="1"/>
    <col min="3085" max="3085" width="2.59765625" style="1" customWidth="1"/>
    <col min="3086" max="3086" width="3.3984375" style="1" customWidth="1"/>
    <col min="3087" max="3087" width="2.59765625" style="1" customWidth="1"/>
    <col min="3088" max="3088" width="4.09765625" style="1" customWidth="1"/>
    <col min="3089" max="3089" width="3.3984375" style="1" customWidth="1"/>
    <col min="3090" max="3090" width="4.09765625" style="1" customWidth="1"/>
    <col min="3091" max="3091" width="3.3984375" style="1" customWidth="1"/>
    <col min="3092" max="3328" width="11" style="1"/>
    <col min="3329" max="3329" width="5.59765625" style="1" customWidth="1"/>
    <col min="3330" max="3330" width="21.19921875" style="1" bestFit="1" customWidth="1"/>
    <col min="3331" max="3333" width="4.09765625" style="1" customWidth="1"/>
    <col min="3334" max="3335" width="3.5" style="1" customWidth="1"/>
    <col min="3336" max="3337" width="3.69921875" style="1" customWidth="1"/>
    <col min="3338" max="3338" width="3.5" style="1" customWidth="1"/>
    <col min="3339" max="3339" width="2.69921875" style="1" customWidth="1"/>
    <col min="3340" max="3340" width="3.3984375" style="1" customWidth="1"/>
    <col min="3341" max="3341" width="2.59765625" style="1" customWidth="1"/>
    <col min="3342" max="3342" width="3.3984375" style="1" customWidth="1"/>
    <col min="3343" max="3343" width="2.59765625" style="1" customWidth="1"/>
    <col min="3344" max="3344" width="4.09765625" style="1" customWidth="1"/>
    <col min="3345" max="3345" width="3.3984375" style="1" customWidth="1"/>
    <col min="3346" max="3346" width="4.09765625" style="1" customWidth="1"/>
    <col min="3347" max="3347" width="3.3984375" style="1" customWidth="1"/>
    <col min="3348" max="3584" width="11" style="1"/>
    <col min="3585" max="3585" width="5.59765625" style="1" customWidth="1"/>
    <col min="3586" max="3586" width="21.19921875" style="1" bestFit="1" customWidth="1"/>
    <col min="3587" max="3589" width="4.09765625" style="1" customWidth="1"/>
    <col min="3590" max="3591" width="3.5" style="1" customWidth="1"/>
    <col min="3592" max="3593" width="3.69921875" style="1" customWidth="1"/>
    <col min="3594" max="3594" width="3.5" style="1" customWidth="1"/>
    <col min="3595" max="3595" width="2.69921875" style="1" customWidth="1"/>
    <col min="3596" max="3596" width="3.3984375" style="1" customWidth="1"/>
    <col min="3597" max="3597" width="2.59765625" style="1" customWidth="1"/>
    <col min="3598" max="3598" width="3.3984375" style="1" customWidth="1"/>
    <col min="3599" max="3599" width="2.59765625" style="1" customWidth="1"/>
    <col min="3600" max="3600" width="4.09765625" style="1" customWidth="1"/>
    <col min="3601" max="3601" width="3.3984375" style="1" customWidth="1"/>
    <col min="3602" max="3602" width="4.09765625" style="1" customWidth="1"/>
    <col min="3603" max="3603" width="3.3984375" style="1" customWidth="1"/>
    <col min="3604" max="3840" width="11" style="1"/>
    <col min="3841" max="3841" width="5.59765625" style="1" customWidth="1"/>
    <col min="3842" max="3842" width="21.19921875" style="1" bestFit="1" customWidth="1"/>
    <col min="3843" max="3845" width="4.09765625" style="1" customWidth="1"/>
    <col min="3846" max="3847" width="3.5" style="1" customWidth="1"/>
    <col min="3848" max="3849" width="3.69921875" style="1" customWidth="1"/>
    <col min="3850" max="3850" width="3.5" style="1" customWidth="1"/>
    <col min="3851" max="3851" width="2.69921875" style="1" customWidth="1"/>
    <col min="3852" max="3852" width="3.3984375" style="1" customWidth="1"/>
    <col min="3853" max="3853" width="2.59765625" style="1" customWidth="1"/>
    <col min="3854" max="3854" width="3.3984375" style="1" customWidth="1"/>
    <col min="3855" max="3855" width="2.59765625" style="1" customWidth="1"/>
    <col min="3856" max="3856" width="4.09765625" style="1" customWidth="1"/>
    <col min="3857" max="3857" width="3.3984375" style="1" customWidth="1"/>
    <col min="3858" max="3858" width="4.09765625" style="1" customWidth="1"/>
    <col min="3859" max="3859" width="3.3984375" style="1" customWidth="1"/>
    <col min="3860" max="4096" width="11" style="1"/>
    <col min="4097" max="4097" width="5.59765625" style="1" customWidth="1"/>
    <col min="4098" max="4098" width="21.19921875" style="1" bestFit="1" customWidth="1"/>
    <col min="4099" max="4101" width="4.09765625" style="1" customWidth="1"/>
    <col min="4102" max="4103" width="3.5" style="1" customWidth="1"/>
    <col min="4104" max="4105" width="3.69921875" style="1" customWidth="1"/>
    <col min="4106" max="4106" width="3.5" style="1" customWidth="1"/>
    <col min="4107" max="4107" width="2.69921875" style="1" customWidth="1"/>
    <col min="4108" max="4108" width="3.3984375" style="1" customWidth="1"/>
    <col min="4109" max="4109" width="2.59765625" style="1" customWidth="1"/>
    <col min="4110" max="4110" width="3.3984375" style="1" customWidth="1"/>
    <col min="4111" max="4111" width="2.59765625" style="1" customWidth="1"/>
    <col min="4112" max="4112" width="4.09765625" style="1" customWidth="1"/>
    <col min="4113" max="4113" width="3.3984375" style="1" customWidth="1"/>
    <col min="4114" max="4114" width="4.09765625" style="1" customWidth="1"/>
    <col min="4115" max="4115" width="3.3984375" style="1" customWidth="1"/>
    <col min="4116" max="4352" width="11" style="1"/>
    <col min="4353" max="4353" width="5.59765625" style="1" customWidth="1"/>
    <col min="4354" max="4354" width="21.19921875" style="1" bestFit="1" customWidth="1"/>
    <col min="4355" max="4357" width="4.09765625" style="1" customWidth="1"/>
    <col min="4358" max="4359" width="3.5" style="1" customWidth="1"/>
    <col min="4360" max="4361" width="3.69921875" style="1" customWidth="1"/>
    <col min="4362" max="4362" width="3.5" style="1" customWidth="1"/>
    <col min="4363" max="4363" width="2.69921875" style="1" customWidth="1"/>
    <col min="4364" max="4364" width="3.3984375" style="1" customWidth="1"/>
    <col min="4365" max="4365" width="2.59765625" style="1" customWidth="1"/>
    <col min="4366" max="4366" width="3.3984375" style="1" customWidth="1"/>
    <col min="4367" max="4367" width="2.59765625" style="1" customWidth="1"/>
    <col min="4368" max="4368" width="4.09765625" style="1" customWidth="1"/>
    <col min="4369" max="4369" width="3.3984375" style="1" customWidth="1"/>
    <col min="4370" max="4370" width="4.09765625" style="1" customWidth="1"/>
    <col min="4371" max="4371" width="3.3984375" style="1" customWidth="1"/>
    <col min="4372" max="4608" width="11" style="1"/>
    <col min="4609" max="4609" width="5.59765625" style="1" customWidth="1"/>
    <col min="4610" max="4610" width="21.19921875" style="1" bestFit="1" customWidth="1"/>
    <col min="4611" max="4613" width="4.09765625" style="1" customWidth="1"/>
    <col min="4614" max="4615" width="3.5" style="1" customWidth="1"/>
    <col min="4616" max="4617" width="3.69921875" style="1" customWidth="1"/>
    <col min="4618" max="4618" width="3.5" style="1" customWidth="1"/>
    <col min="4619" max="4619" width="2.69921875" style="1" customWidth="1"/>
    <col min="4620" max="4620" width="3.3984375" style="1" customWidth="1"/>
    <col min="4621" max="4621" width="2.59765625" style="1" customWidth="1"/>
    <col min="4622" max="4622" width="3.3984375" style="1" customWidth="1"/>
    <col min="4623" max="4623" width="2.59765625" style="1" customWidth="1"/>
    <col min="4624" max="4624" width="4.09765625" style="1" customWidth="1"/>
    <col min="4625" max="4625" width="3.3984375" style="1" customWidth="1"/>
    <col min="4626" max="4626" width="4.09765625" style="1" customWidth="1"/>
    <col min="4627" max="4627" width="3.3984375" style="1" customWidth="1"/>
    <col min="4628" max="4864" width="11" style="1"/>
    <col min="4865" max="4865" width="5.59765625" style="1" customWidth="1"/>
    <col min="4866" max="4866" width="21.19921875" style="1" bestFit="1" customWidth="1"/>
    <col min="4867" max="4869" width="4.09765625" style="1" customWidth="1"/>
    <col min="4870" max="4871" width="3.5" style="1" customWidth="1"/>
    <col min="4872" max="4873" width="3.69921875" style="1" customWidth="1"/>
    <col min="4874" max="4874" width="3.5" style="1" customWidth="1"/>
    <col min="4875" max="4875" width="2.69921875" style="1" customWidth="1"/>
    <col min="4876" max="4876" width="3.3984375" style="1" customWidth="1"/>
    <col min="4877" max="4877" width="2.59765625" style="1" customWidth="1"/>
    <col min="4878" max="4878" width="3.3984375" style="1" customWidth="1"/>
    <col min="4879" max="4879" width="2.59765625" style="1" customWidth="1"/>
    <col min="4880" max="4880" width="4.09765625" style="1" customWidth="1"/>
    <col min="4881" max="4881" width="3.3984375" style="1" customWidth="1"/>
    <col min="4882" max="4882" width="4.09765625" style="1" customWidth="1"/>
    <col min="4883" max="4883" width="3.3984375" style="1" customWidth="1"/>
    <col min="4884" max="5120" width="11" style="1"/>
    <col min="5121" max="5121" width="5.59765625" style="1" customWidth="1"/>
    <col min="5122" max="5122" width="21.19921875" style="1" bestFit="1" customWidth="1"/>
    <col min="5123" max="5125" width="4.09765625" style="1" customWidth="1"/>
    <col min="5126" max="5127" width="3.5" style="1" customWidth="1"/>
    <col min="5128" max="5129" width="3.69921875" style="1" customWidth="1"/>
    <col min="5130" max="5130" width="3.5" style="1" customWidth="1"/>
    <col min="5131" max="5131" width="2.69921875" style="1" customWidth="1"/>
    <col min="5132" max="5132" width="3.3984375" style="1" customWidth="1"/>
    <col min="5133" max="5133" width="2.59765625" style="1" customWidth="1"/>
    <col min="5134" max="5134" width="3.3984375" style="1" customWidth="1"/>
    <col min="5135" max="5135" width="2.59765625" style="1" customWidth="1"/>
    <col min="5136" max="5136" width="4.09765625" style="1" customWidth="1"/>
    <col min="5137" max="5137" width="3.3984375" style="1" customWidth="1"/>
    <col min="5138" max="5138" width="4.09765625" style="1" customWidth="1"/>
    <col min="5139" max="5139" width="3.3984375" style="1" customWidth="1"/>
    <col min="5140" max="5376" width="11" style="1"/>
    <col min="5377" max="5377" width="5.59765625" style="1" customWidth="1"/>
    <col min="5378" max="5378" width="21.19921875" style="1" bestFit="1" customWidth="1"/>
    <col min="5379" max="5381" width="4.09765625" style="1" customWidth="1"/>
    <col min="5382" max="5383" width="3.5" style="1" customWidth="1"/>
    <col min="5384" max="5385" width="3.69921875" style="1" customWidth="1"/>
    <col min="5386" max="5386" width="3.5" style="1" customWidth="1"/>
    <col min="5387" max="5387" width="2.69921875" style="1" customWidth="1"/>
    <col min="5388" max="5388" width="3.3984375" style="1" customWidth="1"/>
    <col min="5389" max="5389" width="2.59765625" style="1" customWidth="1"/>
    <col min="5390" max="5390" width="3.3984375" style="1" customWidth="1"/>
    <col min="5391" max="5391" width="2.59765625" style="1" customWidth="1"/>
    <col min="5392" max="5392" width="4.09765625" style="1" customWidth="1"/>
    <col min="5393" max="5393" width="3.3984375" style="1" customWidth="1"/>
    <col min="5394" max="5394" width="4.09765625" style="1" customWidth="1"/>
    <col min="5395" max="5395" width="3.3984375" style="1" customWidth="1"/>
    <col min="5396" max="5632" width="11" style="1"/>
    <col min="5633" max="5633" width="5.59765625" style="1" customWidth="1"/>
    <col min="5634" max="5634" width="21.19921875" style="1" bestFit="1" customWidth="1"/>
    <col min="5635" max="5637" width="4.09765625" style="1" customWidth="1"/>
    <col min="5638" max="5639" width="3.5" style="1" customWidth="1"/>
    <col min="5640" max="5641" width="3.69921875" style="1" customWidth="1"/>
    <col min="5642" max="5642" width="3.5" style="1" customWidth="1"/>
    <col min="5643" max="5643" width="2.69921875" style="1" customWidth="1"/>
    <col min="5644" max="5644" width="3.3984375" style="1" customWidth="1"/>
    <col min="5645" max="5645" width="2.59765625" style="1" customWidth="1"/>
    <col min="5646" max="5646" width="3.3984375" style="1" customWidth="1"/>
    <col min="5647" max="5647" width="2.59765625" style="1" customWidth="1"/>
    <col min="5648" max="5648" width="4.09765625" style="1" customWidth="1"/>
    <col min="5649" max="5649" width="3.3984375" style="1" customWidth="1"/>
    <col min="5650" max="5650" width="4.09765625" style="1" customWidth="1"/>
    <col min="5651" max="5651" width="3.3984375" style="1" customWidth="1"/>
    <col min="5652" max="5888" width="11" style="1"/>
    <col min="5889" max="5889" width="5.59765625" style="1" customWidth="1"/>
    <col min="5890" max="5890" width="21.19921875" style="1" bestFit="1" customWidth="1"/>
    <col min="5891" max="5893" width="4.09765625" style="1" customWidth="1"/>
    <col min="5894" max="5895" width="3.5" style="1" customWidth="1"/>
    <col min="5896" max="5897" width="3.69921875" style="1" customWidth="1"/>
    <col min="5898" max="5898" width="3.5" style="1" customWidth="1"/>
    <col min="5899" max="5899" width="2.69921875" style="1" customWidth="1"/>
    <col min="5900" max="5900" width="3.3984375" style="1" customWidth="1"/>
    <col min="5901" max="5901" width="2.59765625" style="1" customWidth="1"/>
    <col min="5902" max="5902" width="3.3984375" style="1" customWidth="1"/>
    <col min="5903" max="5903" width="2.59765625" style="1" customWidth="1"/>
    <col min="5904" max="5904" width="4.09765625" style="1" customWidth="1"/>
    <col min="5905" max="5905" width="3.3984375" style="1" customWidth="1"/>
    <col min="5906" max="5906" width="4.09765625" style="1" customWidth="1"/>
    <col min="5907" max="5907" width="3.3984375" style="1" customWidth="1"/>
    <col min="5908" max="6144" width="11" style="1"/>
    <col min="6145" max="6145" width="5.59765625" style="1" customWidth="1"/>
    <col min="6146" max="6146" width="21.19921875" style="1" bestFit="1" customWidth="1"/>
    <col min="6147" max="6149" width="4.09765625" style="1" customWidth="1"/>
    <col min="6150" max="6151" width="3.5" style="1" customWidth="1"/>
    <col min="6152" max="6153" width="3.69921875" style="1" customWidth="1"/>
    <col min="6154" max="6154" width="3.5" style="1" customWidth="1"/>
    <col min="6155" max="6155" width="2.69921875" style="1" customWidth="1"/>
    <col min="6156" max="6156" width="3.3984375" style="1" customWidth="1"/>
    <col min="6157" max="6157" width="2.59765625" style="1" customWidth="1"/>
    <col min="6158" max="6158" width="3.3984375" style="1" customWidth="1"/>
    <col min="6159" max="6159" width="2.59765625" style="1" customWidth="1"/>
    <col min="6160" max="6160" width="4.09765625" style="1" customWidth="1"/>
    <col min="6161" max="6161" width="3.3984375" style="1" customWidth="1"/>
    <col min="6162" max="6162" width="4.09765625" style="1" customWidth="1"/>
    <col min="6163" max="6163" width="3.3984375" style="1" customWidth="1"/>
    <col min="6164" max="6400" width="11" style="1"/>
    <col min="6401" max="6401" width="5.59765625" style="1" customWidth="1"/>
    <col min="6402" max="6402" width="21.19921875" style="1" bestFit="1" customWidth="1"/>
    <col min="6403" max="6405" width="4.09765625" style="1" customWidth="1"/>
    <col min="6406" max="6407" width="3.5" style="1" customWidth="1"/>
    <col min="6408" max="6409" width="3.69921875" style="1" customWidth="1"/>
    <col min="6410" max="6410" width="3.5" style="1" customWidth="1"/>
    <col min="6411" max="6411" width="2.69921875" style="1" customWidth="1"/>
    <col min="6412" max="6412" width="3.3984375" style="1" customWidth="1"/>
    <col min="6413" max="6413" width="2.59765625" style="1" customWidth="1"/>
    <col min="6414" max="6414" width="3.3984375" style="1" customWidth="1"/>
    <col min="6415" max="6415" width="2.59765625" style="1" customWidth="1"/>
    <col min="6416" max="6416" width="4.09765625" style="1" customWidth="1"/>
    <col min="6417" max="6417" width="3.3984375" style="1" customWidth="1"/>
    <col min="6418" max="6418" width="4.09765625" style="1" customWidth="1"/>
    <col min="6419" max="6419" width="3.3984375" style="1" customWidth="1"/>
    <col min="6420" max="6656" width="11" style="1"/>
    <col min="6657" max="6657" width="5.59765625" style="1" customWidth="1"/>
    <col min="6658" max="6658" width="21.19921875" style="1" bestFit="1" customWidth="1"/>
    <col min="6659" max="6661" width="4.09765625" style="1" customWidth="1"/>
    <col min="6662" max="6663" width="3.5" style="1" customWidth="1"/>
    <col min="6664" max="6665" width="3.69921875" style="1" customWidth="1"/>
    <col min="6666" max="6666" width="3.5" style="1" customWidth="1"/>
    <col min="6667" max="6667" width="2.69921875" style="1" customWidth="1"/>
    <col min="6668" max="6668" width="3.3984375" style="1" customWidth="1"/>
    <col min="6669" max="6669" width="2.59765625" style="1" customWidth="1"/>
    <col min="6670" max="6670" width="3.3984375" style="1" customWidth="1"/>
    <col min="6671" max="6671" width="2.59765625" style="1" customWidth="1"/>
    <col min="6672" max="6672" width="4.09765625" style="1" customWidth="1"/>
    <col min="6673" max="6673" width="3.3984375" style="1" customWidth="1"/>
    <col min="6674" max="6674" width="4.09765625" style="1" customWidth="1"/>
    <col min="6675" max="6675" width="3.3984375" style="1" customWidth="1"/>
    <col min="6676" max="6912" width="11" style="1"/>
    <col min="6913" max="6913" width="5.59765625" style="1" customWidth="1"/>
    <col min="6914" max="6914" width="21.19921875" style="1" bestFit="1" customWidth="1"/>
    <col min="6915" max="6917" width="4.09765625" style="1" customWidth="1"/>
    <col min="6918" max="6919" width="3.5" style="1" customWidth="1"/>
    <col min="6920" max="6921" width="3.69921875" style="1" customWidth="1"/>
    <col min="6922" max="6922" width="3.5" style="1" customWidth="1"/>
    <col min="6923" max="6923" width="2.69921875" style="1" customWidth="1"/>
    <col min="6924" max="6924" width="3.3984375" style="1" customWidth="1"/>
    <col min="6925" max="6925" width="2.59765625" style="1" customWidth="1"/>
    <col min="6926" max="6926" width="3.3984375" style="1" customWidth="1"/>
    <col min="6927" max="6927" width="2.59765625" style="1" customWidth="1"/>
    <col min="6928" max="6928" width="4.09765625" style="1" customWidth="1"/>
    <col min="6929" max="6929" width="3.3984375" style="1" customWidth="1"/>
    <col min="6930" max="6930" width="4.09765625" style="1" customWidth="1"/>
    <col min="6931" max="6931" width="3.3984375" style="1" customWidth="1"/>
    <col min="6932" max="7168" width="11" style="1"/>
    <col min="7169" max="7169" width="5.59765625" style="1" customWidth="1"/>
    <col min="7170" max="7170" width="21.19921875" style="1" bestFit="1" customWidth="1"/>
    <col min="7171" max="7173" width="4.09765625" style="1" customWidth="1"/>
    <col min="7174" max="7175" width="3.5" style="1" customWidth="1"/>
    <col min="7176" max="7177" width="3.69921875" style="1" customWidth="1"/>
    <col min="7178" max="7178" width="3.5" style="1" customWidth="1"/>
    <col min="7179" max="7179" width="2.69921875" style="1" customWidth="1"/>
    <col min="7180" max="7180" width="3.3984375" style="1" customWidth="1"/>
    <col min="7181" max="7181" width="2.59765625" style="1" customWidth="1"/>
    <col min="7182" max="7182" width="3.3984375" style="1" customWidth="1"/>
    <col min="7183" max="7183" width="2.59765625" style="1" customWidth="1"/>
    <col min="7184" max="7184" width="4.09765625" style="1" customWidth="1"/>
    <col min="7185" max="7185" width="3.3984375" style="1" customWidth="1"/>
    <col min="7186" max="7186" width="4.09765625" style="1" customWidth="1"/>
    <col min="7187" max="7187" width="3.3984375" style="1" customWidth="1"/>
    <col min="7188" max="7424" width="11" style="1"/>
    <col min="7425" max="7425" width="5.59765625" style="1" customWidth="1"/>
    <col min="7426" max="7426" width="21.19921875" style="1" bestFit="1" customWidth="1"/>
    <col min="7427" max="7429" width="4.09765625" style="1" customWidth="1"/>
    <col min="7430" max="7431" width="3.5" style="1" customWidth="1"/>
    <col min="7432" max="7433" width="3.69921875" style="1" customWidth="1"/>
    <col min="7434" max="7434" width="3.5" style="1" customWidth="1"/>
    <col min="7435" max="7435" width="2.69921875" style="1" customWidth="1"/>
    <col min="7436" max="7436" width="3.3984375" style="1" customWidth="1"/>
    <col min="7437" max="7437" width="2.59765625" style="1" customWidth="1"/>
    <col min="7438" max="7438" width="3.3984375" style="1" customWidth="1"/>
    <col min="7439" max="7439" width="2.59765625" style="1" customWidth="1"/>
    <col min="7440" max="7440" width="4.09765625" style="1" customWidth="1"/>
    <col min="7441" max="7441" width="3.3984375" style="1" customWidth="1"/>
    <col min="7442" max="7442" width="4.09765625" style="1" customWidth="1"/>
    <col min="7443" max="7443" width="3.3984375" style="1" customWidth="1"/>
    <col min="7444" max="7680" width="11" style="1"/>
    <col min="7681" max="7681" width="5.59765625" style="1" customWidth="1"/>
    <col min="7682" max="7682" width="21.19921875" style="1" bestFit="1" customWidth="1"/>
    <col min="7683" max="7685" width="4.09765625" style="1" customWidth="1"/>
    <col min="7686" max="7687" width="3.5" style="1" customWidth="1"/>
    <col min="7688" max="7689" width="3.69921875" style="1" customWidth="1"/>
    <col min="7690" max="7690" width="3.5" style="1" customWidth="1"/>
    <col min="7691" max="7691" width="2.69921875" style="1" customWidth="1"/>
    <col min="7692" max="7692" width="3.3984375" style="1" customWidth="1"/>
    <col min="7693" max="7693" width="2.59765625" style="1" customWidth="1"/>
    <col min="7694" max="7694" width="3.3984375" style="1" customWidth="1"/>
    <col min="7695" max="7695" width="2.59765625" style="1" customWidth="1"/>
    <col min="7696" max="7696" width="4.09765625" style="1" customWidth="1"/>
    <col min="7697" max="7697" width="3.3984375" style="1" customWidth="1"/>
    <col min="7698" max="7698" width="4.09765625" style="1" customWidth="1"/>
    <col min="7699" max="7699" width="3.3984375" style="1" customWidth="1"/>
    <col min="7700" max="7936" width="11" style="1"/>
    <col min="7937" max="7937" width="5.59765625" style="1" customWidth="1"/>
    <col min="7938" max="7938" width="21.19921875" style="1" bestFit="1" customWidth="1"/>
    <col min="7939" max="7941" width="4.09765625" style="1" customWidth="1"/>
    <col min="7942" max="7943" width="3.5" style="1" customWidth="1"/>
    <col min="7944" max="7945" width="3.69921875" style="1" customWidth="1"/>
    <col min="7946" max="7946" width="3.5" style="1" customWidth="1"/>
    <col min="7947" max="7947" width="2.69921875" style="1" customWidth="1"/>
    <col min="7948" max="7948" width="3.3984375" style="1" customWidth="1"/>
    <col min="7949" max="7949" width="2.59765625" style="1" customWidth="1"/>
    <col min="7950" max="7950" width="3.3984375" style="1" customWidth="1"/>
    <col min="7951" max="7951" width="2.59765625" style="1" customWidth="1"/>
    <col min="7952" max="7952" width="4.09765625" style="1" customWidth="1"/>
    <col min="7953" max="7953" width="3.3984375" style="1" customWidth="1"/>
    <col min="7954" max="7954" width="4.09765625" style="1" customWidth="1"/>
    <col min="7955" max="7955" width="3.3984375" style="1" customWidth="1"/>
    <col min="7956" max="8192" width="11" style="1"/>
    <col min="8193" max="8193" width="5.59765625" style="1" customWidth="1"/>
    <col min="8194" max="8194" width="21.19921875" style="1" bestFit="1" customWidth="1"/>
    <col min="8195" max="8197" width="4.09765625" style="1" customWidth="1"/>
    <col min="8198" max="8199" width="3.5" style="1" customWidth="1"/>
    <col min="8200" max="8201" width="3.69921875" style="1" customWidth="1"/>
    <col min="8202" max="8202" width="3.5" style="1" customWidth="1"/>
    <col min="8203" max="8203" width="2.69921875" style="1" customWidth="1"/>
    <col min="8204" max="8204" width="3.3984375" style="1" customWidth="1"/>
    <col min="8205" max="8205" width="2.59765625" style="1" customWidth="1"/>
    <col min="8206" max="8206" width="3.3984375" style="1" customWidth="1"/>
    <col min="8207" max="8207" width="2.59765625" style="1" customWidth="1"/>
    <col min="8208" max="8208" width="4.09765625" style="1" customWidth="1"/>
    <col min="8209" max="8209" width="3.3984375" style="1" customWidth="1"/>
    <col min="8210" max="8210" width="4.09765625" style="1" customWidth="1"/>
    <col min="8211" max="8211" width="3.3984375" style="1" customWidth="1"/>
    <col min="8212" max="8448" width="11" style="1"/>
    <col min="8449" max="8449" width="5.59765625" style="1" customWidth="1"/>
    <col min="8450" max="8450" width="21.19921875" style="1" bestFit="1" customWidth="1"/>
    <col min="8451" max="8453" width="4.09765625" style="1" customWidth="1"/>
    <col min="8454" max="8455" width="3.5" style="1" customWidth="1"/>
    <col min="8456" max="8457" width="3.69921875" style="1" customWidth="1"/>
    <col min="8458" max="8458" width="3.5" style="1" customWidth="1"/>
    <col min="8459" max="8459" width="2.69921875" style="1" customWidth="1"/>
    <col min="8460" max="8460" width="3.3984375" style="1" customWidth="1"/>
    <col min="8461" max="8461" width="2.59765625" style="1" customWidth="1"/>
    <col min="8462" max="8462" width="3.3984375" style="1" customWidth="1"/>
    <col min="8463" max="8463" width="2.59765625" style="1" customWidth="1"/>
    <col min="8464" max="8464" width="4.09765625" style="1" customWidth="1"/>
    <col min="8465" max="8465" width="3.3984375" style="1" customWidth="1"/>
    <col min="8466" max="8466" width="4.09765625" style="1" customWidth="1"/>
    <col min="8467" max="8467" width="3.3984375" style="1" customWidth="1"/>
    <col min="8468" max="8704" width="11" style="1"/>
    <col min="8705" max="8705" width="5.59765625" style="1" customWidth="1"/>
    <col min="8706" max="8706" width="21.19921875" style="1" bestFit="1" customWidth="1"/>
    <col min="8707" max="8709" width="4.09765625" style="1" customWidth="1"/>
    <col min="8710" max="8711" width="3.5" style="1" customWidth="1"/>
    <col min="8712" max="8713" width="3.69921875" style="1" customWidth="1"/>
    <col min="8714" max="8714" width="3.5" style="1" customWidth="1"/>
    <col min="8715" max="8715" width="2.69921875" style="1" customWidth="1"/>
    <col min="8716" max="8716" width="3.3984375" style="1" customWidth="1"/>
    <col min="8717" max="8717" width="2.59765625" style="1" customWidth="1"/>
    <col min="8718" max="8718" width="3.3984375" style="1" customWidth="1"/>
    <col min="8719" max="8719" width="2.59765625" style="1" customWidth="1"/>
    <col min="8720" max="8720" width="4.09765625" style="1" customWidth="1"/>
    <col min="8721" max="8721" width="3.3984375" style="1" customWidth="1"/>
    <col min="8722" max="8722" width="4.09765625" style="1" customWidth="1"/>
    <col min="8723" max="8723" width="3.3984375" style="1" customWidth="1"/>
    <col min="8724" max="8960" width="11" style="1"/>
    <col min="8961" max="8961" width="5.59765625" style="1" customWidth="1"/>
    <col min="8962" max="8962" width="21.19921875" style="1" bestFit="1" customWidth="1"/>
    <col min="8963" max="8965" width="4.09765625" style="1" customWidth="1"/>
    <col min="8966" max="8967" width="3.5" style="1" customWidth="1"/>
    <col min="8968" max="8969" width="3.69921875" style="1" customWidth="1"/>
    <col min="8970" max="8970" width="3.5" style="1" customWidth="1"/>
    <col min="8971" max="8971" width="2.69921875" style="1" customWidth="1"/>
    <col min="8972" max="8972" width="3.3984375" style="1" customWidth="1"/>
    <col min="8973" max="8973" width="2.59765625" style="1" customWidth="1"/>
    <col min="8974" max="8974" width="3.3984375" style="1" customWidth="1"/>
    <col min="8975" max="8975" width="2.59765625" style="1" customWidth="1"/>
    <col min="8976" max="8976" width="4.09765625" style="1" customWidth="1"/>
    <col min="8977" max="8977" width="3.3984375" style="1" customWidth="1"/>
    <col min="8978" max="8978" width="4.09765625" style="1" customWidth="1"/>
    <col min="8979" max="8979" width="3.3984375" style="1" customWidth="1"/>
    <col min="8980" max="9216" width="11" style="1"/>
    <col min="9217" max="9217" width="5.59765625" style="1" customWidth="1"/>
    <col min="9218" max="9218" width="21.19921875" style="1" bestFit="1" customWidth="1"/>
    <col min="9219" max="9221" width="4.09765625" style="1" customWidth="1"/>
    <col min="9222" max="9223" width="3.5" style="1" customWidth="1"/>
    <col min="9224" max="9225" width="3.69921875" style="1" customWidth="1"/>
    <col min="9226" max="9226" width="3.5" style="1" customWidth="1"/>
    <col min="9227" max="9227" width="2.69921875" style="1" customWidth="1"/>
    <col min="9228" max="9228" width="3.3984375" style="1" customWidth="1"/>
    <col min="9229" max="9229" width="2.59765625" style="1" customWidth="1"/>
    <col min="9230" max="9230" width="3.3984375" style="1" customWidth="1"/>
    <col min="9231" max="9231" width="2.59765625" style="1" customWidth="1"/>
    <col min="9232" max="9232" width="4.09765625" style="1" customWidth="1"/>
    <col min="9233" max="9233" width="3.3984375" style="1" customWidth="1"/>
    <col min="9234" max="9234" width="4.09765625" style="1" customWidth="1"/>
    <col min="9235" max="9235" width="3.3984375" style="1" customWidth="1"/>
    <col min="9236" max="9472" width="11" style="1"/>
    <col min="9473" max="9473" width="5.59765625" style="1" customWidth="1"/>
    <col min="9474" max="9474" width="21.19921875" style="1" bestFit="1" customWidth="1"/>
    <col min="9475" max="9477" width="4.09765625" style="1" customWidth="1"/>
    <col min="9478" max="9479" width="3.5" style="1" customWidth="1"/>
    <col min="9480" max="9481" width="3.69921875" style="1" customWidth="1"/>
    <col min="9482" max="9482" width="3.5" style="1" customWidth="1"/>
    <col min="9483" max="9483" width="2.69921875" style="1" customWidth="1"/>
    <col min="9484" max="9484" width="3.3984375" style="1" customWidth="1"/>
    <col min="9485" max="9485" width="2.59765625" style="1" customWidth="1"/>
    <col min="9486" max="9486" width="3.3984375" style="1" customWidth="1"/>
    <col min="9487" max="9487" width="2.59765625" style="1" customWidth="1"/>
    <col min="9488" max="9488" width="4.09765625" style="1" customWidth="1"/>
    <col min="9489" max="9489" width="3.3984375" style="1" customWidth="1"/>
    <col min="9490" max="9490" width="4.09765625" style="1" customWidth="1"/>
    <col min="9491" max="9491" width="3.3984375" style="1" customWidth="1"/>
    <col min="9492" max="9728" width="11" style="1"/>
    <col min="9729" max="9729" width="5.59765625" style="1" customWidth="1"/>
    <col min="9730" max="9730" width="21.19921875" style="1" bestFit="1" customWidth="1"/>
    <col min="9731" max="9733" width="4.09765625" style="1" customWidth="1"/>
    <col min="9734" max="9735" width="3.5" style="1" customWidth="1"/>
    <col min="9736" max="9737" width="3.69921875" style="1" customWidth="1"/>
    <col min="9738" max="9738" width="3.5" style="1" customWidth="1"/>
    <col min="9739" max="9739" width="2.69921875" style="1" customWidth="1"/>
    <col min="9740" max="9740" width="3.3984375" style="1" customWidth="1"/>
    <col min="9741" max="9741" width="2.59765625" style="1" customWidth="1"/>
    <col min="9742" max="9742" width="3.3984375" style="1" customWidth="1"/>
    <col min="9743" max="9743" width="2.59765625" style="1" customWidth="1"/>
    <col min="9744" max="9744" width="4.09765625" style="1" customWidth="1"/>
    <col min="9745" max="9745" width="3.3984375" style="1" customWidth="1"/>
    <col min="9746" max="9746" width="4.09765625" style="1" customWidth="1"/>
    <col min="9747" max="9747" width="3.3984375" style="1" customWidth="1"/>
    <col min="9748" max="9984" width="11" style="1"/>
    <col min="9985" max="9985" width="5.59765625" style="1" customWidth="1"/>
    <col min="9986" max="9986" width="21.19921875" style="1" bestFit="1" customWidth="1"/>
    <col min="9987" max="9989" width="4.09765625" style="1" customWidth="1"/>
    <col min="9990" max="9991" width="3.5" style="1" customWidth="1"/>
    <col min="9992" max="9993" width="3.69921875" style="1" customWidth="1"/>
    <col min="9994" max="9994" width="3.5" style="1" customWidth="1"/>
    <col min="9995" max="9995" width="2.69921875" style="1" customWidth="1"/>
    <col min="9996" max="9996" width="3.3984375" style="1" customWidth="1"/>
    <col min="9997" max="9997" width="2.59765625" style="1" customWidth="1"/>
    <col min="9998" max="9998" width="3.3984375" style="1" customWidth="1"/>
    <col min="9999" max="9999" width="2.59765625" style="1" customWidth="1"/>
    <col min="10000" max="10000" width="4.09765625" style="1" customWidth="1"/>
    <col min="10001" max="10001" width="3.3984375" style="1" customWidth="1"/>
    <col min="10002" max="10002" width="4.09765625" style="1" customWidth="1"/>
    <col min="10003" max="10003" width="3.3984375" style="1" customWidth="1"/>
    <col min="10004" max="10240" width="11" style="1"/>
    <col min="10241" max="10241" width="5.59765625" style="1" customWidth="1"/>
    <col min="10242" max="10242" width="21.19921875" style="1" bestFit="1" customWidth="1"/>
    <col min="10243" max="10245" width="4.09765625" style="1" customWidth="1"/>
    <col min="10246" max="10247" width="3.5" style="1" customWidth="1"/>
    <col min="10248" max="10249" width="3.69921875" style="1" customWidth="1"/>
    <col min="10250" max="10250" width="3.5" style="1" customWidth="1"/>
    <col min="10251" max="10251" width="2.69921875" style="1" customWidth="1"/>
    <col min="10252" max="10252" width="3.3984375" style="1" customWidth="1"/>
    <col min="10253" max="10253" width="2.59765625" style="1" customWidth="1"/>
    <col min="10254" max="10254" width="3.3984375" style="1" customWidth="1"/>
    <col min="10255" max="10255" width="2.59765625" style="1" customWidth="1"/>
    <col min="10256" max="10256" width="4.09765625" style="1" customWidth="1"/>
    <col min="10257" max="10257" width="3.3984375" style="1" customWidth="1"/>
    <col min="10258" max="10258" width="4.09765625" style="1" customWidth="1"/>
    <col min="10259" max="10259" width="3.3984375" style="1" customWidth="1"/>
    <col min="10260" max="10496" width="11" style="1"/>
    <col min="10497" max="10497" width="5.59765625" style="1" customWidth="1"/>
    <col min="10498" max="10498" width="21.19921875" style="1" bestFit="1" customWidth="1"/>
    <col min="10499" max="10501" width="4.09765625" style="1" customWidth="1"/>
    <col min="10502" max="10503" width="3.5" style="1" customWidth="1"/>
    <col min="10504" max="10505" width="3.69921875" style="1" customWidth="1"/>
    <col min="10506" max="10506" width="3.5" style="1" customWidth="1"/>
    <col min="10507" max="10507" width="2.69921875" style="1" customWidth="1"/>
    <col min="10508" max="10508" width="3.3984375" style="1" customWidth="1"/>
    <col min="10509" max="10509" width="2.59765625" style="1" customWidth="1"/>
    <col min="10510" max="10510" width="3.3984375" style="1" customWidth="1"/>
    <col min="10511" max="10511" width="2.59765625" style="1" customWidth="1"/>
    <col min="10512" max="10512" width="4.09765625" style="1" customWidth="1"/>
    <col min="10513" max="10513" width="3.3984375" style="1" customWidth="1"/>
    <col min="10514" max="10514" width="4.09765625" style="1" customWidth="1"/>
    <col min="10515" max="10515" width="3.3984375" style="1" customWidth="1"/>
    <col min="10516" max="10752" width="11" style="1"/>
    <col min="10753" max="10753" width="5.59765625" style="1" customWidth="1"/>
    <col min="10754" max="10754" width="21.19921875" style="1" bestFit="1" customWidth="1"/>
    <col min="10755" max="10757" width="4.09765625" style="1" customWidth="1"/>
    <col min="10758" max="10759" width="3.5" style="1" customWidth="1"/>
    <col min="10760" max="10761" width="3.69921875" style="1" customWidth="1"/>
    <col min="10762" max="10762" width="3.5" style="1" customWidth="1"/>
    <col min="10763" max="10763" width="2.69921875" style="1" customWidth="1"/>
    <col min="10764" max="10764" width="3.3984375" style="1" customWidth="1"/>
    <col min="10765" max="10765" width="2.59765625" style="1" customWidth="1"/>
    <col min="10766" max="10766" width="3.3984375" style="1" customWidth="1"/>
    <col min="10767" max="10767" width="2.59765625" style="1" customWidth="1"/>
    <col min="10768" max="10768" width="4.09765625" style="1" customWidth="1"/>
    <col min="10769" max="10769" width="3.3984375" style="1" customWidth="1"/>
    <col min="10770" max="10770" width="4.09765625" style="1" customWidth="1"/>
    <col min="10771" max="10771" width="3.3984375" style="1" customWidth="1"/>
    <col min="10772" max="11008" width="11" style="1"/>
    <col min="11009" max="11009" width="5.59765625" style="1" customWidth="1"/>
    <col min="11010" max="11010" width="21.19921875" style="1" bestFit="1" customWidth="1"/>
    <col min="11011" max="11013" width="4.09765625" style="1" customWidth="1"/>
    <col min="11014" max="11015" width="3.5" style="1" customWidth="1"/>
    <col min="11016" max="11017" width="3.69921875" style="1" customWidth="1"/>
    <col min="11018" max="11018" width="3.5" style="1" customWidth="1"/>
    <col min="11019" max="11019" width="2.69921875" style="1" customWidth="1"/>
    <col min="11020" max="11020" width="3.3984375" style="1" customWidth="1"/>
    <col min="11021" max="11021" width="2.59765625" style="1" customWidth="1"/>
    <col min="11022" max="11022" width="3.3984375" style="1" customWidth="1"/>
    <col min="11023" max="11023" width="2.59765625" style="1" customWidth="1"/>
    <col min="11024" max="11024" width="4.09765625" style="1" customWidth="1"/>
    <col min="11025" max="11025" width="3.3984375" style="1" customWidth="1"/>
    <col min="11026" max="11026" width="4.09765625" style="1" customWidth="1"/>
    <col min="11027" max="11027" width="3.3984375" style="1" customWidth="1"/>
    <col min="11028" max="11264" width="11" style="1"/>
    <col min="11265" max="11265" width="5.59765625" style="1" customWidth="1"/>
    <col min="11266" max="11266" width="21.19921875" style="1" bestFit="1" customWidth="1"/>
    <col min="11267" max="11269" width="4.09765625" style="1" customWidth="1"/>
    <col min="11270" max="11271" width="3.5" style="1" customWidth="1"/>
    <col min="11272" max="11273" width="3.69921875" style="1" customWidth="1"/>
    <col min="11274" max="11274" width="3.5" style="1" customWidth="1"/>
    <col min="11275" max="11275" width="2.69921875" style="1" customWidth="1"/>
    <col min="11276" max="11276" width="3.3984375" style="1" customWidth="1"/>
    <col min="11277" max="11277" width="2.59765625" style="1" customWidth="1"/>
    <col min="11278" max="11278" width="3.3984375" style="1" customWidth="1"/>
    <col min="11279" max="11279" width="2.59765625" style="1" customWidth="1"/>
    <col min="11280" max="11280" width="4.09765625" style="1" customWidth="1"/>
    <col min="11281" max="11281" width="3.3984375" style="1" customWidth="1"/>
    <col min="11282" max="11282" width="4.09765625" style="1" customWidth="1"/>
    <col min="11283" max="11283" width="3.3984375" style="1" customWidth="1"/>
    <col min="11284" max="11520" width="11" style="1"/>
    <col min="11521" max="11521" width="5.59765625" style="1" customWidth="1"/>
    <col min="11522" max="11522" width="21.19921875" style="1" bestFit="1" customWidth="1"/>
    <col min="11523" max="11525" width="4.09765625" style="1" customWidth="1"/>
    <col min="11526" max="11527" width="3.5" style="1" customWidth="1"/>
    <col min="11528" max="11529" width="3.69921875" style="1" customWidth="1"/>
    <col min="11530" max="11530" width="3.5" style="1" customWidth="1"/>
    <col min="11531" max="11531" width="2.69921875" style="1" customWidth="1"/>
    <col min="11532" max="11532" width="3.3984375" style="1" customWidth="1"/>
    <col min="11533" max="11533" width="2.59765625" style="1" customWidth="1"/>
    <col min="11534" max="11534" width="3.3984375" style="1" customWidth="1"/>
    <col min="11535" max="11535" width="2.59765625" style="1" customWidth="1"/>
    <col min="11536" max="11536" width="4.09765625" style="1" customWidth="1"/>
    <col min="11537" max="11537" width="3.3984375" style="1" customWidth="1"/>
    <col min="11538" max="11538" width="4.09765625" style="1" customWidth="1"/>
    <col min="11539" max="11539" width="3.3984375" style="1" customWidth="1"/>
    <col min="11540" max="11776" width="11" style="1"/>
    <col min="11777" max="11777" width="5.59765625" style="1" customWidth="1"/>
    <col min="11778" max="11778" width="21.19921875" style="1" bestFit="1" customWidth="1"/>
    <col min="11779" max="11781" width="4.09765625" style="1" customWidth="1"/>
    <col min="11782" max="11783" width="3.5" style="1" customWidth="1"/>
    <col min="11784" max="11785" width="3.69921875" style="1" customWidth="1"/>
    <col min="11786" max="11786" width="3.5" style="1" customWidth="1"/>
    <col min="11787" max="11787" width="2.69921875" style="1" customWidth="1"/>
    <col min="11788" max="11788" width="3.3984375" style="1" customWidth="1"/>
    <col min="11789" max="11789" width="2.59765625" style="1" customWidth="1"/>
    <col min="11790" max="11790" width="3.3984375" style="1" customWidth="1"/>
    <col min="11791" max="11791" width="2.59765625" style="1" customWidth="1"/>
    <col min="11792" max="11792" width="4.09765625" style="1" customWidth="1"/>
    <col min="11793" max="11793" width="3.3984375" style="1" customWidth="1"/>
    <col min="11794" max="11794" width="4.09765625" style="1" customWidth="1"/>
    <col min="11795" max="11795" width="3.3984375" style="1" customWidth="1"/>
    <col min="11796" max="12032" width="11" style="1"/>
    <col min="12033" max="12033" width="5.59765625" style="1" customWidth="1"/>
    <col min="12034" max="12034" width="21.19921875" style="1" bestFit="1" customWidth="1"/>
    <col min="12035" max="12037" width="4.09765625" style="1" customWidth="1"/>
    <col min="12038" max="12039" width="3.5" style="1" customWidth="1"/>
    <col min="12040" max="12041" width="3.69921875" style="1" customWidth="1"/>
    <col min="12042" max="12042" width="3.5" style="1" customWidth="1"/>
    <col min="12043" max="12043" width="2.69921875" style="1" customWidth="1"/>
    <col min="12044" max="12044" width="3.3984375" style="1" customWidth="1"/>
    <col min="12045" max="12045" width="2.59765625" style="1" customWidth="1"/>
    <col min="12046" max="12046" width="3.3984375" style="1" customWidth="1"/>
    <col min="12047" max="12047" width="2.59765625" style="1" customWidth="1"/>
    <col min="12048" max="12048" width="4.09765625" style="1" customWidth="1"/>
    <col min="12049" max="12049" width="3.3984375" style="1" customWidth="1"/>
    <col min="12050" max="12050" width="4.09765625" style="1" customWidth="1"/>
    <col min="12051" max="12051" width="3.3984375" style="1" customWidth="1"/>
    <col min="12052" max="12288" width="11" style="1"/>
    <col min="12289" max="12289" width="5.59765625" style="1" customWidth="1"/>
    <col min="12290" max="12290" width="21.19921875" style="1" bestFit="1" customWidth="1"/>
    <col min="12291" max="12293" width="4.09765625" style="1" customWidth="1"/>
    <col min="12294" max="12295" width="3.5" style="1" customWidth="1"/>
    <col min="12296" max="12297" width="3.69921875" style="1" customWidth="1"/>
    <col min="12298" max="12298" width="3.5" style="1" customWidth="1"/>
    <col min="12299" max="12299" width="2.69921875" style="1" customWidth="1"/>
    <col min="12300" max="12300" width="3.3984375" style="1" customWidth="1"/>
    <col min="12301" max="12301" width="2.59765625" style="1" customWidth="1"/>
    <col min="12302" max="12302" width="3.3984375" style="1" customWidth="1"/>
    <col min="12303" max="12303" width="2.59765625" style="1" customWidth="1"/>
    <col min="12304" max="12304" width="4.09765625" style="1" customWidth="1"/>
    <col min="12305" max="12305" width="3.3984375" style="1" customWidth="1"/>
    <col min="12306" max="12306" width="4.09765625" style="1" customWidth="1"/>
    <col min="12307" max="12307" width="3.3984375" style="1" customWidth="1"/>
    <col min="12308" max="12544" width="11" style="1"/>
    <col min="12545" max="12545" width="5.59765625" style="1" customWidth="1"/>
    <col min="12546" max="12546" width="21.19921875" style="1" bestFit="1" customWidth="1"/>
    <col min="12547" max="12549" width="4.09765625" style="1" customWidth="1"/>
    <col min="12550" max="12551" width="3.5" style="1" customWidth="1"/>
    <col min="12552" max="12553" width="3.69921875" style="1" customWidth="1"/>
    <col min="12554" max="12554" width="3.5" style="1" customWidth="1"/>
    <col min="12555" max="12555" width="2.69921875" style="1" customWidth="1"/>
    <col min="12556" max="12556" width="3.3984375" style="1" customWidth="1"/>
    <col min="12557" max="12557" width="2.59765625" style="1" customWidth="1"/>
    <col min="12558" max="12558" width="3.3984375" style="1" customWidth="1"/>
    <col min="12559" max="12559" width="2.59765625" style="1" customWidth="1"/>
    <col min="12560" max="12560" width="4.09765625" style="1" customWidth="1"/>
    <col min="12561" max="12561" width="3.3984375" style="1" customWidth="1"/>
    <col min="12562" max="12562" width="4.09765625" style="1" customWidth="1"/>
    <col min="12563" max="12563" width="3.3984375" style="1" customWidth="1"/>
    <col min="12564" max="12800" width="11" style="1"/>
    <col min="12801" max="12801" width="5.59765625" style="1" customWidth="1"/>
    <col min="12802" max="12802" width="21.19921875" style="1" bestFit="1" customWidth="1"/>
    <col min="12803" max="12805" width="4.09765625" style="1" customWidth="1"/>
    <col min="12806" max="12807" width="3.5" style="1" customWidth="1"/>
    <col min="12808" max="12809" width="3.69921875" style="1" customWidth="1"/>
    <col min="12810" max="12810" width="3.5" style="1" customWidth="1"/>
    <col min="12811" max="12811" width="2.69921875" style="1" customWidth="1"/>
    <col min="12812" max="12812" width="3.3984375" style="1" customWidth="1"/>
    <col min="12813" max="12813" width="2.59765625" style="1" customWidth="1"/>
    <col min="12814" max="12814" width="3.3984375" style="1" customWidth="1"/>
    <col min="12815" max="12815" width="2.59765625" style="1" customWidth="1"/>
    <col min="12816" max="12816" width="4.09765625" style="1" customWidth="1"/>
    <col min="12817" max="12817" width="3.3984375" style="1" customWidth="1"/>
    <col min="12818" max="12818" width="4.09765625" style="1" customWidth="1"/>
    <col min="12819" max="12819" width="3.3984375" style="1" customWidth="1"/>
    <col min="12820" max="13056" width="11" style="1"/>
    <col min="13057" max="13057" width="5.59765625" style="1" customWidth="1"/>
    <col min="13058" max="13058" width="21.19921875" style="1" bestFit="1" customWidth="1"/>
    <col min="13059" max="13061" width="4.09765625" style="1" customWidth="1"/>
    <col min="13062" max="13063" width="3.5" style="1" customWidth="1"/>
    <col min="13064" max="13065" width="3.69921875" style="1" customWidth="1"/>
    <col min="13066" max="13066" width="3.5" style="1" customWidth="1"/>
    <col min="13067" max="13067" width="2.69921875" style="1" customWidth="1"/>
    <col min="13068" max="13068" width="3.3984375" style="1" customWidth="1"/>
    <col min="13069" max="13069" width="2.59765625" style="1" customWidth="1"/>
    <col min="13070" max="13070" width="3.3984375" style="1" customWidth="1"/>
    <col min="13071" max="13071" width="2.59765625" style="1" customWidth="1"/>
    <col min="13072" max="13072" width="4.09765625" style="1" customWidth="1"/>
    <col min="13073" max="13073" width="3.3984375" style="1" customWidth="1"/>
    <col min="13074" max="13074" width="4.09765625" style="1" customWidth="1"/>
    <col min="13075" max="13075" width="3.3984375" style="1" customWidth="1"/>
    <col min="13076" max="13312" width="11" style="1"/>
    <col min="13313" max="13313" width="5.59765625" style="1" customWidth="1"/>
    <col min="13314" max="13314" width="21.19921875" style="1" bestFit="1" customWidth="1"/>
    <col min="13315" max="13317" width="4.09765625" style="1" customWidth="1"/>
    <col min="13318" max="13319" width="3.5" style="1" customWidth="1"/>
    <col min="13320" max="13321" width="3.69921875" style="1" customWidth="1"/>
    <col min="13322" max="13322" width="3.5" style="1" customWidth="1"/>
    <col min="13323" max="13323" width="2.69921875" style="1" customWidth="1"/>
    <col min="13324" max="13324" width="3.3984375" style="1" customWidth="1"/>
    <col min="13325" max="13325" width="2.59765625" style="1" customWidth="1"/>
    <col min="13326" max="13326" width="3.3984375" style="1" customWidth="1"/>
    <col min="13327" max="13327" width="2.59765625" style="1" customWidth="1"/>
    <col min="13328" max="13328" width="4.09765625" style="1" customWidth="1"/>
    <col min="13329" max="13329" width="3.3984375" style="1" customWidth="1"/>
    <col min="13330" max="13330" width="4.09765625" style="1" customWidth="1"/>
    <col min="13331" max="13331" width="3.3984375" style="1" customWidth="1"/>
    <col min="13332" max="13568" width="11" style="1"/>
    <col min="13569" max="13569" width="5.59765625" style="1" customWidth="1"/>
    <col min="13570" max="13570" width="21.19921875" style="1" bestFit="1" customWidth="1"/>
    <col min="13571" max="13573" width="4.09765625" style="1" customWidth="1"/>
    <col min="13574" max="13575" width="3.5" style="1" customWidth="1"/>
    <col min="13576" max="13577" width="3.69921875" style="1" customWidth="1"/>
    <col min="13578" max="13578" width="3.5" style="1" customWidth="1"/>
    <col min="13579" max="13579" width="2.69921875" style="1" customWidth="1"/>
    <col min="13580" max="13580" width="3.3984375" style="1" customWidth="1"/>
    <col min="13581" max="13581" width="2.59765625" style="1" customWidth="1"/>
    <col min="13582" max="13582" width="3.3984375" style="1" customWidth="1"/>
    <col min="13583" max="13583" width="2.59765625" style="1" customWidth="1"/>
    <col min="13584" max="13584" width="4.09765625" style="1" customWidth="1"/>
    <col min="13585" max="13585" width="3.3984375" style="1" customWidth="1"/>
    <col min="13586" max="13586" width="4.09765625" style="1" customWidth="1"/>
    <col min="13587" max="13587" width="3.3984375" style="1" customWidth="1"/>
    <col min="13588" max="13824" width="11" style="1"/>
    <col min="13825" max="13825" width="5.59765625" style="1" customWidth="1"/>
    <col min="13826" max="13826" width="21.19921875" style="1" bestFit="1" customWidth="1"/>
    <col min="13827" max="13829" width="4.09765625" style="1" customWidth="1"/>
    <col min="13830" max="13831" width="3.5" style="1" customWidth="1"/>
    <col min="13832" max="13833" width="3.69921875" style="1" customWidth="1"/>
    <col min="13834" max="13834" width="3.5" style="1" customWidth="1"/>
    <col min="13835" max="13835" width="2.69921875" style="1" customWidth="1"/>
    <col min="13836" max="13836" width="3.3984375" style="1" customWidth="1"/>
    <col min="13837" max="13837" width="2.59765625" style="1" customWidth="1"/>
    <col min="13838" max="13838" width="3.3984375" style="1" customWidth="1"/>
    <col min="13839" max="13839" width="2.59765625" style="1" customWidth="1"/>
    <col min="13840" max="13840" width="4.09765625" style="1" customWidth="1"/>
    <col min="13841" max="13841" width="3.3984375" style="1" customWidth="1"/>
    <col min="13842" max="13842" width="4.09765625" style="1" customWidth="1"/>
    <col min="13843" max="13843" width="3.3984375" style="1" customWidth="1"/>
    <col min="13844" max="14080" width="11" style="1"/>
    <col min="14081" max="14081" width="5.59765625" style="1" customWidth="1"/>
    <col min="14082" max="14082" width="21.19921875" style="1" bestFit="1" customWidth="1"/>
    <col min="14083" max="14085" width="4.09765625" style="1" customWidth="1"/>
    <col min="14086" max="14087" width="3.5" style="1" customWidth="1"/>
    <col min="14088" max="14089" width="3.69921875" style="1" customWidth="1"/>
    <col min="14090" max="14090" width="3.5" style="1" customWidth="1"/>
    <col min="14091" max="14091" width="2.69921875" style="1" customWidth="1"/>
    <col min="14092" max="14092" width="3.3984375" style="1" customWidth="1"/>
    <col min="14093" max="14093" width="2.59765625" style="1" customWidth="1"/>
    <col min="14094" max="14094" width="3.3984375" style="1" customWidth="1"/>
    <col min="14095" max="14095" width="2.59765625" style="1" customWidth="1"/>
    <col min="14096" max="14096" width="4.09765625" style="1" customWidth="1"/>
    <col min="14097" max="14097" width="3.3984375" style="1" customWidth="1"/>
    <col min="14098" max="14098" width="4.09765625" style="1" customWidth="1"/>
    <col min="14099" max="14099" width="3.3984375" style="1" customWidth="1"/>
    <col min="14100" max="14336" width="11" style="1"/>
    <col min="14337" max="14337" width="5.59765625" style="1" customWidth="1"/>
    <col min="14338" max="14338" width="21.19921875" style="1" bestFit="1" customWidth="1"/>
    <col min="14339" max="14341" width="4.09765625" style="1" customWidth="1"/>
    <col min="14342" max="14343" width="3.5" style="1" customWidth="1"/>
    <col min="14344" max="14345" width="3.69921875" style="1" customWidth="1"/>
    <col min="14346" max="14346" width="3.5" style="1" customWidth="1"/>
    <col min="14347" max="14347" width="2.69921875" style="1" customWidth="1"/>
    <col min="14348" max="14348" width="3.3984375" style="1" customWidth="1"/>
    <col min="14349" max="14349" width="2.59765625" style="1" customWidth="1"/>
    <col min="14350" max="14350" width="3.3984375" style="1" customWidth="1"/>
    <col min="14351" max="14351" width="2.59765625" style="1" customWidth="1"/>
    <col min="14352" max="14352" width="4.09765625" style="1" customWidth="1"/>
    <col min="14353" max="14353" width="3.3984375" style="1" customWidth="1"/>
    <col min="14354" max="14354" width="4.09765625" style="1" customWidth="1"/>
    <col min="14355" max="14355" width="3.3984375" style="1" customWidth="1"/>
    <col min="14356" max="14592" width="11" style="1"/>
    <col min="14593" max="14593" width="5.59765625" style="1" customWidth="1"/>
    <col min="14594" max="14594" width="21.19921875" style="1" bestFit="1" customWidth="1"/>
    <col min="14595" max="14597" width="4.09765625" style="1" customWidth="1"/>
    <col min="14598" max="14599" width="3.5" style="1" customWidth="1"/>
    <col min="14600" max="14601" width="3.69921875" style="1" customWidth="1"/>
    <col min="14602" max="14602" width="3.5" style="1" customWidth="1"/>
    <col min="14603" max="14603" width="2.69921875" style="1" customWidth="1"/>
    <col min="14604" max="14604" width="3.3984375" style="1" customWidth="1"/>
    <col min="14605" max="14605" width="2.59765625" style="1" customWidth="1"/>
    <col min="14606" max="14606" width="3.3984375" style="1" customWidth="1"/>
    <col min="14607" max="14607" width="2.59765625" style="1" customWidth="1"/>
    <col min="14608" max="14608" width="4.09765625" style="1" customWidth="1"/>
    <col min="14609" max="14609" width="3.3984375" style="1" customWidth="1"/>
    <col min="14610" max="14610" width="4.09765625" style="1" customWidth="1"/>
    <col min="14611" max="14611" width="3.3984375" style="1" customWidth="1"/>
    <col min="14612" max="14848" width="11" style="1"/>
    <col min="14849" max="14849" width="5.59765625" style="1" customWidth="1"/>
    <col min="14850" max="14850" width="21.19921875" style="1" bestFit="1" customWidth="1"/>
    <col min="14851" max="14853" width="4.09765625" style="1" customWidth="1"/>
    <col min="14854" max="14855" width="3.5" style="1" customWidth="1"/>
    <col min="14856" max="14857" width="3.69921875" style="1" customWidth="1"/>
    <col min="14858" max="14858" width="3.5" style="1" customWidth="1"/>
    <col min="14859" max="14859" width="2.69921875" style="1" customWidth="1"/>
    <col min="14860" max="14860" width="3.3984375" style="1" customWidth="1"/>
    <col min="14861" max="14861" width="2.59765625" style="1" customWidth="1"/>
    <col min="14862" max="14862" width="3.3984375" style="1" customWidth="1"/>
    <col min="14863" max="14863" width="2.59765625" style="1" customWidth="1"/>
    <col min="14864" max="14864" width="4.09765625" style="1" customWidth="1"/>
    <col min="14865" max="14865" width="3.3984375" style="1" customWidth="1"/>
    <col min="14866" max="14866" width="4.09765625" style="1" customWidth="1"/>
    <col min="14867" max="14867" width="3.3984375" style="1" customWidth="1"/>
    <col min="14868" max="15104" width="11" style="1"/>
    <col min="15105" max="15105" width="5.59765625" style="1" customWidth="1"/>
    <col min="15106" max="15106" width="21.19921875" style="1" bestFit="1" customWidth="1"/>
    <col min="15107" max="15109" width="4.09765625" style="1" customWidth="1"/>
    <col min="15110" max="15111" width="3.5" style="1" customWidth="1"/>
    <col min="15112" max="15113" width="3.69921875" style="1" customWidth="1"/>
    <col min="15114" max="15114" width="3.5" style="1" customWidth="1"/>
    <col min="15115" max="15115" width="2.69921875" style="1" customWidth="1"/>
    <col min="15116" max="15116" width="3.3984375" style="1" customWidth="1"/>
    <col min="15117" max="15117" width="2.59765625" style="1" customWidth="1"/>
    <col min="15118" max="15118" width="3.3984375" style="1" customWidth="1"/>
    <col min="15119" max="15119" width="2.59765625" style="1" customWidth="1"/>
    <col min="15120" max="15120" width="4.09765625" style="1" customWidth="1"/>
    <col min="15121" max="15121" width="3.3984375" style="1" customWidth="1"/>
    <col min="15122" max="15122" width="4.09765625" style="1" customWidth="1"/>
    <col min="15123" max="15123" width="3.3984375" style="1" customWidth="1"/>
    <col min="15124" max="15360" width="11" style="1"/>
    <col min="15361" max="15361" width="5.59765625" style="1" customWidth="1"/>
    <col min="15362" max="15362" width="21.19921875" style="1" bestFit="1" customWidth="1"/>
    <col min="15363" max="15365" width="4.09765625" style="1" customWidth="1"/>
    <col min="15366" max="15367" width="3.5" style="1" customWidth="1"/>
    <col min="15368" max="15369" width="3.69921875" style="1" customWidth="1"/>
    <col min="15370" max="15370" width="3.5" style="1" customWidth="1"/>
    <col min="15371" max="15371" width="2.69921875" style="1" customWidth="1"/>
    <col min="15372" max="15372" width="3.3984375" style="1" customWidth="1"/>
    <col min="15373" max="15373" width="2.59765625" style="1" customWidth="1"/>
    <col min="15374" max="15374" width="3.3984375" style="1" customWidth="1"/>
    <col min="15375" max="15375" width="2.59765625" style="1" customWidth="1"/>
    <col min="15376" max="15376" width="4.09765625" style="1" customWidth="1"/>
    <col min="15377" max="15377" width="3.3984375" style="1" customWidth="1"/>
    <col min="15378" max="15378" width="4.09765625" style="1" customWidth="1"/>
    <col min="15379" max="15379" width="3.3984375" style="1" customWidth="1"/>
    <col min="15380" max="15616" width="11" style="1"/>
    <col min="15617" max="15617" width="5.59765625" style="1" customWidth="1"/>
    <col min="15618" max="15618" width="21.19921875" style="1" bestFit="1" customWidth="1"/>
    <col min="15619" max="15621" width="4.09765625" style="1" customWidth="1"/>
    <col min="15622" max="15623" width="3.5" style="1" customWidth="1"/>
    <col min="15624" max="15625" width="3.69921875" style="1" customWidth="1"/>
    <col min="15626" max="15626" width="3.5" style="1" customWidth="1"/>
    <col min="15627" max="15627" width="2.69921875" style="1" customWidth="1"/>
    <col min="15628" max="15628" width="3.3984375" style="1" customWidth="1"/>
    <col min="15629" max="15629" width="2.59765625" style="1" customWidth="1"/>
    <col min="15630" max="15630" width="3.3984375" style="1" customWidth="1"/>
    <col min="15631" max="15631" width="2.59765625" style="1" customWidth="1"/>
    <col min="15632" max="15632" width="4.09765625" style="1" customWidth="1"/>
    <col min="15633" max="15633" width="3.3984375" style="1" customWidth="1"/>
    <col min="15634" max="15634" width="4.09765625" style="1" customWidth="1"/>
    <col min="15635" max="15635" width="3.3984375" style="1" customWidth="1"/>
    <col min="15636" max="15872" width="11" style="1"/>
    <col min="15873" max="15873" width="5.59765625" style="1" customWidth="1"/>
    <col min="15874" max="15874" width="21.19921875" style="1" bestFit="1" customWidth="1"/>
    <col min="15875" max="15877" width="4.09765625" style="1" customWidth="1"/>
    <col min="15878" max="15879" width="3.5" style="1" customWidth="1"/>
    <col min="15880" max="15881" width="3.69921875" style="1" customWidth="1"/>
    <col min="15882" max="15882" width="3.5" style="1" customWidth="1"/>
    <col min="15883" max="15883" width="2.69921875" style="1" customWidth="1"/>
    <col min="15884" max="15884" width="3.3984375" style="1" customWidth="1"/>
    <col min="15885" max="15885" width="2.59765625" style="1" customWidth="1"/>
    <col min="15886" max="15886" width="3.3984375" style="1" customWidth="1"/>
    <col min="15887" max="15887" width="2.59765625" style="1" customWidth="1"/>
    <col min="15888" max="15888" width="4.09765625" style="1" customWidth="1"/>
    <col min="15889" max="15889" width="3.3984375" style="1" customWidth="1"/>
    <col min="15890" max="15890" width="4.09765625" style="1" customWidth="1"/>
    <col min="15891" max="15891" width="3.3984375" style="1" customWidth="1"/>
    <col min="15892" max="16128" width="11" style="1"/>
    <col min="16129" max="16129" width="5.59765625" style="1" customWidth="1"/>
    <col min="16130" max="16130" width="21.19921875" style="1" bestFit="1" customWidth="1"/>
    <col min="16131" max="16133" width="4.09765625" style="1" customWidth="1"/>
    <col min="16134" max="16135" width="3.5" style="1" customWidth="1"/>
    <col min="16136" max="16137" width="3.69921875" style="1" customWidth="1"/>
    <col min="16138" max="16138" width="3.5" style="1" customWidth="1"/>
    <col min="16139" max="16139" width="2.69921875" style="1" customWidth="1"/>
    <col min="16140" max="16140" width="3.3984375" style="1" customWidth="1"/>
    <col min="16141" max="16141" width="2.59765625" style="1" customWidth="1"/>
    <col min="16142" max="16142" width="3.3984375" style="1" customWidth="1"/>
    <col min="16143" max="16143" width="2.59765625" style="1" customWidth="1"/>
    <col min="16144" max="16144" width="4.09765625" style="1" customWidth="1"/>
    <col min="16145" max="16145" width="3.3984375" style="1" customWidth="1"/>
    <col min="16146" max="16146" width="4.09765625" style="1" customWidth="1"/>
    <col min="16147" max="16147" width="3.3984375" style="1" customWidth="1"/>
    <col min="16148" max="16384" width="11" style="1"/>
  </cols>
  <sheetData>
    <row r="1" spans="1:19" ht="12.9" customHeight="1">
      <c r="A1" s="48"/>
      <c r="B1" s="49" t="s">
        <v>198</v>
      </c>
      <c r="C1" s="50" t="s">
        <v>4</v>
      </c>
      <c r="D1" s="50"/>
      <c r="E1" s="50"/>
      <c r="F1" s="47" t="s">
        <v>5</v>
      </c>
      <c r="G1" s="47"/>
      <c r="H1" s="47" t="s">
        <v>6</v>
      </c>
      <c r="I1" s="47"/>
      <c r="J1" s="47" t="s">
        <v>7</v>
      </c>
      <c r="K1" s="47"/>
      <c r="L1" s="47" t="s">
        <v>8</v>
      </c>
      <c r="M1" s="47"/>
      <c r="N1" s="47" t="s">
        <v>9</v>
      </c>
      <c r="O1" s="47"/>
      <c r="P1" s="47" t="s">
        <v>10</v>
      </c>
      <c r="Q1" s="47"/>
      <c r="R1" s="47" t="s">
        <v>11</v>
      </c>
      <c r="S1" s="47"/>
    </row>
    <row r="2" spans="1:19" ht="11.1" customHeight="1">
      <c r="A2" s="48"/>
      <c r="B2" s="49"/>
      <c r="C2" s="2" t="s">
        <v>12</v>
      </c>
      <c r="D2" s="2" t="s">
        <v>13</v>
      </c>
      <c r="E2" s="2" t="s">
        <v>14</v>
      </c>
      <c r="F2" s="3" t="s">
        <v>12</v>
      </c>
      <c r="G2" s="3" t="s">
        <v>13</v>
      </c>
      <c r="H2" s="3" t="s">
        <v>12</v>
      </c>
      <c r="I2" s="3" t="s">
        <v>13</v>
      </c>
      <c r="J2" s="3" t="s">
        <v>12</v>
      </c>
      <c r="K2" s="3" t="s">
        <v>13</v>
      </c>
      <c r="L2" s="3" t="s">
        <v>12</v>
      </c>
      <c r="M2" s="3" t="s">
        <v>13</v>
      </c>
      <c r="N2" s="3" t="s">
        <v>12</v>
      </c>
      <c r="O2" s="3" t="s">
        <v>13</v>
      </c>
      <c r="P2" s="3" t="s">
        <v>12</v>
      </c>
      <c r="Q2" s="3" t="s">
        <v>13</v>
      </c>
      <c r="R2" s="3" t="s">
        <v>12</v>
      </c>
      <c r="S2" s="3" t="s">
        <v>13</v>
      </c>
    </row>
    <row r="3" spans="1:19" ht="15.9" customHeight="1">
      <c r="A3" s="4">
        <v>11090001</v>
      </c>
      <c r="B3" s="4" t="s">
        <v>15</v>
      </c>
      <c r="C3" s="2">
        <v>26</v>
      </c>
      <c r="D3" s="2">
        <v>8</v>
      </c>
      <c r="E3" s="2">
        <v>34</v>
      </c>
      <c r="F3" s="5">
        <v>1</v>
      </c>
      <c r="G3" s="5">
        <v>1</v>
      </c>
      <c r="H3" s="5">
        <v>4</v>
      </c>
      <c r="I3" s="5">
        <v>0</v>
      </c>
      <c r="J3" s="5">
        <v>2</v>
      </c>
      <c r="K3" s="5">
        <v>2</v>
      </c>
      <c r="L3" s="5">
        <v>0</v>
      </c>
      <c r="M3" s="5">
        <v>0</v>
      </c>
      <c r="N3" s="5">
        <v>0</v>
      </c>
      <c r="O3" s="5">
        <v>0</v>
      </c>
      <c r="P3" s="5">
        <v>5</v>
      </c>
      <c r="Q3" s="5">
        <v>2</v>
      </c>
      <c r="R3" s="5">
        <v>14</v>
      </c>
      <c r="S3" s="5">
        <v>3</v>
      </c>
    </row>
    <row r="4" spans="1:19" ht="15.9" customHeight="1">
      <c r="A4" s="4">
        <v>11090002</v>
      </c>
      <c r="B4" s="4" t="s">
        <v>16</v>
      </c>
      <c r="C4" s="2">
        <v>29</v>
      </c>
      <c r="D4" s="2">
        <v>2</v>
      </c>
      <c r="E4" s="2">
        <v>31</v>
      </c>
      <c r="F4" s="5">
        <v>3</v>
      </c>
      <c r="G4" s="5">
        <v>0</v>
      </c>
      <c r="H4" s="5">
        <v>3</v>
      </c>
      <c r="I4" s="5">
        <v>1</v>
      </c>
      <c r="J4" s="5">
        <v>8</v>
      </c>
      <c r="K4" s="5">
        <v>0</v>
      </c>
      <c r="L4" s="5">
        <v>1</v>
      </c>
      <c r="M4" s="5">
        <v>0</v>
      </c>
      <c r="N4" s="5">
        <v>1</v>
      </c>
      <c r="O4" s="5">
        <v>0</v>
      </c>
      <c r="P4" s="5">
        <v>4</v>
      </c>
      <c r="Q4" s="5">
        <v>0</v>
      </c>
      <c r="R4" s="5">
        <v>9</v>
      </c>
      <c r="S4" s="5">
        <v>1</v>
      </c>
    </row>
    <row r="5" spans="1:19" ht="15.9" customHeight="1">
      <c r="A5" s="4">
        <v>11090009</v>
      </c>
      <c r="B5" s="4" t="s">
        <v>17</v>
      </c>
      <c r="C5" s="2">
        <v>1</v>
      </c>
      <c r="D5" s="2">
        <v>0</v>
      </c>
      <c r="E5" s="2">
        <v>1</v>
      </c>
      <c r="F5" s="5">
        <v>0</v>
      </c>
      <c r="G5" s="5">
        <v>0</v>
      </c>
      <c r="H5" s="5">
        <v>0</v>
      </c>
      <c r="I5" s="5">
        <v>0</v>
      </c>
      <c r="J5" s="5">
        <v>1</v>
      </c>
      <c r="K5" s="5">
        <v>0</v>
      </c>
      <c r="L5" s="5">
        <v>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</row>
    <row r="6" spans="1:19" ht="15.9" customHeight="1">
      <c r="A6" s="4">
        <v>11090014</v>
      </c>
      <c r="B6" s="4" t="s">
        <v>18</v>
      </c>
      <c r="C6" s="2">
        <v>13</v>
      </c>
      <c r="D6" s="2">
        <v>8</v>
      </c>
      <c r="E6" s="2">
        <v>21</v>
      </c>
      <c r="F6" s="5">
        <v>0</v>
      </c>
      <c r="G6" s="5">
        <v>0</v>
      </c>
      <c r="H6" s="5">
        <v>3</v>
      </c>
      <c r="I6" s="5">
        <v>1</v>
      </c>
      <c r="J6" s="5">
        <v>2</v>
      </c>
      <c r="K6" s="5">
        <v>1</v>
      </c>
      <c r="L6" s="5">
        <v>2</v>
      </c>
      <c r="M6" s="5">
        <v>2</v>
      </c>
      <c r="N6" s="5">
        <v>1</v>
      </c>
      <c r="O6" s="5">
        <v>1</v>
      </c>
      <c r="P6" s="5">
        <v>1</v>
      </c>
      <c r="Q6" s="5">
        <v>1</v>
      </c>
      <c r="R6" s="5">
        <v>4</v>
      </c>
      <c r="S6" s="5">
        <v>2</v>
      </c>
    </row>
    <row r="7" spans="1:19" ht="15.9" customHeight="1">
      <c r="A7" s="4">
        <v>11090019</v>
      </c>
      <c r="B7" s="4" t="s">
        <v>19</v>
      </c>
      <c r="C7" s="2">
        <v>10</v>
      </c>
      <c r="D7" s="2">
        <v>2</v>
      </c>
      <c r="E7" s="2">
        <v>12</v>
      </c>
      <c r="F7" s="5">
        <v>0</v>
      </c>
      <c r="G7" s="5">
        <v>0</v>
      </c>
      <c r="H7" s="5">
        <v>3</v>
      </c>
      <c r="I7" s="5">
        <v>1</v>
      </c>
      <c r="J7" s="5">
        <v>0</v>
      </c>
      <c r="K7" s="5">
        <v>0</v>
      </c>
      <c r="L7" s="5">
        <v>0</v>
      </c>
      <c r="M7" s="5">
        <v>0</v>
      </c>
      <c r="N7" s="5">
        <v>1</v>
      </c>
      <c r="O7" s="5">
        <v>0</v>
      </c>
      <c r="P7" s="5">
        <v>0</v>
      </c>
      <c r="Q7" s="5">
        <v>0</v>
      </c>
      <c r="R7" s="5">
        <v>6</v>
      </c>
      <c r="S7" s="5">
        <v>1</v>
      </c>
    </row>
    <row r="8" spans="1:19" ht="15.9" customHeight="1">
      <c r="A8" s="4">
        <v>11110001</v>
      </c>
      <c r="B8" s="4" t="s">
        <v>92</v>
      </c>
      <c r="C8" s="2">
        <v>7</v>
      </c>
      <c r="D8" s="2">
        <v>2</v>
      </c>
      <c r="E8" s="2">
        <v>9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1</v>
      </c>
      <c r="Q8" s="5">
        <v>0</v>
      </c>
      <c r="R8" s="5">
        <v>6</v>
      </c>
      <c r="S8" s="5">
        <v>2</v>
      </c>
    </row>
    <row r="9" spans="1:19" ht="15.9" customHeight="1">
      <c r="A9" s="4">
        <v>11110009</v>
      </c>
      <c r="B9" s="4" t="s">
        <v>93</v>
      </c>
      <c r="C9" s="2">
        <v>10</v>
      </c>
      <c r="D9" s="2">
        <v>1</v>
      </c>
      <c r="E9" s="2">
        <v>11</v>
      </c>
      <c r="F9" s="5">
        <v>0</v>
      </c>
      <c r="G9" s="5">
        <v>0</v>
      </c>
      <c r="H9" s="5">
        <v>0</v>
      </c>
      <c r="I9" s="5">
        <v>0</v>
      </c>
      <c r="J9" s="5">
        <v>3</v>
      </c>
      <c r="K9" s="5">
        <v>0</v>
      </c>
      <c r="L9" s="5">
        <v>0</v>
      </c>
      <c r="M9" s="5">
        <v>0</v>
      </c>
      <c r="N9" s="5">
        <v>2</v>
      </c>
      <c r="O9" s="5">
        <v>1</v>
      </c>
      <c r="P9" s="5">
        <v>2</v>
      </c>
      <c r="Q9" s="5">
        <v>0</v>
      </c>
      <c r="R9" s="5">
        <v>3</v>
      </c>
      <c r="S9" s="5">
        <v>0</v>
      </c>
    </row>
    <row r="10" spans="1:19" ht="15.9" customHeight="1">
      <c r="A10" s="4">
        <v>11110013</v>
      </c>
      <c r="B10" s="4" t="s">
        <v>94</v>
      </c>
      <c r="C10" s="2">
        <v>15</v>
      </c>
      <c r="D10" s="2">
        <v>6</v>
      </c>
      <c r="E10" s="2">
        <v>21</v>
      </c>
      <c r="F10" s="5">
        <v>3</v>
      </c>
      <c r="G10" s="5">
        <v>1</v>
      </c>
      <c r="H10" s="5">
        <v>3</v>
      </c>
      <c r="I10" s="5">
        <v>0</v>
      </c>
      <c r="J10" s="5">
        <v>5</v>
      </c>
      <c r="K10" s="5">
        <v>2</v>
      </c>
      <c r="L10" s="5">
        <v>2</v>
      </c>
      <c r="M10" s="5">
        <v>0</v>
      </c>
      <c r="N10" s="5">
        <v>1</v>
      </c>
      <c r="O10" s="5">
        <v>1</v>
      </c>
      <c r="P10" s="5">
        <v>1</v>
      </c>
      <c r="Q10" s="5">
        <v>1</v>
      </c>
      <c r="R10" s="5">
        <v>0</v>
      </c>
      <c r="S10" s="5">
        <v>1</v>
      </c>
    </row>
    <row r="11" spans="1:19" ht="15.9" customHeight="1">
      <c r="A11" s="4">
        <v>11110015</v>
      </c>
      <c r="B11" s="4" t="s">
        <v>169</v>
      </c>
      <c r="C11" s="2">
        <v>23</v>
      </c>
      <c r="D11" s="2">
        <v>4</v>
      </c>
      <c r="E11" s="2">
        <v>27</v>
      </c>
      <c r="F11" s="5">
        <v>2</v>
      </c>
      <c r="G11" s="5">
        <v>0</v>
      </c>
      <c r="H11" s="5">
        <v>5</v>
      </c>
      <c r="I11" s="5">
        <v>0</v>
      </c>
      <c r="J11" s="5">
        <v>3</v>
      </c>
      <c r="K11" s="5">
        <v>0</v>
      </c>
      <c r="L11" s="5">
        <v>5</v>
      </c>
      <c r="M11" s="5">
        <v>0</v>
      </c>
      <c r="N11" s="5">
        <v>0</v>
      </c>
      <c r="O11" s="5">
        <v>0</v>
      </c>
      <c r="P11" s="5">
        <v>1</v>
      </c>
      <c r="Q11" s="5">
        <v>0</v>
      </c>
      <c r="R11" s="5">
        <v>7</v>
      </c>
      <c r="S11" s="5">
        <v>4</v>
      </c>
    </row>
    <row r="12" spans="1:19" ht="15.9" customHeight="1">
      <c r="A12" s="4">
        <v>11110023</v>
      </c>
      <c r="B12" s="4" t="s">
        <v>95</v>
      </c>
      <c r="C12" s="2">
        <v>6</v>
      </c>
      <c r="D12" s="2">
        <v>1</v>
      </c>
      <c r="E12" s="2">
        <v>7</v>
      </c>
      <c r="F12" s="5">
        <v>1</v>
      </c>
      <c r="G12" s="5">
        <v>0</v>
      </c>
      <c r="H12" s="5">
        <v>0</v>
      </c>
      <c r="I12" s="5">
        <v>0</v>
      </c>
      <c r="J12" s="5">
        <v>1</v>
      </c>
      <c r="K12" s="5">
        <v>0</v>
      </c>
      <c r="L12" s="5">
        <v>1</v>
      </c>
      <c r="M12" s="5">
        <v>1</v>
      </c>
      <c r="N12" s="5">
        <v>2</v>
      </c>
      <c r="O12" s="5">
        <v>0</v>
      </c>
      <c r="P12" s="5">
        <v>0</v>
      </c>
      <c r="Q12" s="5">
        <v>0</v>
      </c>
      <c r="R12" s="5">
        <v>1</v>
      </c>
      <c r="S12" s="5">
        <v>0</v>
      </c>
    </row>
    <row r="13" spans="1:19" ht="15.9" customHeight="1">
      <c r="A13" s="4">
        <v>11110024</v>
      </c>
      <c r="B13" s="4" t="s">
        <v>96</v>
      </c>
      <c r="C13" s="2">
        <v>7</v>
      </c>
      <c r="D13" s="2">
        <v>5</v>
      </c>
      <c r="E13" s="2">
        <v>12</v>
      </c>
      <c r="F13" s="5">
        <v>0</v>
      </c>
      <c r="G13" s="5">
        <v>0</v>
      </c>
      <c r="H13" s="5">
        <v>1</v>
      </c>
      <c r="I13" s="5">
        <v>1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v>6</v>
      </c>
      <c r="S13" s="5">
        <v>4</v>
      </c>
    </row>
    <row r="14" spans="1:19" ht="15.9" customHeight="1">
      <c r="A14" s="4">
        <v>11110027</v>
      </c>
      <c r="B14" s="4" t="s">
        <v>97</v>
      </c>
      <c r="C14" s="2">
        <v>38</v>
      </c>
      <c r="D14" s="2">
        <v>9</v>
      </c>
      <c r="E14" s="2">
        <v>47</v>
      </c>
      <c r="F14" s="5">
        <v>2</v>
      </c>
      <c r="G14" s="5">
        <v>1</v>
      </c>
      <c r="H14" s="5">
        <v>5</v>
      </c>
      <c r="I14" s="5">
        <v>1</v>
      </c>
      <c r="J14" s="5">
        <v>8</v>
      </c>
      <c r="K14" s="5">
        <v>1</v>
      </c>
      <c r="L14" s="5">
        <v>3</v>
      </c>
      <c r="M14" s="5">
        <v>0</v>
      </c>
      <c r="N14" s="5">
        <v>4</v>
      </c>
      <c r="O14" s="5">
        <v>1</v>
      </c>
      <c r="P14" s="5">
        <v>3</v>
      </c>
      <c r="Q14" s="5">
        <v>1</v>
      </c>
      <c r="R14" s="5">
        <v>13</v>
      </c>
      <c r="S14" s="5">
        <v>4</v>
      </c>
    </row>
    <row r="15" spans="1:19" ht="15.9" customHeight="1">
      <c r="A15" s="4">
        <v>11110028</v>
      </c>
      <c r="B15" s="4" t="s">
        <v>98</v>
      </c>
      <c r="C15" s="2">
        <v>4</v>
      </c>
      <c r="D15" s="2">
        <v>3</v>
      </c>
      <c r="E15" s="2">
        <v>7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2</v>
      </c>
      <c r="Q15" s="5">
        <v>0</v>
      </c>
      <c r="R15" s="5">
        <v>2</v>
      </c>
      <c r="S15" s="5">
        <v>3</v>
      </c>
    </row>
    <row r="16" spans="1:19" ht="15.9" customHeight="1">
      <c r="A16" s="4">
        <v>11110029</v>
      </c>
      <c r="B16" s="4" t="s">
        <v>99</v>
      </c>
      <c r="C16" s="2">
        <v>4</v>
      </c>
      <c r="D16" s="2">
        <v>0</v>
      </c>
      <c r="E16" s="2">
        <v>4</v>
      </c>
      <c r="F16" s="5">
        <v>0</v>
      </c>
      <c r="G16" s="5">
        <v>0</v>
      </c>
      <c r="H16" s="5">
        <v>0</v>
      </c>
      <c r="I16" s="5">
        <v>0</v>
      </c>
      <c r="J16" s="5">
        <v>3</v>
      </c>
      <c r="K16" s="5">
        <v>0</v>
      </c>
      <c r="L16" s="5">
        <v>0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1</v>
      </c>
      <c r="S16" s="5">
        <v>0</v>
      </c>
    </row>
    <row r="17" spans="1:19" ht="15.9" customHeight="1">
      <c r="A17" s="4">
        <v>11110032</v>
      </c>
      <c r="B17" s="4" t="s">
        <v>100</v>
      </c>
      <c r="C17" s="2">
        <v>10</v>
      </c>
      <c r="D17" s="2">
        <v>1</v>
      </c>
      <c r="E17" s="2">
        <v>11</v>
      </c>
      <c r="F17" s="5">
        <v>0</v>
      </c>
      <c r="G17" s="5">
        <v>0</v>
      </c>
      <c r="H17" s="5">
        <v>5</v>
      </c>
      <c r="I17" s="5">
        <v>0</v>
      </c>
      <c r="J17" s="5">
        <v>1</v>
      </c>
      <c r="K17" s="5">
        <v>0</v>
      </c>
      <c r="L17" s="5">
        <v>1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3</v>
      </c>
      <c r="S17" s="5">
        <v>1</v>
      </c>
    </row>
    <row r="18" spans="1:19" ht="15.9" customHeight="1">
      <c r="A18" s="4">
        <v>11110033</v>
      </c>
      <c r="B18" s="4" t="s">
        <v>187</v>
      </c>
      <c r="C18" s="2">
        <v>9</v>
      </c>
      <c r="D18" s="2">
        <v>1</v>
      </c>
      <c r="E18" s="2">
        <v>10</v>
      </c>
      <c r="F18" s="5">
        <v>0</v>
      </c>
      <c r="G18" s="5">
        <v>0</v>
      </c>
      <c r="H18" s="5">
        <v>0</v>
      </c>
      <c r="I18" s="5">
        <v>0</v>
      </c>
      <c r="J18" s="5">
        <v>1</v>
      </c>
      <c r="K18" s="5">
        <v>0</v>
      </c>
      <c r="L18" s="5">
        <v>2</v>
      </c>
      <c r="M18" s="5">
        <v>0</v>
      </c>
      <c r="N18" s="5">
        <v>0</v>
      </c>
      <c r="O18" s="5">
        <v>0</v>
      </c>
      <c r="P18" s="5">
        <v>3</v>
      </c>
      <c r="Q18" s="5">
        <v>0</v>
      </c>
      <c r="R18" s="5">
        <v>3</v>
      </c>
      <c r="S18" s="5">
        <v>1</v>
      </c>
    </row>
    <row r="19" spans="1:19" ht="15.9" customHeight="1">
      <c r="A19" s="4">
        <v>11120004</v>
      </c>
      <c r="B19" s="4" t="s">
        <v>20</v>
      </c>
      <c r="C19" s="2">
        <v>19</v>
      </c>
      <c r="D19" s="2">
        <v>0</v>
      </c>
      <c r="E19" s="2">
        <v>19</v>
      </c>
      <c r="F19" s="5">
        <v>1</v>
      </c>
      <c r="G19" s="5">
        <v>0</v>
      </c>
      <c r="H19" s="5">
        <v>7</v>
      </c>
      <c r="I19" s="5">
        <v>0</v>
      </c>
      <c r="J19" s="5">
        <v>8</v>
      </c>
      <c r="K19" s="5">
        <v>0</v>
      </c>
      <c r="L19" s="5">
        <v>3</v>
      </c>
      <c r="M19" s="5">
        <v>0</v>
      </c>
      <c r="N19" s="5">
        <v>0</v>
      </c>
      <c r="O19" s="5">
        <v>0</v>
      </c>
      <c r="P19" s="5">
        <v>0</v>
      </c>
      <c r="Q19" s="5">
        <v>0</v>
      </c>
      <c r="R19" s="5">
        <v>0</v>
      </c>
      <c r="S19" s="5">
        <v>0</v>
      </c>
    </row>
    <row r="20" spans="1:19" ht="15.9" customHeight="1">
      <c r="A20" s="4">
        <v>11120009</v>
      </c>
      <c r="B20" s="4" t="s">
        <v>21</v>
      </c>
      <c r="C20" s="2">
        <v>9</v>
      </c>
      <c r="D20" s="2">
        <v>0</v>
      </c>
      <c r="E20" s="2">
        <v>9</v>
      </c>
      <c r="F20" s="5">
        <v>1</v>
      </c>
      <c r="G20" s="5">
        <v>0</v>
      </c>
      <c r="H20" s="5">
        <v>4</v>
      </c>
      <c r="I20" s="5">
        <v>0</v>
      </c>
      <c r="J20" s="5">
        <v>0</v>
      </c>
      <c r="K20" s="5">
        <v>0</v>
      </c>
      <c r="L20" s="5">
        <v>2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2</v>
      </c>
      <c r="S20" s="5">
        <v>0</v>
      </c>
    </row>
    <row r="21" spans="1:19" ht="15.9" customHeight="1">
      <c r="A21" s="4">
        <v>11120017</v>
      </c>
      <c r="B21" s="4" t="s">
        <v>188</v>
      </c>
      <c r="C21" s="2">
        <v>18</v>
      </c>
      <c r="D21" s="2">
        <v>5</v>
      </c>
      <c r="E21" s="2">
        <v>23</v>
      </c>
      <c r="F21" s="5">
        <v>1</v>
      </c>
      <c r="G21" s="5">
        <v>1</v>
      </c>
      <c r="H21" s="5">
        <v>0</v>
      </c>
      <c r="I21" s="5">
        <v>0</v>
      </c>
      <c r="J21" s="5">
        <v>2</v>
      </c>
      <c r="K21" s="5">
        <v>1</v>
      </c>
      <c r="L21" s="5">
        <v>3</v>
      </c>
      <c r="M21" s="5">
        <v>1</v>
      </c>
      <c r="N21" s="5">
        <v>2</v>
      </c>
      <c r="O21" s="5">
        <v>0</v>
      </c>
      <c r="P21" s="5">
        <v>5</v>
      </c>
      <c r="Q21" s="5">
        <v>1</v>
      </c>
      <c r="R21" s="5">
        <v>5</v>
      </c>
      <c r="S21" s="5">
        <v>1</v>
      </c>
    </row>
    <row r="22" spans="1:19" ht="15.9" customHeight="1">
      <c r="A22" s="4">
        <v>11120019</v>
      </c>
      <c r="B22" s="4" t="s">
        <v>253</v>
      </c>
      <c r="C22" s="2">
        <v>8</v>
      </c>
      <c r="D22" s="2">
        <v>2</v>
      </c>
      <c r="E22" s="2">
        <v>10</v>
      </c>
      <c r="F22" s="5">
        <v>0</v>
      </c>
      <c r="G22" s="5">
        <v>0</v>
      </c>
      <c r="H22" s="5">
        <v>0</v>
      </c>
      <c r="I22" s="5">
        <v>1</v>
      </c>
      <c r="J22" s="5">
        <v>0</v>
      </c>
      <c r="K22" s="5">
        <v>0</v>
      </c>
      <c r="L22" s="5">
        <v>8</v>
      </c>
      <c r="M22" s="5">
        <v>1</v>
      </c>
      <c r="N22" s="5">
        <v>0</v>
      </c>
      <c r="O22" s="5">
        <v>0</v>
      </c>
      <c r="P22" s="5">
        <v>0</v>
      </c>
      <c r="Q22" s="5">
        <v>0</v>
      </c>
      <c r="R22" s="5">
        <v>0</v>
      </c>
      <c r="S22" s="5">
        <v>0</v>
      </c>
    </row>
    <row r="23" spans="1:19" ht="15.9" customHeight="1">
      <c r="A23" s="4">
        <v>11120024</v>
      </c>
      <c r="B23" s="4" t="s">
        <v>22</v>
      </c>
      <c r="C23" s="2">
        <v>7</v>
      </c>
      <c r="D23" s="2">
        <v>1</v>
      </c>
      <c r="E23" s="2">
        <v>8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4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3</v>
      </c>
      <c r="S23" s="5">
        <v>1</v>
      </c>
    </row>
    <row r="24" spans="1:19" ht="15.9" customHeight="1">
      <c r="A24" s="4">
        <v>11120025</v>
      </c>
      <c r="B24" s="4" t="s">
        <v>23</v>
      </c>
      <c r="C24" s="2">
        <v>0</v>
      </c>
      <c r="D24" s="2">
        <v>0</v>
      </c>
      <c r="E24" s="2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</row>
    <row r="25" spans="1:19" ht="15.9" customHeight="1">
      <c r="A25" s="4">
        <v>11120026</v>
      </c>
      <c r="B25" s="4" t="s">
        <v>24</v>
      </c>
      <c r="C25" s="2">
        <v>6</v>
      </c>
      <c r="D25" s="2">
        <v>1</v>
      </c>
      <c r="E25" s="2">
        <v>7</v>
      </c>
      <c r="F25" s="5">
        <v>0</v>
      </c>
      <c r="G25" s="5">
        <v>0</v>
      </c>
      <c r="H25" s="5">
        <v>1</v>
      </c>
      <c r="I25" s="5">
        <v>0</v>
      </c>
      <c r="J25" s="5">
        <v>1</v>
      </c>
      <c r="K25" s="5">
        <v>1</v>
      </c>
      <c r="L25" s="5">
        <v>0</v>
      </c>
      <c r="M25" s="5">
        <v>0</v>
      </c>
      <c r="N25" s="5">
        <v>1</v>
      </c>
      <c r="O25" s="5">
        <v>0</v>
      </c>
      <c r="P25" s="5">
        <v>0</v>
      </c>
      <c r="Q25" s="5">
        <v>0</v>
      </c>
      <c r="R25" s="5">
        <v>3</v>
      </c>
      <c r="S25" s="5">
        <v>0</v>
      </c>
    </row>
    <row r="26" spans="1:19" ht="15.9" customHeight="1">
      <c r="A26" s="4">
        <v>11120043</v>
      </c>
      <c r="B26" s="4" t="s">
        <v>26</v>
      </c>
      <c r="C26" s="2">
        <v>17</v>
      </c>
      <c r="D26" s="2">
        <v>2</v>
      </c>
      <c r="E26" s="2">
        <v>19</v>
      </c>
      <c r="F26" s="5">
        <v>0</v>
      </c>
      <c r="G26" s="5">
        <v>0</v>
      </c>
      <c r="H26" s="5">
        <v>3</v>
      </c>
      <c r="I26" s="5">
        <v>1</v>
      </c>
      <c r="J26" s="5">
        <v>3</v>
      </c>
      <c r="K26" s="5">
        <v>0</v>
      </c>
      <c r="L26" s="5">
        <v>0</v>
      </c>
      <c r="M26" s="5">
        <v>0</v>
      </c>
      <c r="N26" s="5">
        <v>0</v>
      </c>
      <c r="O26" s="5">
        <v>0</v>
      </c>
      <c r="P26" s="5">
        <v>4</v>
      </c>
      <c r="Q26" s="5">
        <v>0</v>
      </c>
      <c r="R26" s="5">
        <v>7</v>
      </c>
      <c r="S26" s="5">
        <v>1</v>
      </c>
    </row>
    <row r="27" spans="1:19" ht="15.9" customHeight="1">
      <c r="A27" s="4">
        <v>11120044</v>
      </c>
      <c r="B27" s="4" t="s">
        <v>27</v>
      </c>
      <c r="C27" s="2">
        <v>1</v>
      </c>
      <c r="D27" s="2">
        <v>1</v>
      </c>
      <c r="E27" s="2">
        <v>2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0</v>
      </c>
      <c r="O27" s="5">
        <v>0</v>
      </c>
      <c r="P27" s="5">
        <v>1</v>
      </c>
      <c r="Q27" s="5">
        <v>1</v>
      </c>
      <c r="R27" s="5">
        <v>0</v>
      </c>
      <c r="S27" s="5">
        <v>0</v>
      </c>
    </row>
    <row r="28" spans="1:19" ht="15.9" customHeight="1">
      <c r="A28" s="4">
        <v>11120045</v>
      </c>
      <c r="B28" s="4" t="s">
        <v>28</v>
      </c>
      <c r="C28" s="2">
        <v>12</v>
      </c>
      <c r="D28" s="2">
        <v>4</v>
      </c>
      <c r="E28" s="2">
        <v>16</v>
      </c>
      <c r="F28" s="5">
        <v>1</v>
      </c>
      <c r="G28" s="5">
        <v>0</v>
      </c>
      <c r="H28" s="5">
        <v>1</v>
      </c>
      <c r="I28" s="5">
        <v>0</v>
      </c>
      <c r="J28" s="5">
        <v>1</v>
      </c>
      <c r="K28" s="5">
        <v>2</v>
      </c>
      <c r="L28" s="5">
        <v>1</v>
      </c>
      <c r="M28" s="5">
        <v>0</v>
      </c>
      <c r="N28" s="5">
        <v>2</v>
      </c>
      <c r="O28" s="5">
        <v>2</v>
      </c>
      <c r="P28" s="5">
        <v>1</v>
      </c>
      <c r="Q28" s="5">
        <v>0</v>
      </c>
      <c r="R28" s="5">
        <v>5</v>
      </c>
      <c r="S28" s="5">
        <v>0</v>
      </c>
    </row>
    <row r="29" spans="1:19" ht="15.9" customHeight="1">
      <c r="A29" s="4">
        <v>11120046</v>
      </c>
      <c r="B29" s="4" t="s">
        <v>29</v>
      </c>
      <c r="C29" s="2">
        <v>13</v>
      </c>
      <c r="D29" s="2">
        <v>4</v>
      </c>
      <c r="E29" s="2">
        <v>17</v>
      </c>
      <c r="F29" s="5">
        <v>1</v>
      </c>
      <c r="G29" s="5">
        <v>0</v>
      </c>
      <c r="H29" s="5">
        <v>2</v>
      </c>
      <c r="I29" s="5">
        <v>0</v>
      </c>
      <c r="J29" s="5">
        <v>5</v>
      </c>
      <c r="K29" s="5">
        <v>0</v>
      </c>
      <c r="L29" s="5">
        <v>2</v>
      </c>
      <c r="M29" s="5">
        <v>0</v>
      </c>
      <c r="N29" s="5">
        <v>1</v>
      </c>
      <c r="O29" s="5">
        <v>1</v>
      </c>
      <c r="P29" s="5">
        <v>0</v>
      </c>
      <c r="Q29" s="5">
        <v>2</v>
      </c>
      <c r="R29" s="5">
        <v>2</v>
      </c>
      <c r="S29" s="5">
        <v>1</v>
      </c>
    </row>
    <row r="30" spans="1:19" ht="15.9" customHeight="1">
      <c r="A30" s="4">
        <v>11120047</v>
      </c>
      <c r="B30" s="4" t="s">
        <v>30</v>
      </c>
      <c r="C30" s="2">
        <v>19</v>
      </c>
      <c r="D30" s="2">
        <v>2</v>
      </c>
      <c r="E30" s="2">
        <v>21</v>
      </c>
      <c r="F30" s="5">
        <v>2</v>
      </c>
      <c r="G30" s="5">
        <v>0</v>
      </c>
      <c r="H30" s="5">
        <v>0</v>
      </c>
      <c r="I30" s="5">
        <v>0</v>
      </c>
      <c r="J30" s="5">
        <v>3</v>
      </c>
      <c r="K30" s="5">
        <v>0</v>
      </c>
      <c r="L30" s="5">
        <v>1</v>
      </c>
      <c r="M30" s="5">
        <v>0</v>
      </c>
      <c r="N30" s="5">
        <v>0</v>
      </c>
      <c r="O30" s="5">
        <v>0</v>
      </c>
      <c r="P30" s="5">
        <v>2</v>
      </c>
      <c r="Q30" s="5">
        <v>0</v>
      </c>
      <c r="R30" s="5">
        <v>11</v>
      </c>
      <c r="S30" s="5">
        <v>2</v>
      </c>
    </row>
    <row r="31" spans="1:19" ht="15.9" customHeight="1">
      <c r="A31" s="4">
        <v>11120052</v>
      </c>
      <c r="B31" s="4" t="s">
        <v>178</v>
      </c>
      <c r="C31" s="2">
        <v>6</v>
      </c>
      <c r="D31" s="2">
        <v>3</v>
      </c>
      <c r="E31" s="2">
        <v>9</v>
      </c>
      <c r="F31" s="5">
        <v>0</v>
      </c>
      <c r="G31" s="5">
        <v>0</v>
      </c>
      <c r="H31" s="5">
        <v>2</v>
      </c>
      <c r="I31" s="5">
        <v>0</v>
      </c>
      <c r="J31" s="5">
        <v>1</v>
      </c>
      <c r="K31" s="5">
        <v>1</v>
      </c>
      <c r="L31" s="5">
        <v>1</v>
      </c>
      <c r="M31" s="5">
        <v>0</v>
      </c>
      <c r="N31" s="5">
        <v>0</v>
      </c>
      <c r="O31" s="5">
        <v>0</v>
      </c>
      <c r="P31" s="5">
        <v>0</v>
      </c>
      <c r="Q31" s="5">
        <v>1</v>
      </c>
      <c r="R31" s="5">
        <v>2</v>
      </c>
      <c r="S31" s="5">
        <v>1</v>
      </c>
    </row>
    <row r="32" spans="1:19" ht="15.9" customHeight="1">
      <c r="A32" s="4">
        <v>11300003</v>
      </c>
      <c r="B32" s="4" t="s">
        <v>101</v>
      </c>
      <c r="C32" s="2">
        <v>2</v>
      </c>
      <c r="D32" s="2">
        <v>0</v>
      </c>
      <c r="E32" s="2">
        <v>2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0</v>
      </c>
      <c r="O32" s="5">
        <v>0</v>
      </c>
      <c r="P32" s="5">
        <v>1</v>
      </c>
      <c r="Q32" s="5">
        <v>0</v>
      </c>
      <c r="R32" s="5">
        <v>1</v>
      </c>
      <c r="S32" s="5">
        <v>0</v>
      </c>
    </row>
    <row r="33" spans="1:19" ht="15.9" customHeight="1">
      <c r="A33" s="4">
        <v>11300004</v>
      </c>
      <c r="B33" s="4" t="s">
        <v>102</v>
      </c>
      <c r="C33" s="2">
        <v>30</v>
      </c>
      <c r="D33" s="2">
        <v>7</v>
      </c>
      <c r="E33" s="2">
        <v>37</v>
      </c>
      <c r="F33" s="5">
        <v>1</v>
      </c>
      <c r="G33" s="5">
        <v>1</v>
      </c>
      <c r="H33" s="5">
        <v>5</v>
      </c>
      <c r="I33" s="5">
        <v>1</v>
      </c>
      <c r="J33" s="5">
        <v>7</v>
      </c>
      <c r="K33" s="5">
        <v>1</v>
      </c>
      <c r="L33" s="5">
        <v>2</v>
      </c>
      <c r="M33" s="5">
        <v>0</v>
      </c>
      <c r="N33" s="5">
        <v>0</v>
      </c>
      <c r="O33" s="5">
        <v>0</v>
      </c>
      <c r="P33" s="5">
        <v>3</v>
      </c>
      <c r="Q33" s="5">
        <v>1</v>
      </c>
      <c r="R33" s="5">
        <v>12</v>
      </c>
      <c r="S33" s="5">
        <v>3</v>
      </c>
    </row>
    <row r="34" spans="1:19" ht="15.9" customHeight="1">
      <c r="A34" s="4">
        <v>11300005</v>
      </c>
      <c r="B34" s="4" t="s">
        <v>103</v>
      </c>
      <c r="C34" s="2">
        <v>12</v>
      </c>
      <c r="D34" s="2">
        <v>5</v>
      </c>
      <c r="E34" s="2">
        <v>17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1</v>
      </c>
      <c r="P34" s="5">
        <v>3</v>
      </c>
      <c r="Q34" s="5">
        <v>0</v>
      </c>
      <c r="R34" s="5">
        <v>9</v>
      </c>
      <c r="S34" s="5">
        <v>4</v>
      </c>
    </row>
    <row r="35" spans="1:19" ht="15.9" customHeight="1">
      <c r="A35" s="4">
        <v>11300006</v>
      </c>
      <c r="B35" s="4" t="s">
        <v>104</v>
      </c>
      <c r="C35" s="2">
        <v>10</v>
      </c>
      <c r="D35" s="2">
        <v>3</v>
      </c>
      <c r="E35" s="2">
        <v>13</v>
      </c>
      <c r="F35" s="5">
        <v>0</v>
      </c>
      <c r="G35" s="5">
        <v>0</v>
      </c>
      <c r="H35" s="5">
        <v>6</v>
      </c>
      <c r="I35" s="5">
        <v>0</v>
      </c>
      <c r="J35" s="5">
        <v>2</v>
      </c>
      <c r="K35" s="5">
        <v>0</v>
      </c>
      <c r="L35" s="5">
        <v>2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3</v>
      </c>
    </row>
    <row r="36" spans="1:19" ht="15.9" customHeight="1">
      <c r="A36" s="4">
        <v>11300007</v>
      </c>
      <c r="B36" s="4" t="s">
        <v>105</v>
      </c>
      <c r="C36" s="2">
        <v>94</v>
      </c>
      <c r="D36" s="2">
        <v>20</v>
      </c>
      <c r="E36" s="2">
        <v>114</v>
      </c>
      <c r="F36" s="5">
        <v>12</v>
      </c>
      <c r="G36" s="5">
        <v>2</v>
      </c>
      <c r="H36" s="5">
        <v>13</v>
      </c>
      <c r="I36" s="5">
        <v>0</v>
      </c>
      <c r="J36" s="5">
        <v>31</v>
      </c>
      <c r="K36" s="5">
        <v>1</v>
      </c>
      <c r="L36" s="5">
        <v>10</v>
      </c>
      <c r="M36" s="5">
        <v>2</v>
      </c>
      <c r="N36" s="5">
        <v>0</v>
      </c>
      <c r="O36" s="5">
        <v>0</v>
      </c>
      <c r="P36" s="5">
        <v>5</v>
      </c>
      <c r="Q36" s="5">
        <v>1</v>
      </c>
      <c r="R36" s="5">
        <v>23</v>
      </c>
      <c r="S36" s="5">
        <v>14</v>
      </c>
    </row>
    <row r="37" spans="1:19" ht="15.9" customHeight="1">
      <c r="A37" s="4">
        <v>11300008</v>
      </c>
      <c r="B37" s="4" t="s">
        <v>106</v>
      </c>
      <c r="C37" s="2">
        <v>1</v>
      </c>
      <c r="D37" s="2">
        <v>1</v>
      </c>
      <c r="E37" s="2">
        <v>2</v>
      </c>
      <c r="F37" s="5">
        <v>0</v>
      </c>
      <c r="G37" s="5">
        <v>0</v>
      </c>
      <c r="H37" s="5">
        <v>0</v>
      </c>
      <c r="I37" s="5">
        <v>0</v>
      </c>
      <c r="J37" s="5">
        <v>1</v>
      </c>
      <c r="K37" s="5">
        <v>1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0</v>
      </c>
      <c r="S37" s="5">
        <v>0</v>
      </c>
    </row>
    <row r="38" spans="1:19" ht="15.9" customHeight="1">
      <c r="A38" s="4">
        <v>11300010</v>
      </c>
      <c r="B38" s="4" t="s">
        <v>107</v>
      </c>
      <c r="C38" s="2">
        <v>39</v>
      </c>
      <c r="D38" s="2">
        <v>6</v>
      </c>
      <c r="E38" s="2">
        <v>45</v>
      </c>
      <c r="F38" s="5">
        <v>10</v>
      </c>
      <c r="G38" s="5">
        <v>2</v>
      </c>
      <c r="H38" s="5">
        <v>4</v>
      </c>
      <c r="I38" s="5">
        <v>2</v>
      </c>
      <c r="J38" s="5">
        <v>2</v>
      </c>
      <c r="K38" s="5">
        <v>0</v>
      </c>
      <c r="L38" s="5">
        <v>8</v>
      </c>
      <c r="M38" s="5">
        <v>0</v>
      </c>
      <c r="N38" s="5">
        <v>2</v>
      </c>
      <c r="O38" s="5">
        <v>0</v>
      </c>
      <c r="P38" s="5">
        <v>1</v>
      </c>
      <c r="Q38" s="5">
        <v>0</v>
      </c>
      <c r="R38" s="5">
        <v>12</v>
      </c>
      <c r="S38" s="5">
        <v>2</v>
      </c>
    </row>
    <row r="39" spans="1:19" ht="15.9" customHeight="1">
      <c r="A39" s="4">
        <v>11300012</v>
      </c>
      <c r="B39" s="4" t="s">
        <v>108</v>
      </c>
      <c r="C39" s="2">
        <v>19</v>
      </c>
      <c r="D39" s="2">
        <v>2</v>
      </c>
      <c r="E39" s="2">
        <v>21</v>
      </c>
      <c r="F39" s="5">
        <v>5</v>
      </c>
      <c r="G39" s="5">
        <v>0</v>
      </c>
      <c r="H39" s="5">
        <v>3</v>
      </c>
      <c r="I39" s="5">
        <v>0</v>
      </c>
      <c r="J39" s="5">
        <v>3</v>
      </c>
      <c r="K39" s="5">
        <v>1</v>
      </c>
      <c r="L39" s="5">
        <v>0</v>
      </c>
      <c r="M39" s="5">
        <v>0</v>
      </c>
      <c r="N39" s="5">
        <v>0</v>
      </c>
      <c r="O39" s="5">
        <v>0</v>
      </c>
      <c r="P39" s="5">
        <v>2</v>
      </c>
      <c r="Q39" s="5">
        <v>0</v>
      </c>
      <c r="R39" s="5">
        <v>6</v>
      </c>
      <c r="S39" s="5">
        <v>1</v>
      </c>
    </row>
    <row r="40" spans="1:19" ht="15.9" customHeight="1">
      <c r="A40" s="4">
        <v>11300014</v>
      </c>
      <c r="B40" s="4" t="s">
        <v>109</v>
      </c>
      <c r="C40" s="2">
        <v>8</v>
      </c>
      <c r="D40" s="2">
        <v>5</v>
      </c>
      <c r="E40" s="2">
        <v>13</v>
      </c>
      <c r="F40" s="5">
        <v>4</v>
      </c>
      <c r="G40" s="5">
        <v>3</v>
      </c>
      <c r="H40" s="5">
        <v>0</v>
      </c>
      <c r="I40" s="5">
        <v>1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2</v>
      </c>
      <c r="Q40" s="5">
        <v>0</v>
      </c>
      <c r="R40" s="5">
        <v>2</v>
      </c>
      <c r="S40" s="5">
        <v>1</v>
      </c>
    </row>
    <row r="41" spans="1:19" ht="15.9" customHeight="1">
      <c r="A41" s="4">
        <v>11300015</v>
      </c>
      <c r="B41" s="4" t="s">
        <v>110</v>
      </c>
      <c r="C41" s="2">
        <v>0</v>
      </c>
      <c r="D41" s="2">
        <v>0</v>
      </c>
      <c r="E41" s="2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</row>
    <row r="42" spans="1:19" ht="15.9" customHeight="1">
      <c r="A42" s="4">
        <v>11300016</v>
      </c>
      <c r="B42" s="4" t="s">
        <v>179</v>
      </c>
      <c r="C42" s="2">
        <v>28</v>
      </c>
      <c r="D42" s="2">
        <v>7</v>
      </c>
      <c r="E42" s="2">
        <v>35</v>
      </c>
      <c r="F42" s="5">
        <v>5</v>
      </c>
      <c r="G42" s="5">
        <v>0</v>
      </c>
      <c r="H42" s="5">
        <v>7</v>
      </c>
      <c r="I42" s="5">
        <v>0</v>
      </c>
      <c r="J42" s="5">
        <v>3</v>
      </c>
      <c r="K42" s="5">
        <v>0</v>
      </c>
      <c r="L42" s="5">
        <v>3</v>
      </c>
      <c r="M42" s="5">
        <v>0</v>
      </c>
      <c r="N42" s="5">
        <v>1</v>
      </c>
      <c r="O42" s="5">
        <v>0</v>
      </c>
      <c r="P42" s="5">
        <v>2</v>
      </c>
      <c r="Q42" s="5">
        <v>2</v>
      </c>
      <c r="R42" s="5">
        <v>7</v>
      </c>
      <c r="S42" s="5">
        <v>5</v>
      </c>
    </row>
    <row r="43" spans="1:19" ht="15.9" customHeight="1">
      <c r="A43" s="4">
        <v>11300017</v>
      </c>
      <c r="B43" s="4" t="s">
        <v>111</v>
      </c>
      <c r="C43" s="2">
        <v>0</v>
      </c>
      <c r="D43" s="2">
        <v>0</v>
      </c>
      <c r="E43" s="2">
        <v>0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0</v>
      </c>
      <c r="S43" s="5">
        <v>0</v>
      </c>
    </row>
    <row r="44" spans="1:19" ht="15.9" customHeight="1">
      <c r="A44" s="4">
        <v>11300019</v>
      </c>
      <c r="B44" s="4" t="s">
        <v>170</v>
      </c>
      <c r="C44" s="2">
        <v>27</v>
      </c>
      <c r="D44" s="2">
        <v>0</v>
      </c>
      <c r="E44" s="2">
        <v>27</v>
      </c>
      <c r="F44" s="5">
        <v>1</v>
      </c>
      <c r="G44" s="5">
        <v>0</v>
      </c>
      <c r="H44" s="5">
        <v>6</v>
      </c>
      <c r="I44" s="5">
        <v>0</v>
      </c>
      <c r="J44" s="5">
        <v>7</v>
      </c>
      <c r="K44" s="5">
        <v>0</v>
      </c>
      <c r="L44" s="5">
        <v>2</v>
      </c>
      <c r="M44" s="5">
        <v>0</v>
      </c>
      <c r="N44" s="5">
        <v>0</v>
      </c>
      <c r="O44" s="5">
        <v>0</v>
      </c>
      <c r="P44" s="5">
        <v>2</v>
      </c>
      <c r="Q44" s="5">
        <v>0</v>
      </c>
      <c r="R44" s="5">
        <v>9</v>
      </c>
      <c r="S44" s="5">
        <v>0</v>
      </c>
    </row>
    <row r="45" spans="1:19" ht="15.9" customHeight="1">
      <c r="A45" s="4">
        <v>11300021</v>
      </c>
      <c r="B45" s="4" t="s">
        <v>113</v>
      </c>
      <c r="C45" s="2">
        <v>0</v>
      </c>
      <c r="D45" s="2">
        <v>0</v>
      </c>
      <c r="E45" s="2">
        <v>0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0</v>
      </c>
      <c r="S45" s="5">
        <v>0</v>
      </c>
    </row>
    <row r="46" spans="1:19" ht="15.9" customHeight="1">
      <c r="A46" s="4">
        <v>11300022</v>
      </c>
      <c r="B46" s="4" t="s">
        <v>114</v>
      </c>
      <c r="C46" s="2">
        <v>5</v>
      </c>
      <c r="D46" s="2">
        <v>1</v>
      </c>
      <c r="E46" s="2">
        <v>6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1</v>
      </c>
      <c r="O46" s="5">
        <v>0</v>
      </c>
      <c r="P46" s="5">
        <v>0</v>
      </c>
      <c r="Q46" s="5">
        <v>1</v>
      </c>
      <c r="R46" s="5">
        <v>4</v>
      </c>
      <c r="S46" s="5">
        <v>0</v>
      </c>
    </row>
    <row r="47" spans="1:19" ht="15.9" customHeight="1">
      <c r="A47" s="4">
        <v>11300023</v>
      </c>
      <c r="B47" s="4" t="s">
        <v>115</v>
      </c>
      <c r="C47" s="2">
        <v>46</v>
      </c>
      <c r="D47" s="2">
        <v>6</v>
      </c>
      <c r="E47" s="2">
        <v>52</v>
      </c>
      <c r="F47" s="5">
        <v>6</v>
      </c>
      <c r="G47" s="5">
        <v>1</v>
      </c>
      <c r="H47" s="5">
        <v>6</v>
      </c>
      <c r="I47" s="5">
        <v>0</v>
      </c>
      <c r="J47" s="5">
        <v>10</v>
      </c>
      <c r="K47" s="5">
        <v>0</v>
      </c>
      <c r="L47" s="5">
        <v>7</v>
      </c>
      <c r="M47" s="5">
        <v>0</v>
      </c>
      <c r="N47" s="5">
        <v>0</v>
      </c>
      <c r="O47" s="5">
        <v>0</v>
      </c>
      <c r="P47" s="5">
        <v>2</v>
      </c>
      <c r="Q47" s="5">
        <v>1</v>
      </c>
      <c r="R47" s="5">
        <v>15</v>
      </c>
      <c r="S47" s="5">
        <v>4</v>
      </c>
    </row>
    <row r="48" spans="1:19" ht="15.9" customHeight="1">
      <c r="A48" s="4">
        <v>11300025</v>
      </c>
      <c r="B48" s="4" t="s">
        <v>116</v>
      </c>
      <c r="C48" s="2">
        <v>56</v>
      </c>
      <c r="D48" s="2">
        <v>10</v>
      </c>
      <c r="E48" s="2">
        <v>66</v>
      </c>
      <c r="F48" s="5">
        <v>4</v>
      </c>
      <c r="G48" s="5">
        <v>0</v>
      </c>
      <c r="H48" s="5">
        <v>17</v>
      </c>
      <c r="I48" s="5">
        <v>1</v>
      </c>
      <c r="J48" s="5">
        <v>15</v>
      </c>
      <c r="K48" s="5">
        <v>1</v>
      </c>
      <c r="L48" s="5">
        <v>2</v>
      </c>
      <c r="M48" s="5">
        <v>0</v>
      </c>
      <c r="N48" s="5">
        <v>1</v>
      </c>
      <c r="O48" s="5">
        <v>0</v>
      </c>
      <c r="P48" s="5">
        <v>3</v>
      </c>
      <c r="Q48" s="5">
        <v>2</v>
      </c>
      <c r="R48" s="5">
        <v>14</v>
      </c>
      <c r="S48" s="5">
        <v>6</v>
      </c>
    </row>
    <row r="49" spans="1:19" ht="15.9" customHeight="1">
      <c r="A49" s="4">
        <v>11300028</v>
      </c>
      <c r="B49" s="4" t="s">
        <v>117</v>
      </c>
      <c r="C49" s="2">
        <v>3</v>
      </c>
      <c r="D49" s="2">
        <v>0</v>
      </c>
      <c r="E49" s="2">
        <v>3</v>
      </c>
      <c r="F49" s="5">
        <v>0</v>
      </c>
      <c r="G49" s="5">
        <v>0</v>
      </c>
      <c r="H49" s="5">
        <v>1</v>
      </c>
      <c r="I49" s="5">
        <v>0</v>
      </c>
      <c r="J49" s="5">
        <v>0</v>
      </c>
      <c r="K49" s="5">
        <v>0</v>
      </c>
      <c r="L49" s="5">
        <v>1</v>
      </c>
      <c r="M49" s="5">
        <v>0</v>
      </c>
      <c r="N49" s="5">
        <v>1</v>
      </c>
      <c r="O49" s="5">
        <v>0</v>
      </c>
      <c r="P49" s="5">
        <v>0</v>
      </c>
      <c r="Q49" s="5">
        <v>0</v>
      </c>
      <c r="R49" s="5">
        <v>0</v>
      </c>
      <c r="S49" s="5">
        <v>0</v>
      </c>
    </row>
    <row r="50" spans="1:19" ht="15.9" customHeight="1">
      <c r="A50" s="4">
        <v>11300032</v>
      </c>
      <c r="B50" s="4" t="s">
        <v>118</v>
      </c>
      <c r="C50" s="2">
        <v>6</v>
      </c>
      <c r="D50" s="2">
        <v>1</v>
      </c>
      <c r="E50" s="2">
        <v>7</v>
      </c>
      <c r="F50" s="5">
        <v>1</v>
      </c>
      <c r="G50" s="5">
        <v>0</v>
      </c>
      <c r="H50" s="5">
        <v>0</v>
      </c>
      <c r="I50" s="5">
        <v>1</v>
      </c>
      <c r="J50" s="5">
        <v>0</v>
      </c>
      <c r="K50" s="5">
        <v>0</v>
      </c>
      <c r="L50" s="5">
        <v>3</v>
      </c>
      <c r="M50" s="5">
        <v>0</v>
      </c>
      <c r="N50" s="5">
        <v>0</v>
      </c>
      <c r="O50" s="5">
        <v>0</v>
      </c>
      <c r="P50" s="5">
        <v>1</v>
      </c>
      <c r="Q50" s="5">
        <v>0</v>
      </c>
      <c r="R50" s="5">
        <v>1</v>
      </c>
      <c r="S50" s="5">
        <v>0</v>
      </c>
    </row>
    <row r="51" spans="1:19" ht="15.9" customHeight="1">
      <c r="A51" s="4">
        <v>11300039</v>
      </c>
      <c r="B51" s="4" t="s">
        <v>119</v>
      </c>
      <c r="C51" s="2">
        <v>19</v>
      </c>
      <c r="D51" s="2">
        <v>8</v>
      </c>
      <c r="E51" s="2">
        <v>27</v>
      </c>
      <c r="F51" s="5">
        <v>2</v>
      </c>
      <c r="G51" s="5">
        <v>1</v>
      </c>
      <c r="H51" s="5">
        <v>4</v>
      </c>
      <c r="I51" s="5">
        <v>0</v>
      </c>
      <c r="J51" s="5">
        <v>4</v>
      </c>
      <c r="K51" s="5">
        <v>2</v>
      </c>
      <c r="L51" s="5">
        <v>1</v>
      </c>
      <c r="M51" s="5">
        <v>0</v>
      </c>
      <c r="N51" s="5">
        <v>1</v>
      </c>
      <c r="O51" s="5">
        <v>1</v>
      </c>
      <c r="P51" s="5">
        <v>0</v>
      </c>
      <c r="Q51" s="5">
        <v>0</v>
      </c>
      <c r="R51" s="5">
        <v>7</v>
      </c>
      <c r="S51" s="5">
        <v>4</v>
      </c>
    </row>
    <row r="52" spans="1:19" ht="15.9" customHeight="1">
      <c r="A52" s="4">
        <v>11300040</v>
      </c>
      <c r="B52" s="4" t="s">
        <v>120</v>
      </c>
      <c r="C52" s="2">
        <v>20</v>
      </c>
      <c r="D52" s="2">
        <v>1</v>
      </c>
      <c r="E52" s="2">
        <v>21</v>
      </c>
      <c r="F52" s="5">
        <v>2</v>
      </c>
      <c r="G52" s="5">
        <v>0</v>
      </c>
      <c r="H52" s="5">
        <v>2</v>
      </c>
      <c r="I52" s="5">
        <v>0</v>
      </c>
      <c r="J52" s="5">
        <v>2</v>
      </c>
      <c r="K52" s="5">
        <v>0</v>
      </c>
      <c r="L52" s="5">
        <v>4</v>
      </c>
      <c r="M52" s="5">
        <v>0</v>
      </c>
      <c r="N52" s="5">
        <v>0</v>
      </c>
      <c r="O52" s="5">
        <v>0</v>
      </c>
      <c r="P52" s="5">
        <v>3</v>
      </c>
      <c r="Q52" s="5">
        <v>0</v>
      </c>
      <c r="R52" s="5">
        <v>7</v>
      </c>
      <c r="S52" s="5">
        <v>1</v>
      </c>
    </row>
    <row r="53" spans="1:19" ht="15.9" customHeight="1">
      <c r="A53" s="4">
        <v>11300041</v>
      </c>
      <c r="B53" s="4" t="s">
        <v>121</v>
      </c>
      <c r="C53" s="2">
        <v>25</v>
      </c>
      <c r="D53" s="2">
        <v>7</v>
      </c>
      <c r="E53" s="2">
        <v>32</v>
      </c>
      <c r="F53" s="5">
        <v>7</v>
      </c>
      <c r="G53" s="5">
        <v>2</v>
      </c>
      <c r="H53" s="5">
        <v>0</v>
      </c>
      <c r="I53" s="5">
        <v>0</v>
      </c>
      <c r="J53" s="5">
        <v>3</v>
      </c>
      <c r="K53" s="5">
        <v>1</v>
      </c>
      <c r="L53" s="5">
        <v>1</v>
      </c>
      <c r="M53" s="5">
        <v>0</v>
      </c>
      <c r="N53" s="5">
        <v>0</v>
      </c>
      <c r="O53" s="5">
        <v>0</v>
      </c>
      <c r="P53" s="5">
        <v>4</v>
      </c>
      <c r="Q53" s="5">
        <v>2</v>
      </c>
      <c r="R53" s="5">
        <v>10</v>
      </c>
      <c r="S53" s="5">
        <v>2</v>
      </c>
    </row>
    <row r="54" spans="1:19" ht="15.9" customHeight="1">
      <c r="A54" s="4">
        <v>11300050</v>
      </c>
      <c r="B54" s="4" t="s">
        <v>123</v>
      </c>
      <c r="C54" s="2">
        <v>1</v>
      </c>
      <c r="D54" s="2">
        <v>0</v>
      </c>
      <c r="E54" s="2">
        <v>1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0</v>
      </c>
      <c r="O54" s="5">
        <v>0</v>
      </c>
      <c r="P54" s="5">
        <v>0</v>
      </c>
      <c r="Q54" s="5">
        <v>0</v>
      </c>
      <c r="R54" s="5">
        <v>1</v>
      </c>
      <c r="S54" s="5">
        <v>0</v>
      </c>
    </row>
    <row r="55" spans="1:19" ht="15.9" customHeight="1">
      <c r="A55" s="4">
        <v>11300055</v>
      </c>
      <c r="B55" s="4" t="s">
        <v>124</v>
      </c>
      <c r="C55" s="2">
        <v>10</v>
      </c>
      <c r="D55" s="2">
        <v>2</v>
      </c>
      <c r="E55" s="2">
        <v>12</v>
      </c>
      <c r="F55" s="5">
        <v>0</v>
      </c>
      <c r="G55" s="5">
        <v>0</v>
      </c>
      <c r="H55" s="5">
        <v>1</v>
      </c>
      <c r="I55" s="5">
        <v>1</v>
      </c>
      <c r="J55" s="5">
        <v>3</v>
      </c>
      <c r="K55" s="5">
        <v>1</v>
      </c>
      <c r="L55" s="5">
        <v>6</v>
      </c>
      <c r="M55" s="5">
        <v>0</v>
      </c>
      <c r="N55" s="5">
        <v>0</v>
      </c>
      <c r="O55" s="5">
        <v>0</v>
      </c>
      <c r="P55" s="5">
        <v>0</v>
      </c>
      <c r="Q55" s="5">
        <v>0</v>
      </c>
      <c r="R55" s="5">
        <v>0</v>
      </c>
      <c r="S55" s="5">
        <v>0</v>
      </c>
    </row>
    <row r="56" spans="1:19" ht="15.9" customHeight="1">
      <c r="A56" s="4">
        <v>11300056</v>
      </c>
      <c r="B56" s="4" t="s">
        <v>189</v>
      </c>
      <c r="C56" s="2">
        <v>0</v>
      </c>
      <c r="D56" s="2">
        <v>0</v>
      </c>
      <c r="E56" s="2">
        <v>0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0</v>
      </c>
      <c r="M56" s="5">
        <v>0</v>
      </c>
      <c r="N56" s="5">
        <v>0</v>
      </c>
      <c r="O56" s="5">
        <v>0</v>
      </c>
      <c r="P56" s="5">
        <v>0</v>
      </c>
      <c r="Q56" s="5">
        <v>0</v>
      </c>
      <c r="R56" s="5">
        <v>0</v>
      </c>
      <c r="S56" s="5">
        <v>0</v>
      </c>
    </row>
    <row r="57" spans="1:19" ht="15.9" customHeight="1">
      <c r="A57" s="4">
        <v>11300057</v>
      </c>
      <c r="B57" s="4" t="s">
        <v>254</v>
      </c>
      <c r="C57" s="2">
        <v>9</v>
      </c>
      <c r="D57" s="2">
        <v>1</v>
      </c>
      <c r="E57" s="2">
        <v>10</v>
      </c>
      <c r="F57" s="5">
        <v>0</v>
      </c>
      <c r="G57" s="5">
        <v>0</v>
      </c>
      <c r="H57" s="5">
        <v>1</v>
      </c>
      <c r="I57" s="5">
        <v>0</v>
      </c>
      <c r="J57" s="5">
        <v>0</v>
      </c>
      <c r="K57" s="5">
        <v>1</v>
      </c>
      <c r="L57" s="5">
        <v>2</v>
      </c>
      <c r="M57" s="5">
        <v>0</v>
      </c>
      <c r="N57" s="5">
        <v>0</v>
      </c>
      <c r="O57" s="5">
        <v>0</v>
      </c>
      <c r="P57" s="5">
        <v>1</v>
      </c>
      <c r="Q57" s="5">
        <v>0</v>
      </c>
      <c r="R57" s="5">
        <v>5</v>
      </c>
      <c r="S57" s="5">
        <v>0</v>
      </c>
    </row>
    <row r="58" spans="1:19" ht="15.9" customHeight="1">
      <c r="A58" s="4">
        <v>11310005</v>
      </c>
      <c r="B58" s="4" t="s">
        <v>31</v>
      </c>
      <c r="C58" s="2">
        <v>34</v>
      </c>
      <c r="D58" s="2">
        <v>5</v>
      </c>
      <c r="E58" s="2">
        <v>39</v>
      </c>
      <c r="F58" s="5">
        <v>3</v>
      </c>
      <c r="G58" s="5">
        <v>1</v>
      </c>
      <c r="H58" s="5">
        <v>10</v>
      </c>
      <c r="I58" s="5">
        <v>1</v>
      </c>
      <c r="J58" s="5">
        <v>5</v>
      </c>
      <c r="K58" s="5">
        <v>1</v>
      </c>
      <c r="L58" s="5">
        <v>6</v>
      </c>
      <c r="M58" s="5">
        <v>0</v>
      </c>
      <c r="N58" s="5">
        <v>3</v>
      </c>
      <c r="O58" s="5">
        <v>0</v>
      </c>
      <c r="P58" s="5">
        <v>2</v>
      </c>
      <c r="Q58" s="5">
        <v>2</v>
      </c>
      <c r="R58" s="5">
        <v>5</v>
      </c>
      <c r="S58" s="5">
        <v>0</v>
      </c>
    </row>
    <row r="59" spans="1:19" ht="15.9" customHeight="1">
      <c r="A59" s="4">
        <v>11310006</v>
      </c>
      <c r="B59" s="4" t="s">
        <v>32</v>
      </c>
      <c r="C59" s="2">
        <v>71</v>
      </c>
      <c r="D59" s="2">
        <v>12</v>
      </c>
      <c r="E59" s="2">
        <v>83</v>
      </c>
      <c r="F59" s="5">
        <v>13</v>
      </c>
      <c r="G59" s="5">
        <v>4</v>
      </c>
      <c r="H59" s="5">
        <v>16</v>
      </c>
      <c r="I59" s="5">
        <v>3</v>
      </c>
      <c r="J59" s="5">
        <v>7</v>
      </c>
      <c r="K59" s="5">
        <v>0</v>
      </c>
      <c r="L59" s="5">
        <v>4</v>
      </c>
      <c r="M59" s="5">
        <v>0</v>
      </c>
      <c r="N59" s="5">
        <v>0</v>
      </c>
      <c r="O59" s="5">
        <v>1</v>
      </c>
      <c r="P59" s="5">
        <v>14</v>
      </c>
      <c r="Q59" s="5">
        <v>1</v>
      </c>
      <c r="R59" s="5">
        <v>17</v>
      </c>
      <c r="S59" s="5">
        <v>3</v>
      </c>
    </row>
    <row r="60" spans="1:19" ht="15.9" customHeight="1">
      <c r="A60" s="4">
        <v>11310008</v>
      </c>
      <c r="B60" s="4" t="s">
        <v>180</v>
      </c>
      <c r="C60" s="2">
        <v>12</v>
      </c>
      <c r="D60" s="2">
        <v>12</v>
      </c>
      <c r="E60" s="2">
        <v>24</v>
      </c>
      <c r="F60" s="5">
        <v>1</v>
      </c>
      <c r="G60" s="5">
        <v>0</v>
      </c>
      <c r="H60" s="5">
        <v>1</v>
      </c>
      <c r="I60" s="5">
        <v>0</v>
      </c>
      <c r="J60" s="5">
        <v>0</v>
      </c>
      <c r="K60" s="5">
        <v>0</v>
      </c>
      <c r="L60" s="5">
        <v>2</v>
      </c>
      <c r="M60" s="5">
        <v>1</v>
      </c>
      <c r="N60" s="5">
        <v>2</v>
      </c>
      <c r="O60" s="5">
        <v>0</v>
      </c>
      <c r="P60" s="5">
        <v>1</v>
      </c>
      <c r="Q60" s="5">
        <v>6</v>
      </c>
      <c r="R60" s="5">
        <v>5</v>
      </c>
      <c r="S60" s="5">
        <v>5</v>
      </c>
    </row>
    <row r="61" spans="1:19" ht="15.9" customHeight="1">
      <c r="A61" s="4">
        <v>11310011</v>
      </c>
      <c r="B61" s="4" t="s">
        <v>171</v>
      </c>
      <c r="C61" s="2">
        <v>74</v>
      </c>
      <c r="D61" s="2">
        <v>13</v>
      </c>
      <c r="E61" s="2">
        <v>87</v>
      </c>
      <c r="F61" s="5">
        <v>0</v>
      </c>
      <c r="G61" s="5">
        <v>0</v>
      </c>
      <c r="H61" s="5">
        <v>7</v>
      </c>
      <c r="I61" s="5">
        <v>0</v>
      </c>
      <c r="J61" s="5">
        <v>8</v>
      </c>
      <c r="K61" s="5">
        <v>0</v>
      </c>
      <c r="L61" s="5">
        <v>3</v>
      </c>
      <c r="M61" s="5">
        <v>0</v>
      </c>
      <c r="N61" s="5">
        <v>0</v>
      </c>
      <c r="O61" s="5">
        <v>0</v>
      </c>
      <c r="P61" s="5">
        <v>27</v>
      </c>
      <c r="Q61" s="5">
        <v>7</v>
      </c>
      <c r="R61" s="5">
        <v>29</v>
      </c>
      <c r="S61" s="5">
        <v>6</v>
      </c>
    </row>
    <row r="62" spans="1:19" ht="15.9" customHeight="1">
      <c r="A62" s="4">
        <v>11310019</v>
      </c>
      <c r="B62" s="4" t="s">
        <v>33</v>
      </c>
      <c r="C62" s="2">
        <v>34</v>
      </c>
      <c r="D62" s="2">
        <v>10</v>
      </c>
      <c r="E62" s="2">
        <v>44</v>
      </c>
      <c r="F62" s="5">
        <v>1</v>
      </c>
      <c r="G62" s="5">
        <v>1</v>
      </c>
      <c r="H62" s="5">
        <v>5</v>
      </c>
      <c r="I62" s="5">
        <v>1</v>
      </c>
      <c r="J62" s="5">
        <v>11</v>
      </c>
      <c r="K62" s="5">
        <v>1</v>
      </c>
      <c r="L62" s="5">
        <v>1</v>
      </c>
      <c r="M62" s="5">
        <v>1</v>
      </c>
      <c r="N62" s="5">
        <v>0</v>
      </c>
      <c r="O62" s="5">
        <v>0</v>
      </c>
      <c r="P62" s="5">
        <v>3</v>
      </c>
      <c r="Q62" s="5">
        <v>2</v>
      </c>
      <c r="R62" s="5">
        <v>13</v>
      </c>
      <c r="S62" s="5">
        <v>4</v>
      </c>
    </row>
    <row r="63" spans="1:19" ht="15.9" customHeight="1">
      <c r="A63" s="4">
        <v>11310029</v>
      </c>
      <c r="B63" s="4" t="s">
        <v>34</v>
      </c>
      <c r="C63" s="2">
        <v>40</v>
      </c>
      <c r="D63" s="2">
        <v>15</v>
      </c>
      <c r="E63" s="2">
        <v>55</v>
      </c>
      <c r="F63" s="5">
        <v>5</v>
      </c>
      <c r="G63" s="5">
        <v>0</v>
      </c>
      <c r="H63" s="5">
        <v>3</v>
      </c>
      <c r="I63" s="5">
        <v>0</v>
      </c>
      <c r="J63" s="5">
        <v>6</v>
      </c>
      <c r="K63" s="5">
        <v>0</v>
      </c>
      <c r="L63" s="5">
        <v>3</v>
      </c>
      <c r="M63" s="5">
        <v>2</v>
      </c>
      <c r="N63" s="5">
        <v>1</v>
      </c>
      <c r="O63" s="5">
        <v>1</v>
      </c>
      <c r="P63" s="5">
        <v>8</v>
      </c>
      <c r="Q63" s="5">
        <v>4</v>
      </c>
      <c r="R63" s="5">
        <v>14</v>
      </c>
      <c r="S63" s="5">
        <v>8</v>
      </c>
    </row>
    <row r="64" spans="1:19" ht="15.9" customHeight="1">
      <c r="A64" s="4">
        <v>11310033</v>
      </c>
      <c r="B64" s="4" t="s">
        <v>35</v>
      </c>
      <c r="C64" s="2">
        <v>40</v>
      </c>
      <c r="D64" s="2">
        <v>1</v>
      </c>
      <c r="E64" s="2">
        <v>41</v>
      </c>
      <c r="F64" s="5">
        <v>3</v>
      </c>
      <c r="G64" s="5">
        <v>0</v>
      </c>
      <c r="H64" s="5">
        <v>2</v>
      </c>
      <c r="I64" s="5">
        <v>0</v>
      </c>
      <c r="J64" s="5">
        <v>7</v>
      </c>
      <c r="K64" s="5">
        <v>0</v>
      </c>
      <c r="L64" s="5">
        <v>1</v>
      </c>
      <c r="M64" s="5">
        <v>0</v>
      </c>
      <c r="N64" s="5">
        <v>2</v>
      </c>
      <c r="O64" s="5">
        <v>0</v>
      </c>
      <c r="P64" s="5">
        <v>4</v>
      </c>
      <c r="Q64" s="5">
        <v>0</v>
      </c>
      <c r="R64" s="5">
        <v>21</v>
      </c>
      <c r="S64" s="5">
        <v>1</v>
      </c>
    </row>
    <row r="65" spans="1:19" ht="15.9" customHeight="1">
      <c r="A65" s="4">
        <v>11310047</v>
      </c>
      <c r="B65" s="4" t="s">
        <v>36</v>
      </c>
      <c r="C65" s="2">
        <v>48</v>
      </c>
      <c r="D65" s="2">
        <v>6</v>
      </c>
      <c r="E65" s="2">
        <v>54</v>
      </c>
      <c r="F65" s="5">
        <v>5</v>
      </c>
      <c r="G65" s="5">
        <v>1</v>
      </c>
      <c r="H65" s="5">
        <v>9</v>
      </c>
      <c r="I65" s="5">
        <v>1</v>
      </c>
      <c r="J65" s="5">
        <v>11</v>
      </c>
      <c r="K65" s="5">
        <v>0</v>
      </c>
      <c r="L65" s="5">
        <v>8</v>
      </c>
      <c r="M65" s="5">
        <v>0</v>
      </c>
      <c r="N65" s="5">
        <v>4</v>
      </c>
      <c r="O65" s="5">
        <v>1</v>
      </c>
      <c r="P65" s="5">
        <v>6</v>
      </c>
      <c r="Q65" s="5">
        <v>1</v>
      </c>
      <c r="R65" s="5">
        <v>5</v>
      </c>
      <c r="S65" s="5">
        <v>2</v>
      </c>
    </row>
    <row r="66" spans="1:19" ht="15.9" customHeight="1">
      <c r="A66" s="4">
        <v>11310060</v>
      </c>
      <c r="B66" s="4" t="s">
        <v>37</v>
      </c>
      <c r="C66" s="2">
        <v>79</v>
      </c>
      <c r="D66" s="2">
        <v>12</v>
      </c>
      <c r="E66" s="2">
        <v>91</v>
      </c>
      <c r="F66" s="5">
        <v>5</v>
      </c>
      <c r="G66" s="5">
        <v>1</v>
      </c>
      <c r="H66" s="5">
        <v>14</v>
      </c>
      <c r="I66" s="5">
        <v>2</v>
      </c>
      <c r="J66" s="5">
        <v>16</v>
      </c>
      <c r="K66" s="5">
        <v>1</v>
      </c>
      <c r="L66" s="5">
        <v>11</v>
      </c>
      <c r="M66" s="5">
        <v>2</v>
      </c>
      <c r="N66" s="5">
        <v>4</v>
      </c>
      <c r="O66" s="5">
        <v>1</v>
      </c>
      <c r="P66" s="5">
        <v>6</v>
      </c>
      <c r="Q66" s="5">
        <v>2</v>
      </c>
      <c r="R66" s="5">
        <v>23</v>
      </c>
      <c r="S66" s="5">
        <v>3</v>
      </c>
    </row>
    <row r="67" spans="1:19" ht="15.9" customHeight="1">
      <c r="A67" s="4">
        <v>11310064</v>
      </c>
      <c r="B67" s="4" t="s">
        <v>38</v>
      </c>
      <c r="C67" s="2">
        <v>66</v>
      </c>
      <c r="D67" s="2">
        <v>13</v>
      </c>
      <c r="E67" s="2">
        <v>79</v>
      </c>
      <c r="F67" s="5">
        <v>8</v>
      </c>
      <c r="G67" s="5">
        <v>1</v>
      </c>
      <c r="H67" s="5">
        <v>7</v>
      </c>
      <c r="I67" s="5">
        <v>3</v>
      </c>
      <c r="J67" s="5">
        <v>7</v>
      </c>
      <c r="K67" s="5">
        <v>0</v>
      </c>
      <c r="L67" s="5">
        <v>4</v>
      </c>
      <c r="M67" s="5">
        <v>0</v>
      </c>
      <c r="N67" s="5">
        <v>4</v>
      </c>
      <c r="O67" s="5">
        <v>0</v>
      </c>
      <c r="P67" s="5">
        <v>7</v>
      </c>
      <c r="Q67" s="5">
        <v>2</v>
      </c>
      <c r="R67" s="5">
        <v>29</v>
      </c>
      <c r="S67" s="5">
        <v>7</v>
      </c>
    </row>
    <row r="68" spans="1:19" ht="15.9" customHeight="1">
      <c r="A68" s="4">
        <v>11310070</v>
      </c>
      <c r="B68" s="4" t="s">
        <v>39</v>
      </c>
      <c r="C68" s="2">
        <v>39</v>
      </c>
      <c r="D68" s="2">
        <v>9</v>
      </c>
      <c r="E68" s="2">
        <v>48</v>
      </c>
      <c r="F68" s="5">
        <v>7</v>
      </c>
      <c r="G68" s="5">
        <v>1</v>
      </c>
      <c r="H68" s="5">
        <v>7</v>
      </c>
      <c r="I68" s="5">
        <v>2</v>
      </c>
      <c r="J68" s="5">
        <v>3</v>
      </c>
      <c r="K68" s="5">
        <v>2</v>
      </c>
      <c r="L68" s="5">
        <v>5</v>
      </c>
      <c r="M68" s="5">
        <v>2</v>
      </c>
      <c r="N68" s="5">
        <v>6</v>
      </c>
      <c r="O68" s="5">
        <v>1</v>
      </c>
      <c r="P68" s="5">
        <v>3</v>
      </c>
      <c r="Q68" s="5">
        <v>0</v>
      </c>
      <c r="R68" s="5">
        <v>8</v>
      </c>
      <c r="S68" s="5">
        <v>1</v>
      </c>
    </row>
    <row r="69" spans="1:19" ht="15.9" customHeight="1">
      <c r="A69" s="4">
        <v>11310075</v>
      </c>
      <c r="B69" s="4" t="s">
        <v>40</v>
      </c>
      <c r="C69" s="2">
        <v>37</v>
      </c>
      <c r="D69" s="2">
        <v>5</v>
      </c>
      <c r="E69" s="2">
        <v>42</v>
      </c>
      <c r="F69" s="5">
        <v>7</v>
      </c>
      <c r="G69" s="5">
        <v>1</v>
      </c>
      <c r="H69" s="5">
        <v>5</v>
      </c>
      <c r="I69" s="5">
        <v>2</v>
      </c>
      <c r="J69" s="5">
        <v>6</v>
      </c>
      <c r="K69" s="5">
        <v>0</v>
      </c>
      <c r="L69" s="5">
        <v>3</v>
      </c>
      <c r="M69" s="5">
        <v>0</v>
      </c>
      <c r="N69" s="5">
        <v>2</v>
      </c>
      <c r="O69" s="5">
        <v>0</v>
      </c>
      <c r="P69" s="5">
        <v>3</v>
      </c>
      <c r="Q69" s="5">
        <v>0</v>
      </c>
      <c r="R69" s="5">
        <v>11</v>
      </c>
      <c r="S69" s="5">
        <v>2</v>
      </c>
    </row>
    <row r="70" spans="1:19" ht="15.9" customHeight="1">
      <c r="A70" s="4">
        <v>11310076</v>
      </c>
      <c r="B70" s="4" t="s">
        <v>41</v>
      </c>
      <c r="C70" s="2">
        <v>0</v>
      </c>
      <c r="D70" s="2">
        <v>0</v>
      </c>
      <c r="E70" s="2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</row>
    <row r="71" spans="1:19" ht="15.9" customHeight="1">
      <c r="A71" s="4">
        <v>11310077</v>
      </c>
      <c r="B71" s="4" t="s">
        <v>42</v>
      </c>
      <c r="C71" s="2">
        <v>32</v>
      </c>
      <c r="D71" s="2">
        <v>3</v>
      </c>
      <c r="E71" s="2">
        <v>35</v>
      </c>
      <c r="F71" s="5">
        <v>4</v>
      </c>
      <c r="G71" s="5">
        <v>0</v>
      </c>
      <c r="H71" s="5">
        <v>5</v>
      </c>
      <c r="I71" s="5">
        <v>0</v>
      </c>
      <c r="J71" s="5">
        <v>4</v>
      </c>
      <c r="K71" s="5">
        <v>0</v>
      </c>
      <c r="L71" s="5">
        <v>2</v>
      </c>
      <c r="M71" s="5">
        <v>0</v>
      </c>
      <c r="N71" s="5">
        <v>0</v>
      </c>
      <c r="O71" s="5">
        <v>0</v>
      </c>
      <c r="P71" s="5">
        <v>9</v>
      </c>
      <c r="Q71" s="5">
        <v>2</v>
      </c>
      <c r="R71" s="5">
        <v>8</v>
      </c>
      <c r="S71" s="5">
        <v>1</v>
      </c>
    </row>
    <row r="72" spans="1:19" ht="15.9" customHeight="1">
      <c r="A72" s="4">
        <v>11310098</v>
      </c>
      <c r="B72" s="4" t="s">
        <v>43</v>
      </c>
      <c r="C72" s="2">
        <v>31</v>
      </c>
      <c r="D72" s="2">
        <v>3</v>
      </c>
      <c r="E72" s="2">
        <v>34</v>
      </c>
      <c r="F72" s="5">
        <v>4</v>
      </c>
      <c r="G72" s="5">
        <v>0</v>
      </c>
      <c r="H72" s="5">
        <v>12</v>
      </c>
      <c r="I72" s="5">
        <v>1</v>
      </c>
      <c r="J72" s="5">
        <v>4</v>
      </c>
      <c r="K72" s="5">
        <v>0</v>
      </c>
      <c r="L72" s="5">
        <v>0</v>
      </c>
      <c r="M72" s="5">
        <v>1</v>
      </c>
      <c r="N72" s="5">
        <v>0</v>
      </c>
      <c r="O72" s="5">
        <v>0</v>
      </c>
      <c r="P72" s="5">
        <v>1</v>
      </c>
      <c r="Q72" s="5">
        <v>0</v>
      </c>
      <c r="R72" s="5">
        <v>10</v>
      </c>
      <c r="S72" s="5">
        <v>1</v>
      </c>
    </row>
    <row r="73" spans="1:19" ht="15.9" customHeight="1">
      <c r="A73" s="4">
        <v>11310099</v>
      </c>
      <c r="B73" s="4" t="s">
        <v>44</v>
      </c>
      <c r="C73" s="2">
        <v>0</v>
      </c>
      <c r="D73" s="2">
        <v>0</v>
      </c>
      <c r="E73" s="2">
        <v>0</v>
      </c>
      <c r="F73" s="5">
        <v>0</v>
      </c>
      <c r="G73" s="5">
        <v>0</v>
      </c>
      <c r="H73" s="5">
        <v>0</v>
      </c>
      <c r="I73" s="5">
        <v>0</v>
      </c>
      <c r="J73" s="5">
        <v>0</v>
      </c>
      <c r="K73" s="5">
        <v>0</v>
      </c>
      <c r="L73" s="5">
        <v>0</v>
      </c>
      <c r="M73" s="5">
        <v>0</v>
      </c>
      <c r="N73" s="5">
        <v>0</v>
      </c>
      <c r="O73" s="5">
        <v>0</v>
      </c>
      <c r="P73" s="5">
        <v>0</v>
      </c>
      <c r="Q73" s="5">
        <v>0</v>
      </c>
      <c r="R73" s="5">
        <v>0</v>
      </c>
      <c r="S73" s="5">
        <v>0</v>
      </c>
    </row>
    <row r="74" spans="1:19" ht="15.9" customHeight="1">
      <c r="A74" s="4">
        <v>11310115</v>
      </c>
      <c r="B74" s="4" t="s">
        <v>45</v>
      </c>
      <c r="C74" s="2">
        <v>17</v>
      </c>
      <c r="D74" s="2">
        <v>7</v>
      </c>
      <c r="E74" s="2">
        <v>24</v>
      </c>
      <c r="F74" s="5">
        <v>0</v>
      </c>
      <c r="G74" s="5">
        <v>0</v>
      </c>
      <c r="H74" s="5">
        <v>5</v>
      </c>
      <c r="I74" s="5">
        <v>1</v>
      </c>
      <c r="J74" s="5">
        <v>5</v>
      </c>
      <c r="K74" s="5">
        <v>4</v>
      </c>
      <c r="L74" s="5">
        <v>4</v>
      </c>
      <c r="M74" s="5">
        <v>0</v>
      </c>
      <c r="N74" s="5">
        <v>0</v>
      </c>
      <c r="O74" s="5">
        <v>0</v>
      </c>
      <c r="P74" s="5">
        <v>2</v>
      </c>
      <c r="Q74" s="5">
        <v>1</v>
      </c>
      <c r="R74" s="5">
        <v>1</v>
      </c>
      <c r="S74" s="5">
        <v>1</v>
      </c>
    </row>
    <row r="75" spans="1:19" ht="15.9" customHeight="1">
      <c r="A75" s="4">
        <v>11310117</v>
      </c>
      <c r="B75" s="4" t="s">
        <v>46</v>
      </c>
      <c r="C75" s="2">
        <v>0</v>
      </c>
      <c r="D75" s="2">
        <v>0</v>
      </c>
      <c r="E75" s="2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</row>
    <row r="76" spans="1:19" ht="15.9" customHeight="1">
      <c r="A76" s="4">
        <v>11310121</v>
      </c>
      <c r="B76" s="4" t="s">
        <v>47</v>
      </c>
      <c r="C76" s="2">
        <v>43</v>
      </c>
      <c r="D76" s="2">
        <v>12</v>
      </c>
      <c r="E76" s="2">
        <v>55</v>
      </c>
      <c r="F76" s="5">
        <v>5</v>
      </c>
      <c r="G76" s="5">
        <v>1</v>
      </c>
      <c r="H76" s="5">
        <v>8</v>
      </c>
      <c r="I76" s="5">
        <v>3</v>
      </c>
      <c r="J76" s="5">
        <v>6</v>
      </c>
      <c r="K76" s="5">
        <v>1</v>
      </c>
      <c r="L76" s="5">
        <v>5</v>
      </c>
      <c r="M76" s="5">
        <v>0</v>
      </c>
      <c r="N76" s="5">
        <v>2</v>
      </c>
      <c r="O76" s="5">
        <v>0</v>
      </c>
      <c r="P76" s="5">
        <v>5</v>
      </c>
      <c r="Q76" s="5">
        <v>5</v>
      </c>
      <c r="R76" s="5">
        <v>12</v>
      </c>
      <c r="S76" s="5">
        <v>2</v>
      </c>
    </row>
    <row r="77" spans="1:19" ht="15.9" customHeight="1">
      <c r="A77" s="4">
        <v>11310123</v>
      </c>
      <c r="B77" s="4" t="s">
        <v>48</v>
      </c>
      <c r="C77" s="2">
        <v>23</v>
      </c>
      <c r="D77" s="2">
        <v>2</v>
      </c>
      <c r="E77" s="2">
        <v>25</v>
      </c>
      <c r="F77" s="5">
        <v>2</v>
      </c>
      <c r="G77" s="5">
        <v>0</v>
      </c>
      <c r="H77" s="5">
        <v>4</v>
      </c>
      <c r="I77" s="5">
        <v>0</v>
      </c>
      <c r="J77" s="5">
        <v>7</v>
      </c>
      <c r="K77" s="5">
        <v>0</v>
      </c>
      <c r="L77" s="5">
        <v>3</v>
      </c>
      <c r="M77" s="5">
        <v>0</v>
      </c>
      <c r="N77" s="5">
        <v>4</v>
      </c>
      <c r="O77" s="5">
        <v>0</v>
      </c>
      <c r="P77" s="5">
        <v>0</v>
      </c>
      <c r="Q77" s="5">
        <v>2</v>
      </c>
      <c r="R77" s="5">
        <v>3</v>
      </c>
      <c r="S77" s="5">
        <v>0</v>
      </c>
    </row>
    <row r="78" spans="1:19" ht="15.9" customHeight="1">
      <c r="A78" s="4">
        <v>11310124</v>
      </c>
      <c r="B78" s="4" t="s">
        <v>49</v>
      </c>
      <c r="C78" s="2">
        <v>0</v>
      </c>
      <c r="D78" s="2">
        <v>0</v>
      </c>
      <c r="E78" s="2">
        <v>0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0</v>
      </c>
      <c r="Q78" s="5">
        <v>0</v>
      </c>
      <c r="R78" s="5">
        <v>0</v>
      </c>
      <c r="S78" s="5">
        <v>0</v>
      </c>
    </row>
    <row r="79" spans="1:19" ht="15.9" customHeight="1">
      <c r="A79" s="4">
        <v>11310126</v>
      </c>
      <c r="B79" s="4" t="s">
        <v>50</v>
      </c>
      <c r="C79" s="2">
        <v>36</v>
      </c>
      <c r="D79" s="2">
        <v>3</v>
      </c>
      <c r="E79" s="2">
        <v>39</v>
      </c>
      <c r="F79" s="5">
        <v>3</v>
      </c>
      <c r="G79" s="5">
        <v>0</v>
      </c>
      <c r="H79" s="5">
        <v>6</v>
      </c>
      <c r="I79" s="5">
        <v>1</v>
      </c>
      <c r="J79" s="5">
        <v>10</v>
      </c>
      <c r="K79" s="5">
        <v>1</v>
      </c>
      <c r="L79" s="5">
        <v>7</v>
      </c>
      <c r="M79" s="5">
        <v>0</v>
      </c>
      <c r="N79" s="5">
        <v>1</v>
      </c>
      <c r="O79" s="5">
        <v>1</v>
      </c>
      <c r="P79" s="5">
        <v>2</v>
      </c>
      <c r="Q79" s="5">
        <v>0</v>
      </c>
      <c r="R79" s="5">
        <v>7</v>
      </c>
      <c r="S79" s="5">
        <v>0</v>
      </c>
    </row>
    <row r="80" spans="1:19" ht="15.9" customHeight="1">
      <c r="A80" s="4">
        <v>11310129</v>
      </c>
      <c r="B80" s="4" t="s">
        <v>51</v>
      </c>
      <c r="C80" s="2">
        <v>33</v>
      </c>
      <c r="D80" s="2">
        <v>2</v>
      </c>
      <c r="E80" s="2">
        <v>35</v>
      </c>
      <c r="F80" s="5">
        <v>3</v>
      </c>
      <c r="G80" s="5">
        <v>0</v>
      </c>
      <c r="H80" s="5">
        <v>9</v>
      </c>
      <c r="I80" s="5">
        <v>0</v>
      </c>
      <c r="J80" s="5">
        <v>3</v>
      </c>
      <c r="K80" s="5">
        <v>1</v>
      </c>
      <c r="L80" s="5">
        <v>2</v>
      </c>
      <c r="M80" s="5">
        <v>1</v>
      </c>
      <c r="N80" s="5">
        <v>6</v>
      </c>
      <c r="O80" s="5">
        <v>0</v>
      </c>
      <c r="P80" s="5">
        <v>3</v>
      </c>
      <c r="Q80" s="5">
        <v>0</v>
      </c>
      <c r="R80" s="5">
        <v>7</v>
      </c>
      <c r="S80" s="5">
        <v>0</v>
      </c>
    </row>
    <row r="81" spans="1:19" ht="15.9" customHeight="1">
      <c r="A81" s="4">
        <v>11310130</v>
      </c>
      <c r="B81" s="4" t="s">
        <v>52</v>
      </c>
      <c r="C81" s="2">
        <v>3</v>
      </c>
      <c r="D81" s="2">
        <v>0</v>
      </c>
      <c r="E81" s="2">
        <v>3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3</v>
      </c>
      <c r="S81" s="5">
        <v>0</v>
      </c>
    </row>
    <row r="82" spans="1:19" ht="15.9" customHeight="1">
      <c r="A82" s="4">
        <v>11310131</v>
      </c>
      <c r="B82" s="4" t="s">
        <v>53</v>
      </c>
      <c r="C82" s="2">
        <v>25</v>
      </c>
      <c r="D82" s="2">
        <v>2</v>
      </c>
      <c r="E82" s="2">
        <v>27</v>
      </c>
      <c r="F82" s="5">
        <v>3</v>
      </c>
      <c r="G82" s="5">
        <v>0</v>
      </c>
      <c r="H82" s="5">
        <v>2</v>
      </c>
      <c r="I82" s="5">
        <v>0</v>
      </c>
      <c r="J82" s="5">
        <v>9</v>
      </c>
      <c r="K82" s="5">
        <v>0</v>
      </c>
      <c r="L82" s="5">
        <v>2</v>
      </c>
      <c r="M82" s="5">
        <v>0</v>
      </c>
      <c r="N82" s="5">
        <v>2</v>
      </c>
      <c r="O82" s="5">
        <v>0</v>
      </c>
      <c r="P82" s="5">
        <v>0</v>
      </c>
      <c r="Q82" s="5">
        <v>0</v>
      </c>
      <c r="R82" s="5">
        <v>7</v>
      </c>
      <c r="S82" s="5">
        <v>2</v>
      </c>
    </row>
    <row r="83" spans="1:19" ht="15.9" customHeight="1">
      <c r="A83" s="4">
        <v>11310132</v>
      </c>
      <c r="B83" s="4" t="s">
        <v>190</v>
      </c>
      <c r="C83" s="2">
        <v>24</v>
      </c>
      <c r="D83" s="2">
        <v>5</v>
      </c>
      <c r="E83" s="2">
        <v>29</v>
      </c>
      <c r="F83" s="5">
        <v>1</v>
      </c>
      <c r="G83" s="5">
        <v>0</v>
      </c>
      <c r="H83" s="5">
        <v>7</v>
      </c>
      <c r="I83" s="5">
        <v>1</v>
      </c>
      <c r="J83" s="5">
        <v>5</v>
      </c>
      <c r="K83" s="5">
        <v>1</v>
      </c>
      <c r="L83" s="5">
        <v>2</v>
      </c>
      <c r="M83" s="5">
        <v>0</v>
      </c>
      <c r="N83" s="5">
        <v>1</v>
      </c>
      <c r="O83" s="5">
        <v>0</v>
      </c>
      <c r="P83" s="5">
        <v>3</v>
      </c>
      <c r="Q83" s="5">
        <v>1</v>
      </c>
      <c r="R83" s="5">
        <v>5</v>
      </c>
      <c r="S83" s="5">
        <v>2</v>
      </c>
    </row>
    <row r="84" spans="1:19" ht="15.9" customHeight="1">
      <c r="A84" s="4">
        <v>11310133</v>
      </c>
      <c r="B84" s="4" t="s">
        <v>255</v>
      </c>
      <c r="C84" s="2">
        <v>0</v>
      </c>
      <c r="D84" s="2">
        <v>0</v>
      </c>
      <c r="E84" s="2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</row>
    <row r="85" spans="1:19" ht="15.9" customHeight="1">
      <c r="A85" s="4">
        <v>11320005</v>
      </c>
      <c r="B85" s="4" t="s">
        <v>54</v>
      </c>
      <c r="C85" s="2">
        <v>61</v>
      </c>
      <c r="D85" s="2">
        <v>13</v>
      </c>
      <c r="E85" s="2">
        <v>74</v>
      </c>
      <c r="F85" s="5">
        <v>5</v>
      </c>
      <c r="G85" s="5">
        <v>2</v>
      </c>
      <c r="H85" s="5">
        <v>4</v>
      </c>
      <c r="I85" s="5">
        <v>1</v>
      </c>
      <c r="J85" s="5">
        <v>13</v>
      </c>
      <c r="K85" s="5">
        <v>0</v>
      </c>
      <c r="L85" s="5">
        <v>3</v>
      </c>
      <c r="M85" s="5">
        <v>0</v>
      </c>
      <c r="N85" s="5">
        <v>3</v>
      </c>
      <c r="O85" s="5">
        <v>1</v>
      </c>
      <c r="P85" s="5">
        <v>8</v>
      </c>
      <c r="Q85" s="5">
        <v>4</v>
      </c>
      <c r="R85" s="5">
        <v>25</v>
      </c>
      <c r="S85" s="5">
        <v>5</v>
      </c>
    </row>
    <row r="86" spans="1:19" ht="15.9" customHeight="1">
      <c r="A86" s="4">
        <v>11320027</v>
      </c>
      <c r="B86" s="4" t="s">
        <v>55</v>
      </c>
      <c r="C86" s="2">
        <v>0</v>
      </c>
      <c r="D86" s="2">
        <v>0</v>
      </c>
      <c r="E86" s="2">
        <v>0</v>
      </c>
      <c r="F86" s="5">
        <v>0</v>
      </c>
      <c r="G86" s="5">
        <v>0</v>
      </c>
      <c r="H86" s="5">
        <v>0</v>
      </c>
      <c r="I86" s="5">
        <v>0</v>
      </c>
      <c r="J86" s="5">
        <v>0</v>
      </c>
      <c r="K86" s="5">
        <v>0</v>
      </c>
      <c r="L86" s="5">
        <v>0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0</v>
      </c>
      <c r="S86" s="5">
        <v>0</v>
      </c>
    </row>
    <row r="87" spans="1:19" ht="15.9" customHeight="1">
      <c r="A87" s="4">
        <v>11320032</v>
      </c>
      <c r="B87" s="4" t="s">
        <v>57</v>
      </c>
      <c r="C87" s="2">
        <v>0</v>
      </c>
      <c r="D87" s="2">
        <v>1</v>
      </c>
      <c r="E87" s="2">
        <v>1</v>
      </c>
      <c r="F87" s="5">
        <v>0</v>
      </c>
      <c r="G87" s="5">
        <v>0</v>
      </c>
      <c r="H87" s="5">
        <v>0</v>
      </c>
      <c r="I87" s="5">
        <v>1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</row>
    <row r="88" spans="1:19" ht="15.9" customHeight="1">
      <c r="A88" s="4">
        <v>11320033</v>
      </c>
      <c r="B88" s="4" t="s">
        <v>58</v>
      </c>
      <c r="C88" s="2">
        <v>8</v>
      </c>
      <c r="D88" s="2">
        <v>2</v>
      </c>
      <c r="E88" s="2">
        <v>10</v>
      </c>
      <c r="F88" s="5">
        <v>1</v>
      </c>
      <c r="G88" s="5">
        <v>0</v>
      </c>
      <c r="H88" s="5">
        <v>0</v>
      </c>
      <c r="I88" s="5">
        <v>0</v>
      </c>
      <c r="J88" s="5">
        <v>1</v>
      </c>
      <c r="K88" s="5">
        <v>0</v>
      </c>
      <c r="L88" s="5">
        <v>0</v>
      </c>
      <c r="M88" s="5">
        <v>1</v>
      </c>
      <c r="N88" s="5">
        <v>0</v>
      </c>
      <c r="O88" s="5">
        <v>0</v>
      </c>
      <c r="P88" s="5">
        <v>1</v>
      </c>
      <c r="Q88" s="5">
        <v>0</v>
      </c>
      <c r="R88" s="5">
        <v>5</v>
      </c>
      <c r="S88" s="5">
        <v>1</v>
      </c>
    </row>
    <row r="89" spans="1:19" ht="15.9" customHeight="1">
      <c r="A89" s="4">
        <v>11320039</v>
      </c>
      <c r="B89" s="4" t="s">
        <v>59</v>
      </c>
      <c r="C89" s="2">
        <v>14</v>
      </c>
      <c r="D89" s="2">
        <v>1</v>
      </c>
      <c r="E89" s="2">
        <v>15</v>
      </c>
      <c r="F89" s="5">
        <v>0</v>
      </c>
      <c r="G89" s="5">
        <v>0</v>
      </c>
      <c r="H89" s="5">
        <v>2</v>
      </c>
      <c r="I89" s="5">
        <v>0</v>
      </c>
      <c r="J89" s="5">
        <v>0</v>
      </c>
      <c r="K89" s="5">
        <v>0</v>
      </c>
      <c r="L89" s="5">
        <v>2</v>
      </c>
      <c r="M89" s="5">
        <v>0</v>
      </c>
      <c r="N89" s="5">
        <v>5</v>
      </c>
      <c r="O89" s="5">
        <v>0</v>
      </c>
      <c r="P89" s="5">
        <v>4</v>
      </c>
      <c r="Q89" s="5">
        <v>1</v>
      </c>
      <c r="R89" s="5">
        <v>1</v>
      </c>
      <c r="S89" s="5">
        <v>0</v>
      </c>
    </row>
    <row r="90" spans="1:19" ht="15.9" customHeight="1">
      <c r="A90" s="4">
        <v>11320040</v>
      </c>
      <c r="B90" s="4" t="s">
        <v>60</v>
      </c>
      <c r="C90" s="2">
        <v>0</v>
      </c>
      <c r="D90" s="2">
        <v>0</v>
      </c>
      <c r="E90" s="2">
        <v>0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0</v>
      </c>
      <c r="M90" s="5">
        <v>0</v>
      </c>
      <c r="N90" s="5">
        <v>0</v>
      </c>
      <c r="O90" s="5">
        <v>0</v>
      </c>
      <c r="P90" s="5">
        <v>0</v>
      </c>
      <c r="Q90" s="5">
        <v>0</v>
      </c>
      <c r="R90" s="5">
        <v>0</v>
      </c>
      <c r="S90" s="5">
        <v>0</v>
      </c>
    </row>
    <row r="91" spans="1:19" ht="15.9" customHeight="1">
      <c r="A91" s="4">
        <v>11320041</v>
      </c>
      <c r="B91" s="4" t="s">
        <v>61</v>
      </c>
      <c r="C91" s="2">
        <v>39</v>
      </c>
      <c r="D91" s="2">
        <v>9</v>
      </c>
      <c r="E91" s="2">
        <v>48</v>
      </c>
      <c r="F91" s="5">
        <v>0</v>
      </c>
      <c r="G91" s="5">
        <v>0</v>
      </c>
      <c r="H91" s="5">
        <v>8</v>
      </c>
      <c r="I91" s="5">
        <v>0</v>
      </c>
      <c r="J91" s="5">
        <v>6</v>
      </c>
      <c r="K91" s="5">
        <v>1</v>
      </c>
      <c r="L91" s="5">
        <v>6</v>
      </c>
      <c r="M91" s="5">
        <v>1</v>
      </c>
      <c r="N91" s="5">
        <v>1</v>
      </c>
      <c r="O91" s="5">
        <v>0</v>
      </c>
      <c r="P91" s="5">
        <v>4</v>
      </c>
      <c r="Q91" s="5">
        <v>1</v>
      </c>
      <c r="R91" s="5">
        <v>14</v>
      </c>
      <c r="S91" s="5">
        <v>6</v>
      </c>
    </row>
    <row r="92" spans="1:19" ht="15.9" customHeight="1">
      <c r="A92" s="4">
        <v>11320045</v>
      </c>
      <c r="B92" s="4" t="s">
        <v>172</v>
      </c>
      <c r="C92" s="2">
        <v>4</v>
      </c>
      <c r="D92" s="2">
        <v>3</v>
      </c>
      <c r="E92" s="2">
        <v>7</v>
      </c>
      <c r="F92" s="5">
        <v>0</v>
      </c>
      <c r="G92" s="5">
        <v>0</v>
      </c>
      <c r="H92" s="5">
        <v>0</v>
      </c>
      <c r="I92" s="5">
        <v>0</v>
      </c>
      <c r="J92" s="5">
        <v>2</v>
      </c>
      <c r="K92" s="5">
        <v>0</v>
      </c>
      <c r="L92" s="5">
        <v>1</v>
      </c>
      <c r="M92" s="5">
        <v>0</v>
      </c>
      <c r="N92" s="5">
        <v>0</v>
      </c>
      <c r="O92" s="5">
        <v>0</v>
      </c>
      <c r="P92" s="5">
        <v>1</v>
      </c>
      <c r="Q92" s="5">
        <v>1</v>
      </c>
      <c r="R92" s="5">
        <v>0</v>
      </c>
      <c r="S92" s="5">
        <v>2</v>
      </c>
    </row>
    <row r="93" spans="1:19" ht="15.9" customHeight="1">
      <c r="A93" s="4">
        <v>11320046</v>
      </c>
      <c r="B93" s="4" t="s">
        <v>437</v>
      </c>
      <c r="C93" s="2">
        <v>33</v>
      </c>
      <c r="D93" s="2">
        <v>15</v>
      </c>
      <c r="E93" s="2">
        <v>48</v>
      </c>
      <c r="F93" s="5">
        <v>9</v>
      </c>
      <c r="G93" s="5">
        <v>5</v>
      </c>
      <c r="H93" s="5">
        <v>5</v>
      </c>
      <c r="I93" s="5">
        <v>5</v>
      </c>
      <c r="J93" s="5">
        <v>7</v>
      </c>
      <c r="K93" s="5">
        <v>2</v>
      </c>
      <c r="L93" s="5">
        <v>2</v>
      </c>
      <c r="M93" s="5">
        <v>0</v>
      </c>
      <c r="N93" s="5">
        <v>0</v>
      </c>
      <c r="O93" s="5">
        <v>0</v>
      </c>
      <c r="P93" s="5">
        <v>2</v>
      </c>
      <c r="Q93" s="5">
        <v>1</v>
      </c>
      <c r="R93" s="5">
        <v>8</v>
      </c>
      <c r="S93" s="5">
        <v>2</v>
      </c>
    </row>
    <row r="94" spans="1:19" ht="15.9" customHeight="1">
      <c r="A94" s="4">
        <v>11340001</v>
      </c>
      <c r="B94" s="4" t="s">
        <v>125</v>
      </c>
      <c r="C94" s="2">
        <v>40</v>
      </c>
      <c r="D94" s="2">
        <v>9</v>
      </c>
      <c r="E94" s="2">
        <v>49</v>
      </c>
      <c r="F94" s="5">
        <v>5</v>
      </c>
      <c r="G94" s="5">
        <v>1</v>
      </c>
      <c r="H94" s="5">
        <v>8</v>
      </c>
      <c r="I94" s="5">
        <v>1</v>
      </c>
      <c r="J94" s="5">
        <v>8</v>
      </c>
      <c r="K94" s="5">
        <v>2</v>
      </c>
      <c r="L94" s="5">
        <v>0</v>
      </c>
      <c r="M94" s="5">
        <v>1</v>
      </c>
      <c r="N94" s="5">
        <v>0</v>
      </c>
      <c r="O94" s="5">
        <v>1</v>
      </c>
      <c r="P94" s="5">
        <v>1</v>
      </c>
      <c r="Q94" s="5">
        <v>1</v>
      </c>
      <c r="R94" s="5">
        <v>18</v>
      </c>
      <c r="S94" s="5">
        <v>2</v>
      </c>
    </row>
    <row r="95" spans="1:19" ht="15.9" customHeight="1">
      <c r="A95" s="4">
        <v>11340003</v>
      </c>
      <c r="B95" s="4" t="s">
        <v>126</v>
      </c>
      <c r="C95" s="2">
        <v>0</v>
      </c>
      <c r="D95" s="2">
        <v>0</v>
      </c>
      <c r="E95" s="2">
        <v>0</v>
      </c>
      <c r="F95" s="5">
        <v>0</v>
      </c>
      <c r="G95" s="5">
        <v>0</v>
      </c>
      <c r="H95" s="5">
        <v>0</v>
      </c>
      <c r="I95" s="5">
        <v>0</v>
      </c>
      <c r="J95" s="5">
        <v>0</v>
      </c>
      <c r="K95" s="5">
        <v>0</v>
      </c>
      <c r="L95" s="5">
        <v>0</v>
      </c>
      <c r="M95" s="5">
        <v>0</v>
      </c>
      <c r="N95" s="5">
        <v>0</v>
      </c>
      <c r="O95" s="5">
        <v>0</v>
      </c>
      <c r="P95" s="5">
        <v>0</v>
      </c>
      <c r="Q95" s="5">
        <v>0</v>
      </c>
      <c r="R95" s="5">
        <v>0</v>
      </c>
      <c r="S95" s="5">
        <v>0</v>
      </c>
    </row>
    <row r="96" spans="1:19" ht="15.9" customHeight="1">
      <c r="A96" s="4">
        <v>11340007</v>
      </c>
      <c r="B96" s="4" t="s">
        <v>127</v>
      </c>
      <c r="C96" s="2">
        <v>35</v>
      </c>
      <c r="D96" s="2">
        <v>9</v>
      </c>
      <c r="E96" s="2">
        <v>44</v>
      </c>
      <c r="F96" s="5">
        <v>10</v>
      </c>
      <c r="G96" s="5">
        <v>0</v>
      </c>
      <c r="H96" s="5">
        <v>3</v>
      </c>
      <c r="I96" s="5">
        <v>1</v>
      </c>
      <c r="J96" s="5">
        <v>3</v>
      </c>
      <c r="K96" s="5">
        <v>2</v>
      </c>
      <c r="L96" s="5">
        <v>1</v>
      </c>
      <c r="M96" s="5">
        <v>0</v>
      </c>
      <c r="N96" s="5">
        <v>3</v>
      </c>
      <c r="O96" s="5">
        <v>0</v>
      </c>
      <c r="P96" s="5">
        <v>7</v>
      </c>
      <c r="Q96" s="5">
        <v>4</v>
      </c>
      <c r="R96" s="5">
        <v>8</v>
      </c>
      <c r="S96" s="5">
        <v>2</v>
      </c>
    </row>
    <row r="97" spans="1:19" ht="15.9" customHeight="1">
      <c r="A97" s="4">
        <v>11340008</v>
      </c>
      <c r="B97" s="4" t="s">
        <v>128</v>
      </c>
      <c r="C97" s="2">
        <v>7</v>
      </c>
      <c r="D97" s="2">
        <v>0</v>
      </c>
      <c r="E97" s="2">
        <v>7</v>
      </c>
      <c r="F97" s="5">
        <v>2</v>
      </c>
      <c r="G97" s="5">
        <v>0</v>
      </c>
      <c r="H97" s="5">
        <v>4</v>
      </c>
      <c r="I97" s="5">
        <v>0</v>
      </c>
      <c r="J97" s="5">
        <v>1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</row>
    <row r="98" spans="1:19" ht="15.9" customHeight="1">
      <c r="A98" s="4">
        <v>11340010</v>
      </c>
      <c r="B98" s="4" t="s">
        <v>129</v>
      </c>
      <c r="C98" s="2">
        <v>213</v>
      </c>
      <c r="D98" s="2">
        <v>131</v>
      </c>
      <c r="E98" s="2">
        <v>344</v>
      </c>
      <c r="F98" s="5">
        <v>57</v>
      </c>
      <c r="G98" s="5">
        <v>41</v>
      </c>
      <c r="H98" s="5">
        <v>86</v>
      </c>
      <c r="I98" s="5">
        <v>77</v>
      </c>
      <c r="J98" s="5">
        <v>21</v>
      </c>
      <c r="K98" s="5">
        <v>1</v>
      </c>
      <c r="L98" s="5">
        <v>12</v>
      </c>
      <c r="M98" s="5">
        <v>1</v>
      </c>
      <c r="N98" s="5">
        <v>6</v>
      </c>
      <c r="O98" s="5">
        <v>1</v>
      </c>
      <c r="P98" s="5">
        <v>13</v>
      </c>
      <c r="Q98" s="5">
        <v>7</v>
      </c>
      <c r="R98" s="5">
        <v>18</v>
      </c>
      <c r="S98" s="5">
        <v>3</v>
      </c>
    </row>
    <row r="99" spans="1:19" ht="15.9" customHeight="1">
      <c r="A99" s="4">
        <v>11340012</v>
      </c>
      <c r="B99" s="4" t="s">
        <v>130</v>
      </c>
      <c r="C99" s="2">
        <v>31</v>
      </c>
      <c r="D99" s="2">
        <v>1</v>
      </c>
      <c r="E99" s="2">
        <v>32</v>
      </c>
      <c r="F99" s="5">
        <v>3</v>
      </c>
      <c r="G99" s="5">
        <v>0</v>
      </c>
      <c r="H99" s="5">
        <v>12</v>
      </c>
      <c r="I99" s="5">
        <v>1</v>
      </c>
      <c r="J99" s="5">
        <v>11</v>
      </c>
      <c r="K99" s="5">
        <v>0</v>
      </c>
      <c r="L99" s="5">
        <v>4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1</v>
      </c>
      <c r="S99" s="5">
        <v>0</v>
      </c>
    </row>
    <row r="100" spans="1:19" ht="15.9" customHeight="1">
      <c r="A100" s="4">
        <v>11340013</v>
      </c>
      <c r="B100" s="4" t="s">
        <v>131</v>
      </c>
      <c r="C100" s="2">
        <v>0</v>
      </c>
      <c r="D100" s="2">
        <v>0</v>
      </c>
      <c r="E100" s="2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</row>
    <row r="101" spans="1:19" ht="15.9" customHeight="1">
      <c r="A101" s="4">
        <v>11340014</v>
      </c>
      <c r="B101" s="4" t="s">
        <v>132</v>
      </c>
      <c r="C101" s="2">
        <v>24</v>
      </c>
      <c r="D101" s="2">
        <v>8</v>
      </c>
      <c r="E101" s="2">
        <v>32</v>
      </c>
      <c r="F101" s="5">
        <v>4</v>
      </c>
      <c r="G101" s="5">
        <v>3</v>
      </c>
      <c r="H101" s="5">
        <v>4</v>
      </c>
      <c r="I101" s="5">
        <v>1</v>
      </c>
      <c r="J101" s="5">
        <v>2</v>
      </c>
      <c r="K101" s="5">
        <v>0</v>
      </c>
      <c r="L101" s="5">
        <v>2</v>
      </c>
      <c r="M101" s="5">
        <v>0</v>
      </c>
      <c r="N101" s="5">
        <v>2</v>
      </c>
      <c r="O101" s="5">
        <v>0</v>
      </c>
      <c r="P101" s="5">
        <v>3</v>
      </c>
      <c r="Q101" s="5">
        <v>3</v>
      </c>
      <c r="R101" s="5">
        <v>7</v>
      </c>
      <c r="S101" s="5">
        <v>1</v>
      </c>
    </row>
    <row r="102" spans="1:19" ht="15.9" customHeight="1">
      <c r="A102" s="4">
        <v>11340017</v>
      </c>
      <c r="B102" s="4" t="s">
        <v>133</v>
      </c>
      <c r="C102" s="2">
        <v>20</v>
      </c>
      <c r="D102" s="2">
        <v>3</v>
      </c>
      <c r="E102" s="2">
        <v>23</v>
      </c>
      <c r="F102" s="5">
        <v>4</v>
      </c>
      <c r="G102" s="5">
        <v>1</v>
      </c>
      <c r="H102" s="5">
        <v>2</v>
      </c>
      <c r="I102" s="5">
        <v>0</v>
      </c>
      <c r="J102" s="5">
        <v>9</v>
      </c>
      <c r="K102" s="5">
        <v>0</v>
      </c>
      <c r="L102" s="5">
        <v>3</v>
      </c>
      <c r="M102" s="5">
        <v>0</v>
      </c>
      <c r="N102" s="5">
        <v>2</v>
      </c>
      <c r="O102" s="5">
        <v>0</v>
      </c>
      <c r="P102" s="5">
        <v>0</v>
      </c>
      <c r="Q102" s="5">
        <v>2</v>
      </c>
      <c r="R102" s="5">
        <v>0</v>
      </c>
      <c r="S102" s="5">
        <v>0</v>
      </c>
    </row>
    <row r="103" spans="1:19" ht="15.9" customHeight="1">
      <c r="A103" s="4">
        <v>11340022</v>
      </c>
      <c r="B103" s="4" t="s">
        <v>134</v>
      </c>
      <c r="C103" s="2">
        <v>0</v>
      </c>
      <c r="D103" s="2">
        <v>0</v>
      </c>
      <c r="E103" s="2">
        <v>0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0</v>
      </c>
      <c r="Q103" s="5">
        <v>0</v>
      </c>
      <c r="R103" s="5">
        <v>0</v>
      </c>
      <c r="S103" s="5">
        <v>0</v>
      </c>
    </row>
    <row r="104" spans="1:19" ht="15.9" customHeight="1">
      <c r="A104" s="4">
        <v>11340033</v>
      </c>
      <c r="B104" s="4" t="s">
        <v>135</v>
      </c>
      <c r="C104" s="2">
        <v>12</v>
      </c>
      <c r="D104" s="2">
        <v>5</v>
      </c>
      <c r="E104" s="2">
        <v>17</v>
      </c>
      <c r="F104" s="5">
        <v>0</v>
      </c>
      <c r="G104" s="5">
        <v>0</v>
      </c>
      <c r="H104" s="5">
        <v>1</v>
      </c>
      <c r="I104" s="5">
        <v>0</v>
      </c>
      <c r="J104" s="5">
        <v>1</v>
      </c>
      <c r="K104" s="5">
        <v>0</v>
      </c>
      <c r="L104" s="5">
        <v>2</v>
      </c>
      <c r="M104" s="5">
        <v>0</v>
      </c>
      <c r="N104" s="5">
        <v>0</v>
      </c>
      <c r="O104" s="5">
        <v>1</v>
      </c>
      <c r="P104" s="5">
        <v>2</v>
      </c>
      <c r="Q104" s="5">
        <v>1</v>
      </c>
      <c r="R104" s="5">
        <v>6</v>
      </c>
      <c r="S104" s="5">
        <v>3</v>
      </c>
    </row>
    <row r="105" spans="1:19" ht="15.9" customHeight="1">
      <c r="A105" s="4">
        <v>11340035</v>
      </c>
      <c r="B105" s="4" t="s">
        <v>136</v>
      </c>
      <c r="C105" s="2">
        <v>1</v>
      </c>
      <c r="D105" s="2">
        <v>0</v>
      </c>
      <c r="E105" s="2">
        <v>1</v>
      </c>
      <c r="F105" s="5">
        <v>0</v>
      </c>
      <c r="G105" s="5">
        <v>0</v>
      </c>
      <c r="H105" s="5">
        <v>1</v>
      </c>
      <c r="I105" s="5">
        <v>0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</row>
    <row r="106" spans="1:19" ht="15.9" customHeight="1">
      <c r="A106" s="4">
        <v>11340040</v>
      </c>
      <c r="B106" s="4" t="s">
        <v>137</v>
      </c>
      <c r="C106" s="2">
        <v>36</v>
      </c>
      <c r="D106" s="2">
        <v>3</v>
      </c>
      <c r="E106" s="2">
        <v>39</v>
      </c>
      <c r="F106" s="5">
        <v>0</v>
      </c>
      <c r="G106" s="5">
        <v>0</v>
      </c>
      <c r="H106" s="5">
        <v>6</v>
      </c>
      <c r="I106" s="5">
        <v>0</v>
      </c>
      <c r="J106" s="5">
        <v>6</v>
      </c>
      <c r="K106" s="5">
        <v>1</v>
      </c>
      <c r="L106" s="5">
        <v>3</v>
      </c>
      <c r="M106" s="5">
        <v>0</v>
      </c>
      <c r="N106" s="5">
        <v>0</v>
      </c>
      <c r="O106" s="5">
        <v>0</v>
      </c>
      <c r="P106" s="5">
        <v>9</v>
      </c>
      <c r="Q106" s="5">
        <v>0</v>
      </c>
      <c r="R106" s="5">
        <v>12</v>
      </c>
      <c r="S106" s="5">
        <v>2</v>
      </c>
    </row>
    <row r="107" spans="1:19" ht="15.9" customHeight="1">
      <c r="A107" s="4">
        <v>11340042</v>
      </c>
      <c r="B107" s="4" t="s">
        <v>138</v>
      </c>
      <c r="C107" s="2">
        <v>13</v>
      </c>
      <c r="D107" s="2">
        <v>0</v>
      </c>
      <c r="E107" s="2">
        <v>13</v>
      </c>
      <c r="F107" s="5">
        <v>2</v>
      </c>
      <c r="G107" s="5">
        <v>0</v>
      </c>
      <c r="H107" s="5">
        <v>0</v>
      </c>
      <c r="I107" s="5">
        <v>0</v>
      </c>
      <c r="J107" s="5">
        <v>7</v>
      </c>
      <c r="K107" s="5">
        <v>0</v>
      </c>
      <c r="L107" s="5">
        <v>3</v>
      </c>
      <c r="M107" s="5">
        <v>0</v>
      </c>
      <c r="N107" s="5">
        <v>0</v>
      </c>
      <c r="O107" s="5">
        <v>0</v>
      </c>
      <c r="P107" s="5">
        <v>0</v>
      </c>
      <c r="Q107" s="5">
        <v>0</v>
      </c>
      <c r="R107" s="5">
        <v>1</v>
      </c>
      <c r="S107" s="5">
        <v>0</v>
      </c>
    </row>
    <row r="108" spans="1:19" ht="15.9" customHeight="1">
      <c r="A108" s="4">
        <v>11340047</v>
      </c>
      <c r="B108" s="4" t="s">
        <v>139</v>
      </c>
      <c r="C108" s="2">
        <v>0</v>
      </c>
      <c r="D108" s="2">
        <v>0</v>
      </c>
      <c r="E108" s="2">
        <v>0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0</v>
      </c>
      <c r="M108" s="5">
        <v>0</v>
      </c>
      <c r="N108" s="5">
        <v>0</v>
      </c>
      <c r="O108" s="5">
        <v>0</v>
      </c>
      <c r="P108" s="5">
        <v>0</v>
      </c>
      <c r="Q108" s="5">
        <v>0</v>
      </c>
      <c r="R108" s="5">
        <v>0</v>
      </c>
      <c r="S108" s="5">
        <v>0</v>
      </c>
    </row>
    <row r="109" spans="1:19" ht="15.9" customHeight="1">
      <c r="A109" s="4">
        <v>11340049</v>
      </c>
      <c r="B109" s="4" t="s">
        <v>140</v>
      </c>
      <c r="C109" s="2">
        <v>10</v>
      </c>
      <c r="D109" s="2">
        <v>4</v>
      </c>
      <c r="E109" s="2">
        <v>14</v>
      </c>
      <c r="F109" s="5">
        <v>1</v>
      </c>
      <c r="G109" s="5">
        <v>0</v>
      </c>
      <c r="H109" s="5">
        <v>3</v>
      </c>
      <c r="I109" s="5">
        <v>0</v>
      </c>
      <c r="J109" s="5">
        <v>1</v>
      </c>
      <c r="K109" s="5">
        <v>0</v>
      </c>
      <c r="L109" s="5">
        <v>0</v>
      </c>
      <c r="M109" s="5">
        <v>0</v>
      </c>
      <c r="N109" s="5">
        <v>0</v>
      </c>
      <c r="O109" s="5">
        <v>0</v>
      </c>
      <c r="P109" s="5">
        <v>0</v>
      </c>
      <c r="Q109" s="5">
        <v>1</v>
      </c>
      <c r="R109" s="5">
        <v>5</v>
      </c>
      <c r="S109" s="5">
        <v>3</v>
      </c>
    </row>
    <row r="110" spans="1:19" ht="15.9" customHeight="1">
      <c r="A110" s="4">
        <v>11340053</v>
      </c>
      <c r="B110" s="4" t="s">
        <v>141</v>
      </c>
      <c r="C110" s="2">
        <v>23</v>
      </c>
      <c r="D110" s="2">
        <v>0</v>
      </c>
      <c r="E110" s="2">
        <v>23</v>
      </c>
      <c r="F110" s="5">
        <v>2</v>
      </c>
      <c r="G110" s="5">
        <v>0</v>
      </c>
      <c r="H110" s="5">
        <v>6</v>
      </c>
      <c r="I110" s="5">
        <v>0</v>
      </c>
      <c r="J110" s="5">
        <v>7</v>
      </c>
      <c r="K110" s="5">
        <v>0</v>
      </c>
      <c r="L110" s="5">
        <v>2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6</v>
      </c>
      <c r="S110" s="5">
        <v>0</v>
      </c>
    </row>
    <row r="111" spans="1:19" ht="15.9" customHeight="1">
      <c r="A111" s="4">
        <v>11340059</v>
      </c>
      <c r="B111" s="4" t="s">
        <v>142</v>
      </c>
      <c r="C111" s="2">
        <v>28</v>
      </c>
      <c r="D111" s="2">
        <v>3</v>
      </c>
      <c r="E111" s="2">
        <v>31</v>
      </c>
      <c r="F111" s="5">
        <v>6</v>
      </c>
      <c r="G111" s="5">
        <v>1</v>
      </c>
      <c r="H111" s="5">
        <v>4</v>
      </c>
      <c r="I111" s="5">
        <v>0</v>
      </c>
      <c r="J111" s="5">
        <v>3</v>
      </c>
      <c r="K111" s="5">
        <v>0</v>
      </c>
      <c r="L111" s="5">
        <v>4</v>
      </c>
      <c r="M111" s="5">
        <v>0</v>
      </c>
      <c r="N111" s="5">
        <v>0</v>
      </c>
      <c r="O111" s="5">
        <v>0</v>
      </c>
      <c r="P111" s="5">
        <v>6</v>
      </c>
      <c r="Q111" s="5">
        <v>0</v>
      </c>
      <c r="R111" s="5">
        <v>5</v>
      </c>
      <c r="S111" s="5">
        <v>2</v>
      </c>
    </row>
    <row r="112" spans="1:19" ht="15.9" customHeight="1">
      <c r="A112" s="4">
        <v>11340060</v>
      </c>
      <c r="B112" s="4" t="s">
        <v>143</v>
      </c>
      <c r="C112" s="2">
        <v>62</v>
      </c>
      <c r="D112" s="2">
        <v>9</v>
      </c>
      <c r="E112" s="2">
        <v>71</v>
      </c>
      <c r="F112" s="5">
        <v>3</v>
      </c>
      <c r="G112" s="5">
        <v>3</v>
      </c>
      <c r="H112" s="5">
        <v>11</v>
      </c>
      <c r="I112" s="5">
        <v>2</v>
      </c>
      <c r="J112" s="5">
        <v>17</v>
      </c>
      <c r="K112" s="5">
        <v>0</v>
      </c>
      <c r="L112" s="5">
        <v>14</v>
      </c>
      <c r="M112" s="5">
        <v>0</v>
      </c>
      <c r="N112" s="5">
        <v>1</v>
      </c>
      <c r="O112" s="5">
        <v>1</v>
      </c>
      <c r="P112" s="5">
        <v>7</v>
      </c>
      <c r="Q112" s="5">
        <v>0</v>
      </c>
      <c r="R112" s="5">
        <v>9</v>
      </c>
      <c r="S112" s="5">
        <v>3</v>
      </c>
    </row>
    <row r="113" spans="1:19" ht="15.9" customHeight="1">
      <c r="A113" s="4">
        <v>11340065</v>
      </c>
      <c r="B113" s="4" t="s">
        <v>145</v>
      </c>
      <c r="C113" s="2">
        <v>0</v>
      </c>
      <c r="D113" s="2">
        <v>0</v>
      </c>
      <c r="E113" s="2">
        <v>0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</row>
    <row r="114" spans="1:19" ht="15.9" customHeight="1">
      <c r="A114" s="4">
        <v>11340066</v>
      </c>
      <c r="B114" s="4" t="s">
        <v>146</v>
      </c>
      <c r="C114" s="2">
        <v>1</v>
      </c>
      <c r="D114" s="2">
        <v>0</v>
      </c>
      <c r="E114" s="2">
        <v>1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1</v>
      </c>
      <c r="S114" s="5">
        <v>0</v>
      </c>
    </row>
    <row r="115" spans="1:19" ht="15.9" customHeight="1">
      <c r="A115" s="4">
        <v>11340067</v>
      </c>
      <c r="B115" s="4" t="s">
        <v>147</v>
      </c>
      <c r="C115" s="2">
        <v>6</v>
      </c>
      <c r="D115" s="2">
        <v>1</v>
      </c>
      <c r="E115" s="2">
        <v>7</v>
      </c>
      <c r="F115" s="5">
        <v>1</v>
      </c>
      <c r="G115" s="5">
        <v>0</v>
      </c>
      <c r="H115" s="5">
        <v>0</v>
      </c>
      <c r="I115" s="5">
        <v>0</v>
      </c>
      <c r="J115" s="5">
        <v>1</v>
      </c>
      <c r="K115" s="5">
        <v>0</v>
      </c>
      <c r="L115" s="5">
        <v>1</v>
      </c>
      <c r="M115" s="5">
        <v>0</v>
      </c>
      <c r="N115" s="5">
        <v>1</v>
      </c>
      <c r="O115" s="5">
        <v>1</v>
      </c>
      <c r="P115" s="5">
        <v>0</v>
      </c>
      <c r="Q115" s="5">
        <v>0</v>
      </c>
      <c r="R115" s="5">
        <v>2</v>
      </c>
      <c r="S115" s="5">
        <v>0</v>
      </c>
    </row>
    <row r="116" spans="1:19" ht="15.9" customHeight="1">
      <c r="A116" s="4">
        <v>11340071</v>
      </c>
      <c r="B116" s="4" t="s">
        <v>173</v>
      </c>
      <c r="C116" s="2">
        <v>39</v>
      </c>
      <c r="D116" s="2">
        <v>3</v>
      </c>
      <c r="E116" s="2">
        <v>42</v>
      </c>
      <c r="F116" s="5">
        <v>0</v>
      </c>
      <c r="G116" s="5">
        <v>0</v>
      </c>
      <c r="H116" s="5">
        <v>2</v>
      </c>
      <c r="I116" s="5">
        <v>0</v>
      </c>
      <c r="J116" s="5">
        <v>14</v>
      </c>
      <c r="K116" s="5">
        <v>0</v>
      </c>
      <c r="L116" s="5">
        <v>1</v>
      </c>
      <c r="M116" s="5">
        <v>0</v>
      </c>
      <c r="N116" s="5">
        <v>0</v>
      </c>
      <c r="O116" s="5">
        <v>0</v>
      </c>
      <c r="P116" s="5">
        <v>2</v>
      </c>
      <c r="Q116" s="5">
        <v>0</v>
      </c>
      <c r="R116" s="5">
        <v>20</v>
      </c>
      <c r="S116" s="5">
        <v>3</v>
      </c>
    </row>
    <row r="117" spans="1:19" ht="15.9" customHeight="1">
      <c r="A117" s="4">
        <v>11340072</v>
      </c>
      <c r="B117" s="4" t="s">
        <v>149</v>
      </c>
      <c r="C117" s="2">
        <v>0</v>
      </c>
      <c r="D117" s="2">
        <v>0</v>
      </c>
      <c r="E117" s="2">
        <v>0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</row>
    <row r="118" spans="1:19" ht="15.9" customHeight="1">
      <c r="A118" s="4">
        <v>11340073</v>
      </c>
      <c r="B118" s="4" t="s">
        <v>150</v>
      </c>
      <c r="C118" s="2">
        <v>0</v>
      </c>
      <c r="D118" s="2">
        <v>0</v>
      </c>
      <c r="E118" s="2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</row>
    <row r="119" spans="1:19" ht="15.9" customHeight="1">
      <c r="A119" s="4">
        <v>11340075</v>
      </c>
      <c r="B119" s="4" t="s">
        <v>151</v>
      </c>
      <c r="C119" s="2">
        <v>12</v>
      </c>
      <c r="D119" s="2">
        <v>2</v>
      </c>
      <c r="E119" s="2">
        <v>14</v>
      </c>
      <c r="F119" s="5">
        <v>1</v>
      </c>
      <c r="G119" s="5">
        <v>0</v>
      </c>
      <c r="H119" s="5">
        <v>2</v>
      </c>
      <c r="I119" s="5">
        <v>0</v>
      </c>
      <c r="J119" s="5">
        <v>1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1</v>
      </c>
      <c r="Q119" s="5">
        <v>1</v>
      </c>
      <c r="R119" s="5">
        <v>7</v>
      </c>
      <c r="S119" s="5">
        <v>1</v>
      </c>
    </row>
    <row r="120" spans="1:19" ht="15.9" customHeight="1">
      <c r="A120" s="4">
        <v>11340076</v>
      </c>
      <c r="B120" s="4" t="s">
        <v>174</v>
      </c>
      <c r="C120" s="2">
        <v>0</v>
      </c>
      <c r="D120" s="2">
        <v>0</v>
      </c>
      <c r="E120" s="2">
        <v>0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</row>
    <row r="121" spans="1:19" ht="15.9" customHeight="1">
      <c r="A121" s="4">
        <v>11340077</v>
      </c>
      <c r="B121" s="4" t="s">
        <v>175</v>
      </c>
      <c r="C121" s="2">
        <v>9</v>
      </c>
      <c r="D121" s="2">
        <v>8</v>
      </c>
      <c r="E121" s="2">
        <v>17</v>
      </c>
      <c r="F121" s="5">
        <v>0</v>
      </c>
      <c r="G121" s="5">
        <v>2</v>
      </c>
      <c r="H121" s="5">
        <v>3</v>
      </c>
      <c r="I121" s="5">
        <v>4</v>
      </c>
      <c r="J121" s="5">
        <v>0</v>
      </c>
      <c r="K121" s="5">
        <v>0</v>
      </c>
      <c r="L121" s="5">
        <v>0</v>
      </c>
      <c r="M121" s="5">
        <v>0</v>
      </c>
      <c r="N121" s="5">
        <v>1</v>
      </c>
      <c r="O121" s="5">
        <v>0</v>
      </c>
      <c r="P121" s="5">
        <v>0</v>
      </c>
      <c r="Q121" s="5">
        <v>0</v>
      </c>
      <c r="R121" s="5">
        <v>5</v>
      </c>
      <c r="S121" s="5">
        <v>2</v>
      </c>
    </row>
    <row r="122" spans="1:19" ht="15.9" customHeight="1">
      <c r="A122" s="4">
        <v>11340078</v>
      </c>
      <c r="B122" s="4" t="s">
        <v>181</v>
      </c>
      <c r="C122" s="2">
        <v>3</v>
      </c>
      <c r="D122" s="2">
        <v>2</v>
      </c>
      <c r="E122" s="2">
        <v>5</v>
      </c>
      <c r="F122" s="5">
        <v>0</v>
      </c>
      <c r="G122" s="5">
        <v>0</v>
      </c>
      <c r="H122" s="5">
        <v>1</v>
      </c>
      <c r="I122" s="5">
        <v>2</v>
      </c>
      <c r="J122" s="5">
        <v>2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</row>
    <row r="123" spans="1:19" ht="15.9" customHeight="1">
      <c r="A123" s="4">
        <v>11340079</v>
      </c>
      <c r="B123" s="4" t="s">
        <v>182</v>
      </c>
      <c r="C123" s="2">
        <v>89</v>
      </c>
      <c r="D123" s="2">
        <v>19</v>
      </c>
      <c r="E123" s="2">
        <v>108</v>
      </c>
      <c r="F123" s="5">
        <v>3</v>
      </c>
      <c r="G123" s="5">
        <v>2</v>
      </c>
      <c r="H123" s="5">
        <v>8</v>
      </c>
      <c r="I123" s="5">
        <v>1</v>
      </c>
      <c r="J123" s="5">
        <v>24</v>
      </c>
      <c r="K123" s="5">
        <v>0</v>
      </c>
      <c r="L123" s="5">
        <v>10</v>
      </c>
      <c r="M123" s="5">
        <v>0</v>
      </c>
      <c r="N123" s="5">
        <v>2</v>
      </c>
      <c r="O123" s="5">
        <v>0</v>
      </c>
      <c r="P123" s="5">
        <v>9</v>
      </c>
      <c r="Q123" s="5">
        <v>1</v>
      </c>
      <c r="R123" s="5">
        <v>33</v>
      </c>
      <c r="S123" s="5">
        <v>15</v>
      </c>
    </row>
    <row r="124" spans="1:19" ht="15.9" customHeight="1">
      <c r="A124" s="4">
        <v>11460010</v>
      </c>
      <c r="B124" s="4" t="s">
        <v>63</v>
      </c>
      <c r="C124" s="2">
        <v>10</v>
      </c>
      <c r="D124" s="2">
        <v>3</v>
      </c>
      <c r="E124" s="2">
        <v>13</v>
      </c>
      <c r="F124" s="5">
        <v>0</v>
      </c>
      <c r="G124" s="5">
        <v>0</v>
      </c>
      <c r="H124" s="5">
        <v>1</v>
      </c>
      <c r="I124" s="5">
        <v>0</v>
      </c>
      <c r="J124" s="5">
        <v>2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2</v>
      </c>
      <c r="Q124" s="5">
        <v>0</v>
      </c>
      <c r="R124" s="5">
        <v>5</v>
      </c>
      <c r="S124" s="5">
        <v>3</v>
      </c>
    </row>
    <row r="125" spans="1:19" ht="15.9" customHeight="1">
      <c r="A125" s="4">
        <v>11460012</v>
      </c>
      <c r="B125" s="4" t="s">
        <v>64</v>
      </c>
      <c r="C125" s="2">
        <v>16</v>
      </c>
      <c r="D125" s="2">
        <v>3</v>
      </c>
      <c r="E125" s="2">
        <v>19</v>
      </c>
      <c r="F125" s="5">
        <v>1</v>
      </c>
      <c r="G125" s="5">
        <v>0</v>
      </c>
      <c r="H125" s="5">
        <v>3</v>
      </c>
      <c r="I125" s="5">
        <v>0</v>
      </c>
      <c r="J125" s="5">
        <v>0</v>
      </c>
      <c r="K125" s="5">
        <v>1</v>
      </c>
      <c r="L125" s="5">
        <v>1</v>
      </c>
      <c r="M125" s="5">
        <v>0</v>
      </c>
      <c r="N125" s="5">
        <v>0</v>
      </c>
      <c r="O125" s="5">
        <v>0</v>
      </c>
      <c r="P125" s="5">
        <v>1</v>
      </c>
      <c r="Q125" s="5">
        <v>0</v>
      </c>
      <c r="R125" s="5">
        <v>10</v>
      </c>
      <c r="S125" s="5">
        <v>2</v>
      </c>
    </row>
    <row r="126" spans="1:19" ht="15.9" customHeight="1">
      <c r="A126" s="4">
        <v>11460017</v>
      </c>
      <c r="B126" s="4" t="s">
        <v>65</v>
      </c>
      <c r="C126" s="2">
        <v>11</v>
      </c>
      <c r="D126" s="2">
        <v>0</v>
      </c>
      <c r="E126" s="2">
        <v>11</v>
      </c>
      <c r="F126" s="5">
        <v>3</v>
      </c>
      <c r="G126" s="5">
        <v>0</v>
      </c>
      <c r="H126" s="5">
        <v>3</v>
      </c>
      <c r="I126" s="5">
        <v>0</v>
      </c>
      <c r="J126" s="5">
        <v>2</v>
      </c>
      <c r="K126" s="5">
        <v>0</v>
      </c>
      <c r="L126" s="5">
        <v>2</v>
      </c>
      <c r="M126" s="5">
        <v>0</v>
      </c>
      <c r="N126" s="5">
        <v>0</v>
      </c>
      <c r="O126" s="5">
        <v>0</v>
      </c>
      <c r="P126" s="5">
        <v>1</v>
      </c>
      <c r="Q126" s="5">
        <v>0</v>
      </c>
      <c r="R126" s="5">
        <v>0</v>
      </c>
      <c r="S126" s="5">
        <v>0</v>
      </c>
    </row>
    <row r="127" spans="1:19" ht="15.9" customHeight="1">
      <c r="A127" s="4">
        <v>11460021</v>
      </c>
      <c r="B127" s="4" t="s">
        <v>191</v>
      </c>
      <c r="C127" s="2">
        <v>29</v>
      </c>
      <c r="D127" s="2">
        <v>2</v>
      </c>
      <c r="E127" s="2">
        <v>31</v>
      </c>
      <c r="F127" s="5">
        <v>1</v>
      </c>
      <c r="G127" s="5">
        <v>0</v>
      </c>
      <c r="H127" s="5">
        <v>4</v>
      </c>
      <c r="I127" s="5">
        <v>0</v>
      </c>
      <c r="J127" s="5">
        <v>7</v>
      </c>
      <c r="K127" s="5">
        <v>1</v>
      </c>
      <c r="L127" s="5">
        <v>3</v>
      </c>
      <c r="M127" s="5">
        <v>0</v>
      </c>
      <c r="N127" s="5">
        <v>0</v>
      </c>
      <c r="O127" s="5">
        <v>0</v>
      </c>
      <c r="P127" s="5">
        <v>5</v>
      </c>
      <c r="Q127" s="5">
        <v>0</v>
      </c>
      <c r="R127" s="5">
        <v>9</v>
      </c>
      <c r="S127" s="5">
        <v>1</v>
      </c>
    </row>
    <row r="128" spans="1:19" ht="15.9" customHeight="1">
      <c r="A128" s="4">
        <v>11460022</v>
      </c>
      <c r="B128" s="4" t="s">
        <v>66</v>
      </c>
      <c r="C128" s="2">
        <v>0</v>
      </c>
      <c r="D128" s="2">
        <v>0</v>
      </c>
      <c r="E128" s="2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</row>
    <row r="129" spans="1:19" ht="15.9" customHeight="1">
      <c r="A129" s="4">
        <v>11460023</v>
      </c>
      <c r="B129" s="4" t="s">
        <v>67</v>
      </c>
      <c r="C129" s="2">
        <v>0</v>
      </c>
      <c r="D129" s="2">
        <v>0</v>
      </c>
      <c r="E129" s="2">
        <v>0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0</v>
      </c>
      <c r="S129" s="5">
        <v>0</v>
      </c>
    </row>
    <row r="130" spans="1:19" ht="15.9" customHeight="1">
      <c r="A130" s="4">
        <v>11460024</v>
      </c>
      <c r="B130" s="4" t="s">
        <v>68</v>
      </c>
      <c r="C130" s="2">
        <v>12</v>
      </c>
      <c r="D130" s="2">
        <v>0</v>
      </c>
      <c r="E130" s="2">
        <v>12</v>
      </c>
      <c r="F130" s="5">
        <v>0</v>
      </c>
      <c r="G130" s="5">
        <v>0</v>
      </c>
      <c r="H130" s="5">
        <v>1</v>
      </c>
      <c r="I130" s="5">
        <v>0</v>
      </c>
      <c r="J130" s="5">
        <v>9</v>
      </c>
      <c r="K130" s="5">
        <v>0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2</v>
      </c>
      <c r="S130" s="5">
        <v>0</v>
      </c>
    </row>
    <row r="131" spans="1:19" ht="15.9" customHeight="1">
      <c r="A131" s="4">
        <v>11460027</v>
      </c>
      <c r="B131" s="4" t="s">
        <v>184</v>
      </c>
      <c r="C131" s="2">
        <v>25</v>
      </c>
      <c r="D131" s="2">
        <v>7</v>
      </c>
      <c r="E131" s="2">
        <v>32</v>
      </c>
      <c r="F131" s="5">
        <v>1</v>
      </c>
      <c r="G131" s="5">
        <v>0</v>
      </c>
      <c r="H131" s="5">
        <v>6</v>
      </c>
      <c r="I131" s="5">
        <v>0</v>
      </c>
      <c r="J131" s="5">
        <v>4</v>
      </c>
      <c r="K131" s="5">
        <v>2</v>
      </c>
      <c r="L131" s="5">
        <v>3</v>
      </c>
      <c r="M131" s="5">
        <v>0</v>
      </c>
      <c r="N131" s="5">
        <v>0</v>
      </c>
      <c r="O131" s="5">
        <v>0</v>
      </c>
      <c r="P131" s="5">
        <v>5</v>
      </c>
      <c r="Q131" s="5">
        <v>3</v>
      </c>
      <c r="R131" s="5">
        <v>6</v>
      </c>
      <c r="S131" s="5">
        <v>2</v>
      </c>
    </row>
    <row r="132" spans="1:19" ht="15.9" customHeight="1">
      <c r="A132" s="4">
        <v>11460028</v>
      </c>
      <c r="B132" s="4" t="s">
        <v>192</v>
      </c>
      <c r="C132" s="2">
        <v>17</v>
      </c>
      <c r="D132" s="2">
        <v>5</v>
      </c>
      <c r="E132" s="2">
        <v>22</v>
      </c>
      <c r="F132" s="5">
        <v>0</v>
      </c>
      <c r="G132" s="5">
        <v>0</v>
      </c>
      <c r="H132" s="5">
        <v>1</v>
      </c>
      <c r="I132" s="5">
        <v>2</v>
      </c>
      <c r="J132" s="5">
        <v>3</v>
      </c>
      <c r="K132" s="5">
        <v>0</v>
      </c>
      <c r="L132" s="5">
        <v>3</v>
      </c>
      <c r="M132" s="5">
        <v>0</v>
      </c>
      <c r="N132" s="5">
        <v>0</v>
      </c>
      <c r="O132" s="5">
        <v>1</v>
      </c>
      <c r="P132" s="5">
        <v>0</v>
      </c>
      <c r="Q132" s="5">
        <v>0</v>
      </c>
      <c r="R132" s="5">
        <v>10</v>
      </c>
      <c r="S132" s="5">
        <v>2</v>
      </c>
    </row>
    <row r="133" spans="1:19" ht="15.9" customHeight="1">
      <c r="A133" s="4">
        <v>11460029</v>
      </c>
      <c r="B133" s="4" t="s">
        <v>193</v>
      </c>
      <c r="C133" s="2">
        <v>25</v>
      </c>
      <c r="D133" s="2">
        <v>11</v>
      </c>
      <c r="E133" s="2">
        <v>36</v>
      </c>
      <c r="F133" s="5">
        <v>4</v>
      </c>
      <c r="G133" s="5">
        <v>1</v>
      </c>
      <c r="H133" s="5">
        <v>6</v>
      </c>
      <c r="I133" s="5">
        <v>5</v>
      </c>
      <c r="J133" s="5">
        <v>0</v>
      </c>
      <c r="K133" s="5">
        <v>1</v>
      </c>
      <c r="L133" s="5">
        <v>2</v>
      </c>
      <c r="M133" s="5">
        <v>0</v>
      </c>
      <c r="N133" s="5">
        <v>0</v>
      </c>
      <c r="O133" s="5">
        <v>0</v>
      </c>
      <c r="P133" s="5">
        <v>2</v>
      </c>
      <c r="Q133" s="5">
        <v>1</v>
      </c>
      <c r="R133" s="5">
        <v>11</v>
      </c>
      <c r="S133" s="5">
        <v>3</v>
      </c>
    </row>
    <row r="134" spans="1:19" ht="15.9" customHeight="1">
      <c r="A134" s="4">
        <v>11480006</v>
      </c>
      <c r="B134" s="4" t="s">
        <v>152</v>
      </c>
      <c r="C134" s="2">
        <v>33</v>
      </c>
      <c r="D134" s="2">
        <v>21</v>
      </c>
      <c r="E134" s="2">
        <v>54</v>
      </c>
      <c r="F134" s="5">
        <v>8</v>
      </c>
      <c r="G134" s="5">
        <v>9</v>
      </c>
      <c r="H134" s="5">
        <v>4</v>
      </c>
      <c r="I134" s="5">
        <v>2</v>
      </c>
      <c r="J134" s="5">
        <v>0</v>
      </c>
      <c r="K134" s="5">
        <v>0</v>
      </c>
      <c r="L134" s="5">
        <v>3</v>
      </c>
      <c r="M134" s="5">
        <v>0</v>
      </c>
      <c r="N134" s="5">
        <v>2</v>
      </c>
      <c r="O134" s="5">
        <v>0</v>
      </c>
      <c r="P134" s="5">
        <v>6</v>
      </c>
      <c r="Q134" s="5">
        <v>5</v>
      </c>
      <c r="R134" s="5">
        <v>10</v>
      </c>
      <c r="S134" s="5">
        <v>5</v>
      </c>
    </row>
    <row r="135" spans="1:19" ht="15.9" customHeight="1">
      <c r="A135" s="4">
        <v>11480020</v>
      </c>
      <c r="B135" s="4" t="s">
        <v>154</v>
      </c>
      <c r="C135" s="2">
        <v>9</v>
      </c>
      <c r="D135" s="2">
        <v>4</v>
      </c>
      <c r="E135" s="2">
        <v>13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2</v>
      </c>
      <c r="M135" s="5">
        <v>0</v>
      </c>
      <c r="N135" s="5">
        <v>0</v>
      </c>
      <c r="O135" s="5">
        <v>0</v>
      </c>
      <c r="P135" s="5">
        <v>2</v>
      </c>
      <c r="Q135" s="5">
        <v>2</v>
      </c>
      <c r="R135" s="5">
        <v>5</v>
      </c>
      <c r="S135" s="5">
        <v>2</v>
      </c>
    </row>
    <row r="136" spans="1:19" ht="15.9" customHeight="1">
      <c r="A136" s="4">
        <v>11480027</v>
      </c>
      <c r="B136" s="4" t="s">
        <v>185</v>
      </c>
      <c r="C136" s="2">
        <v>23</v>
      </c>
      <c r="D136" s="2">
        <v>17</v>
      </c>
      <c r="E136" s="2">
        <v>40</v>
      </c>
      <c r="F136" s="5">
        <v>12</v>
      </c>
      <c r="G136" s="5">
        <v>9</v>
      </c>
      <c r="H136" s="5">
        <v>2</v>
      </c>
      <c r="I136" s="5">
        <v>1</v>
      </c>
      <c r="J136" s="5">
        <v>1</v>
      </c>
      <c r="K136" s="5">
        <v>0</v>
      </c>
      <c r="L136" s="5">
        <v>2</v>
      </c>
      <c r="M136" s="5">
        <v>0</v>
      </c>
      <c r="N136" s="5">
        <v>0</v>
      </c>
      <c r="O136" s="5">
        <v>0</v>
      </c>
      <c r="P136" s="5">
        <v>1</v>
      </c>
      <c r="Q136" s="5">
        <v>2</v>
      </c>
      <c r="R136" s="5">
        <v>5</v>
      </c>
      <c r="S136" s="5">
        <v>5</v>
      </c>
    </row>
    <row r="137" spans="1:19" ht="15.9" customHeight="1">
      <c r="A137" s="4">
        <v>11480028</v>
      </c>
      <c r="B137" s="4" t="s">
        <v>156</v>
      </c>
      <c r="C137" s="2">
        <v>11</v>
      </c>
      <c r="D137" s="2">
        <v>2</v>
      </c>
      <c r="E137" s="2">
        <v>13</v>
      </c>
      <c r="F137" s="5">
        <v>2</v>
      </c>
      <c r="G137" s="5">
        <v>0</v>
      </c>
      <c r="H137" s="5">
        <v>1</v>
      </c>
      <c r="I137" s="5">
        <v>0</v>
      </c>
      <c r="J137" s="5">
        <v>0</v>
      </c>
      <c r="K137" s="5">
        <v>0</v>
      </c>
      <c r="L137" s="5">
        <v>2</v>
      </c>
      <c r="M137" s="5">
        <v>0</v>
      </c>
      <c r="N137" s="5">
        <v>0</v>
      </c>
      <c r="O137" s="5">
        <v>1</v>
      </c>
      <c r="P137" s="5">
        <v>2</v>
      </c>
      <c r="Q137" s="5">
        <v>0</v>
      </c>
      <c r="R137" s="5">
        <v>4</v>
      </c>
      <c r="S137" s="5">
        <v>1</v>
      </c>
    </row>
    <row r="138" spans="1:19" ht="15.9" customHeight="1">
      <c r="A138" s="4">
        <v>11480037</v>
      </c>
      <c r="B138" s="4" t="s">
        <v>186</v>
      </c>
      <c r="C138" s="2">
        <v>0</v>
      </c>
      <c r="D138" s="2">
        <v>0</v>
      </c>
      <c r="E138" s="2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</row>
    <row r="139" spans="1:19" ht="15.9" customHeight="1">
      <c r="A139" s="4">
        <v>11650004</v>
      </c>
      <c r="B139" s="4" t="s">
        <v>69</v>
      </c>
      <c r="C139" s="2">
        <v>17</v>
      </c>
      <c r="D139" s="2">
        <v>3</v>
      </c>
      <c r="E139" s="2">
        <v>20</v>
      </c>
      <c r="F139" s="5">
        <v>6</v>
      </c>
      <c r="G139" s="5">
        <v>0</v>
      </c>
      <c r="H139" s="5">
        <v>3</v>
      </c>
      <c r="I139" s="5">
        <v>1</v>
      </c>
      <c r="J139" s="5">
        <v>4</v>
      </c>
      <c r="K139" s="5">
        <v>1</v>
      </c>
      <c r="L139" s="5">
        <v>2</v>
      </c>
      <c r="M139" s="5">
        <v>1</v>
      </c>
      <c r="N139" s="5">
        <v>0</v>
      </c>
      <c r="O139" s="5">
        <v>0</v>
      </c>
      <c r="P139" s="5">
        <v>0</v>
      </c>
      <c r="Q139" s="5">
        <v>0</v>
      </c>
      <c r="R139" s="5">
        <v>2</v>
      </c>
      <c r="S139" s="5">
        <v>0</v>
      </c>
    </row>
    <row r="140" spans="1:19" ht="15.9" customHeight="1">
      <c r="A140" s="4">
        <v>11650014</v>
      </c>
      <c r="B140" s="4" t="s">
        <v>70</v>
      </c>
      <c r="C140" s="2">
        <v>18</v>
      </c>
      <c r="D140" s="2">
        <v>3</v>
      </c>
      <c r="E140" s="2">
        <v>21</v>
      </c>
      <c r="F140" s="5">
        <v>1</v>
      </c>
      <c r="G140" s="5">
        <v>1</v>
      </c>
      <c r="H140" s="5">
        <v>1</v>
      </c>
      <c r="I140" s="5">
        <v>1</v>
      </c>
      <c r="J140" s="5">
        <v>4</v>
      </c>
      <c r="K140" s="5">
        <v>1</v>
      </c>
      <c r="L140" s="5">
        <v>6</v>
      </c>
      <c r="M140" s="5">
        <v>0</v>
      </c>
      <c r="N140" s="5">
        <v>1</v>
      </c>
      <c r="O140" s="5">
        <v>0</v>
      </c>
      <c r="P140" s="5">
        <v>0</v>
      </c>
      <c r="Q140" s="5">
        <v>0</v>
      </c>
      <c r="R140" s="5">
        <v>5</v>
      </c>
      <c r="S140" s="5">
        <v>0</v>
      </c>
    </row>
    <row r="141" spans="1:19" ht="15.9" customHeight="1">
      <c r="A141" s="4">
        <v>11650016</v>
      </c>
      <c r="B141" s="4" t="s">
        <v>71</v>
      </c>
      <c r="C141" s="2">
        <v>0</v>
      </c>
      <c r="D141" s="2">
        <v>0</v>
      </c>
      <c r="E141" s="2">
        <v>0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0</v>
      </c>
      <c r="O141" s="5">
        <v>0</v>
      </c>
      <c r="P141" s="5">
        <v>0</v>
      </c>
      <c r="Q141" s="5">
        <v>0</v>
      </c>
      <c r="R141" s="5">
        <v>0</v>
      </c>
      <c r="S141" s="5">
        <v>0</v>
      </c>
    </row>
    <row r="142" spans="1:19" ht="15.9" customHeight="1">
      <c r="A142" s="4">
        <v>11650017</v>
      </c>
      <c r="B142" s="4" t="s">
        <v>72</v>
      </c>
      <c r="C142" s="2">
        <v>8</v>
      </c>
      <c r="D142" s="2">
        <v>3</v>
      </c>
      <c r="E142" s="2">
        <v>11</v>
      </c>
      <c r="F142" s="5">
        <v>0</v>
      </c>
      <c r="G142" s="5">
        <v>0</v>
      </c>
      <c r="H142" s="5">
        <v>1</v>
      </c>
      <c r="I142" s="5">
        <v>0</v>
      </c>
      <c r="J142" s="5">
        <v>1</v>
      </c>
      <c r="K142" s="5">
        <v>0</v>
      </c>
      <c r="L142" s="5">
        <v>2</v>
      </c>
      <c r="M142" s="5">
        <v>0</v>
      </c>
      <c r="N142" s="5">
        <v>1</v>
      </c>
      <c r="O142" s="5">
        <v>0</v>
      </c>
      <c r="P142" s="5">
        <v>0</v>
      </c>
      <c r="Q142" s="5">
        <v>0</v>
      </c>
      <c r="R142" s="5">
        <v>3</v>
      </c>
      <c r="S142" s="5">
        <v>3</v>
      </c>
    </row>
    <row r="143" spans="1:19" ht="15.9" customHeight="1">
      <c r="A143" s="4">
        <v>11650018</v>
      </c>
      <c r="B143" s="4" t="s">
        <v>73</v>
      </c>
      <c r="C143" s="2">
        <v>23</v>
      </c>
      <c r="D143" s="2">
        <v>5</v>
      </c>
      <c r="E143" s="2">
        <v>28</v>
      </c>
      <c r="F143" s="5">
        <v>1</v>
      </c>
      <c r="G143" s="5">
        <v>0</v>
      </c>
      <c r="H143" s="5">
        <v>1</v>
      </c>
      <c r="I143" s="5">
        <v>1</v>
      </c>
      <c r="J143" s="5">
        <v>4</v>
      </c>
      <c r="K143" s="5">
        <v>0</v>
      </c>
      <c r="L143" s="5">
        <v>1</v>
      </c>
      <c r="M143" s="5">
        <v>0</v>
      </c>
      <c r="N143" s="5">
        <v>3</v>
      </c>
      <c r="O143" s="5">
        <v>0</v>
      </c>
      <c r="P143" s="5">
        <v>4</v>
      </c>
      <c r="Q143" s="5">
        <v>1</v>
      </c>
      <c r="R143" s="5">
        <v>9</v>
      </c>
      <c r="S143" s="5">
        <v>3</v>
      </c>
    </row>
    <row r="144" spans="1:19" ht="15.9" customHeight="1">
      <c r="A144" s="4">
        <v>11650026</v>
      </c>
      <c r="B144" s="4" t="s">
        <v>74</v>
      </c>
      <c r="C144" s="2">
        <v>10</v>
      </c>
      <c r="D144" s="2">
        <v>8</v>
      </c>
      <c r="E144" s="2">
        <v>18</v>
      </c>
      <c r="F144" s="5">
        <v>2</v>
      </c>
      <c r="G144" s="5">
        <v>0</v>
      </c>
      <c r="H144" s="5">
        <v>4</v>
      </c>
      <c r="I144" s="5">
        <v>3</v>
      </c>
      <c r="J144" s="5">
        <v>1</v>
      </c>
      <c r="K144" s="5">
        <v>0</v>
      </c>
      <c r="L144" s="5">
        <v>2</v>
      </c>
      <c r="M144" s="5">
        <v>1</v>
      </c>
      <c r="N144" s="5">
        <v>0</v>
      </c>
      <c r="O144" s="5">
        <v>0</v>
      </c>
      <c r="P144" s="5">
        <v>0</v>
      </c>
      <c r="Q144" s="5">
        <v>1</v>
      </c>
      <c r="R144" s="5">
        <v>1</v>
      </c>
      <c r="S144" s="5">
        <v>3</v>
      </c>
    </row>
    <row r="145" spans="1:19" ht="15.9" customHeight="1">
      <c r="A145" s="4">
        <v>11650034</v>
      </c>
      <c r="B145" s="4" t="s">
        <v>75</v>
      </c>
      <c r="C145" s="2">
        <v>18</v>
      </c>
      <c r="D145" s="2">
        <v>2</v>
      </c>
      <c r="E145" s="2">
        <v>20</v>
      </c>
      <c r="F145" s="5">
        <v>1</v>
      </c>
      <c r="G145" s="5">
        <v>0</v>
      </c>
      <c r="H145" s="5">
        <v>0</v>
      </c>
      <c r="I145" s="5">
        <v>0</v>
      </c>
      <c r="J145" s="5">
        <v>3</v>
      </c>
      <c r="K145" s="5">
        <v>0</v>
      </c>
      <c r="L145" s="5">
        <v>4</v>
      </c>
      <c r="M145" s="5">
        <v>0</v>
      </c>
      <c r="N145" s="5">
        <v>0</v>
      </c>
      <c r="O145" s="5">
        <v>1</v>
      </c>
      <c r="P145" s="5">
        <v>2</v>
      </c>
      <c r="Q145" s="5">
        <v>0</v>
      </c>
      <c r="R145" s="5">
        <v>8</v>
      </c>
      <c r="S145" s="5">
        <v>1</v>
      </c>
    </row>
    <row r="146" spans="1:19" ht="15.9" customHeight="1">
      <c r="A146" s="4">
        <v>11660001</v>
      </c>
      <c r="B146" s="4" t="s">
        <v>157</v>
      </c>
      <c r="C146" s="2">
        <v>35</v>
      </c>
      <c r="D146" s="2">
        <v>6</v>
      </c>
      <c r="E146" s="2">
        <v>41</v>
      </c>
      <c r="F146" s="5">
        <v>2</v>
      </c>
      <c r="G146" s="5">
        <v>0</v>
      </c>
      <c r="H146" s="5">
        <v>8</v>
      </c>
      <c r="I146" s="5">
        <v>3</v>
      </c>
      <c r="J146" s="5">
        <v>10</v>
      </c>
      <c r="K146" s="5">
        <v>0</v>
      </c>
      <c r="L146" s="5">
        <v>5</v>
      </c>
      <c r="M146" s="5">
        <v>0</v>
      </c>
      <c r="N146" s="5">
        <v>0</v>
      </c>
      <c r="O146" s="5">
        <v>0</v>
      </c>
      <c r="P146" s="5">
        <v>2</v>
      </c>
      <c r="Q146" s="5">
        <v>1</v>
      </c>
      <c r="R146" s="5">
        <v>8</v>
      </c>
      <c r="S146" s="5">
        <v>2</v>
      </c>
    </row>
    <row r="147" spans="1:19" ht="15.9" customHeight="1">
      <c r="A147" s="4">
        <v>11660003</v>
      </c>
      <c r="B147" s="4" t="s">
        <v>158</v>
      </c>
      <c r="C147" s="2">
        <v>27</v>
      </c>
      <c r="D147" s="2">
        <v>4</v>
      </c>
      <c r="E147" s="2">
        <v>31</v>
      </c>
      <c r="F147" s="5">
        <v>0</v>
      </c>
      <c r="G147" s="5">
        <v>1</v>
      </c>
      <c r="H147" s="5">
        <v>1</v>
      </c>
      <c r="I147" s="5">
        <v>0</v>
      </c>
      <c r="J147" s="5">
        <v>9</v>
      </c>
      <c r="K147" s="5">
        <v>0</v>
      </c>
      <c r="L147" s="5">
        <v>3</v>
      </c>
      <c r="M147" s="5">
        <v>0</v>
      </c>
      <c r="N147" s="5">
        <v>1</v>
      </c>
      <c r="O147" s="5">
        <v>1</v>
      </c>
      <c r="P147" s="5">
        <v>2</v>
      </c>
      <c r="Q147" s="5">
        <v>1</v>
      </c>
      <c r="R147" s="5">
        <v>11</v>
      </c>
      <c r="S147" s="5">
        <v>1</v>
      </c>
    </row>
    <row r="148" spans="1:19" ht="15.9" customHeight="1">
      <c r="A148" s="4">
        <v>11660007</v>
      </c>
      <c r="B148" s="4" t="s">
        <v>159</v>
      </c>
      <c r="C148" s="2">
        <v>16</v>
      </c>
      <c r="D148" s="2">
        <v>1</v>
      </c>
      <c r="E148" s="2">
        <v>17</v>
      </c>
      <c r="F148" s="5">
        <v>0</v>
      </c>
      <c r="G148" s="5">
        <v>0</v>
      </c>
      <c r="H148" s="5">
        <v>3</v>
      </c>
      <c r="I148" s="5">
        <v>0</v>
      </c>
      <c r="J148" s="5">
        <v>3</v>
      </c>
      <c r="K148" s="5">
        <v>0</v>
      </c>
      <c r="L148" s="5">
        <v>2</v>
      </c>
      <c r="M148" s="5">
        <v>0</v>
      </c>
      <c r="N148" s="5">
        <v>2</v>
      </c>
      <c r="O148" s="5">
        <v>1</v>
      </c>
      <c r="P148" s="5">
        <v>1</v>
      </c>
      <c r="Q148" s="5">
        <v>0</v>
      </c>
      <c r="R148" s="5">
        <v>5</v>
      </c>
      <c r="S148" s="5">
        <v>0</v>
      </c>
    </row>
    <row r="149" spans="1:19" ht="15.9" customHeight="1">
      <c r="A149" s="4">
        <v>11660008</v>
      </c>
      <c r="B149" s="4" t="s">
        <v>160</v>
      </c>
      <c r="C149" s="2">
        <v>8</v>
      </c>
      <c r="D149" s="2">
        <v>1</v>
      </c>
      <c r="E149" s="2">
        <v>9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2</v>
      </c>
      <c r="M149" s="5">
        <v>0</v>
      </c>
      <c r="N149" s="5">
        <v>1</v>
      </c>
      <c r="O149" s="5">
        <v>0</v>
      </c>
      <c r="P149" s="5">
        <v>0</v>
      </c>
      <c r="Q149" s="5">
        <v>1</v>
      </c>
      <c r="R149" s="5">
        <v>5</v>
      </c>
      <c r="S149" s="5">
        <v>0</v>
      </c>
    </row>
    <row r="150" spans="1:19" ht="15.9" customHeight="1">
      <c r="A150" s="4">
        <v>11660009</v>
      </c>
      <c r="B150" s="4" t="s">
        <v>161</v>
      </c>
      <c r="C150" s="2">
        <v>45</v>
      </c>
      <c r="D150" s="2">
        <v>30</v>
      </c>
      <c r="E150" s="2">
        <v>75</v>
      </c>
      <c r="F150" s="5">
        <v>24</v>
      </c>
      <c r="G150" s="5">
        <v>16</v>
      </c>
      <c r="H150" s="5">
        <v>13</v>
      </c>
      <c r="I150" s="5">
        <v>11</v>
      </c>
      <c r="J150" s="5">
        <v>3</v>
      </c>
      <c r="K150" s="5">
        <v>3</v>
      </c>
      <c r="L150" s="5">
        <v>5</v>
      </c>
      <c r="M150" s="5">
        <v>0</v>
      </c>
      <c r="N150" s="5">
        <v>0</v>
      </c>
      <c r="O150" s="5">
        <v>0</v>
      </c>
      <c r="P150" s="5">
        <v>0</v>
      </c>
      <c r="Q150" s="5">
        <v>0</v>
      </c>
      <c r="R150" s="5">
        <v>0</v>
      </c>
      <c r="S150" s="5">
        <v>0</v>
      </c>
    </row>
    <row r="151" spans="1:19" ht="15.9" customHeight="1">
      <c r="A151" s="4">
        <v>11660011</v>
      </c>
      <c r="B151" s="4" t="s">
        <v>162</v>
      </c>
      <c r="C151" s="2">
        <v>23</v>
      </c>
      <c r="D151" s="2">
        <v>3</v>
      </c>
      <c r="E151" s="2">
        <v>26</v>
      </c>
      <c r="F151" s="5">
        <v>2</v>
      </c>
      <c r="G151" s="5">
        <v>0</v>
      </c>
      <c r="H151" s="5">
        <v>6</v>
      </c>
      <c r="I151" s="5">
        <v>0</v>
      </c>
      <c r="J151" s="5">
        <v>0</v>
      </c>
      <c r="K151" s="5">
        <v>2</v>
      </c>
      <c r="L151" s="5">
        <v>4</v>
      </c>
      <c r="M151" s="5">
        <v>0</v>
      </c>
      <c r="N151" s="5">
        <v>0</v>
      </c>
      <c r="O151" s="5">
        <v>0</v>
      </c>
      <c r="P151" s="5">
        <v>0</v>
      </c>
      <c r="Q151" s="5">
        <v>0</v>
      </c>
      <c r="R151" s="5">
        <v>11</v>
      </c>
      <c r="S151" s="5">
        <v>1</v>
      </c>
    </row>
    <row r="152" spans="1:19" ht="15.9" customHeight="1">
      <c r="A152" s="4">
        <v>11660019</v>
      </c>
      <c r="B152" s="4" t="s">
        <v>163</v>
      </c>
      <c r="C152" s="2">
        <v>7</v>
      </c>
      <c r="D152" s="2">
        <v>0</v>
      </c>
      <c r="E152" s="2">
        <v>7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3</v>
      </c>
      <c r="O152" s="5">
        <v>0</v>
      </c>
      <c r="P152" s="5">
        <v>0</v>
      </c>
      <c r="Q152" s="5">
        <v>0</v>
      </c>
      <c r="R152" s="5">
        <v>4</v>
      </c>
      <c r="S152" s="5">
        <v>0</v>
      </c>
    </row>
    <row r="153" spans="1:19" ht="15.9" customHeight="1">
      <c r="A153" s="4">
        <v>11660020</v>
      </c>
      <c r="B153" s="4" t="s">
        <v>194</v>
      </c>
      <c r="C153" s="2">
        <v>33</v>
      </c>
      <c r="D153" s="2">
        <v>7</v>
      </c>
      <c r="E153" s="2">
        <v>40</v>
      </c>
      <c r="F153" s="5">
        <v>0</v>
      </c>
      <c r="G153" s="5">
        <v>0</v>
      </c>
      <c r="H153" s="5">
        <v>1</v>
      </c>
      <c r="I153" s="5">
        <v>1</v>
      </c>
      <c r="J153" s="5">
        <v>3</v>
      </c>
      <c r="K153" s="5">
        <v>0</v>
      </c>
      <c r="L153" s="5">
        <v>2</v>
      </c>
      <c r="M153" s="5">
        <v>0</v>
      </c>
      <c r="N153" s="5">
        <v>0</v>
      </c>
      <c r="O153" s="5">
        <v>1</v>
      </c>
      <c r="P153" s="5">
        <v>1</v>
      </c>
      <c r="Q153" s="5">
        <v>0</v>
      </c>
      <c r="R153" s="5">
        <v>26</v>
      </c>
      <c r="S153" s="5">
        <v>5</v>
      </c>
    </row>
    <row r="154" spans="1:19" ht="15.9" customHeight="1">
      <c r="A154" s="4">
        <v>11660021</v>
      </c>
      <c r="B154" s="4" t="s">
        <v>164</v>
      </c>
      <c r="C154" s="2">
        <v>9</v>
      </c>
      <c r="D154" s="2">
        <v>4</v>
      </c>
      <c r="E154" s="2">
        <v>13</v>
      </c>
      <c r="F154" s="5">
        <v>0</v>
      </c>
      <c r="G154" s="5">
        <v>0</v>
      </c>
      <c r="H154" s="5">
        <v>2</v>
      </c>
      <c r="I154" s="5">
        <v>0</v>
      </c>
      <c r="J154" s="5">
        <v>1</v>
      </c>
      <c r="K154" s="5">
        <v>1</v>
      </c>
      <c r="L154" s="5">
        <v>1</v>
      </c>
      <c r="M154" s="5">
        <v>1</v>
      </c>
      <c r="N154" s="5">
        <v>0</v>
      </c>
      <c r="O154" s="5">
        <v>1</v>
      </c>
      <c r="P154" s="5">
        <v>0</v>
      </c>
      <c r="Q154" s="5">
        <v>0</v>
      </c>
      <c r="R154" s="5">
        <v>5</v>
      </c>
      <c r="S154" s="5">
        <v>1</v>
      </c>
    </row>
    <row r="155" spans="1:19" ht="15.9" customHeight="1">
      <c r="A155" s="4">
        <v>11660031</v>
      </c>
      <c r="B155" s="4" t="s">
        <v>165</v>
      </c>
      <c r="C155" s="2">
        <v>23</v>
      </c>
      <c r="D155" s="2">
        <v>4</v>
      </c>
      <c r="E155" s="2">
        <v>27</v>
      </c>
      <c r="F155" s="5">
        <v>1</v>
      </c>
      <c r="G155" s="5">
        <v>1</v>
      </c>
      <c r="H155" s="5">
        <v>2</v>
      </c>
      <c r="I155" s="5">
        <v>1</v>
      </c>
      <c r="J155" s="5">
        <v>8</v>
      </c>
      <c r="K155" s="5">
        <v>0</v>
      </c>
      <c r="L155" s="5">
        <v>2</v>
      </c>
      <c r="M155" s="5">
        <v>0</v>
      </c>
      <c r="N155" s="5">
        <v>3</v>
      </c>
      <c r="O155" s="5">
        <v>0</v>
      </c>
      <c r="P155" s="5">
        <v>2</v>
      </c>
      <c r="Q155" s="5">
        <v>0</v>
      </c>
      <c r="R155" s="5">
        <v>5</v>
      </c>
      <c r="S155" s="5">
        <v>2</v>
      </c>
    </row>
    <row r="156" spans="1:19" ht="15.9" customHeight="1">
      <c r="A156" s="4">
        <v>11660032</v>
      </c>
      <c r="B156" s="4" t="s">
        <v>166</v>
      </c>
      <c r="C156" s="2">
        <v>9</v>
      </c>
      <c r="D156" s="2">
        <v>1</v>
      </c>
      <c r="E156" s="2">
        <v>10</v>
      </c>
      <c r="F156" s="5">
        <v>1</v>
      </c>
      <c r="G156" s="5">
        <v>0</v>
      </c>
      <c r="H156" s="5">
        <v>6</v>
      </c>
      <c r="I156" s="5">
        <v>0</v>
      </c>
      <c r="J156" s="5">
        <v>1</v>
      </c>
      <c r="K156" s="5">
        <v>0</v>
      </c>
      <c r="L156" s="5">
        <v>0</v>
      </c>
      <c r="M156" s="5">
        <v>0</v>
      </c>
      <c r="N156" s="5">
        <v>0</v>
      </c>
      <c r="O156" s="5">
        <v>1</v>
      </c>
      <c r="P156" s="5">
        <v>1</v>
      </c>
      <c r="Q156" s="5">
        <v>0</v>
      </c>
      <c r="R156" s="5">
        <v>0</v>
      </c>
      <c r="S156" s="5">
        <v>0</v>
      </c>
    </row>
    <row r="157" spans="1:19" ht="15.9" customHeight="1">
      <c r="A157" s="4">
        <v>11660041</v>
      </c>
      <c r="B157" s="4" t="s">
        <v>168</v>
      </c>
      <c r="C157" s="2">
        <v>13</v>
      </c>
      <c r="D157" s="2">
        <v>8</v>
      </c>
      <c r="E157" s="2">
        <v>21</v>
      </c>
      <c r="F157" s="5">
        <v>0</v>
      </c>
      <c r="G157" s="5">
        <v>1</v>
      </c>
      <c r="H157" s="5">
        <v>1</v>
      </c>
      <c r="I157" s="5">
        <v>0</v>
      </c>
      <c r="J157" s="5">
        <v>0</v>
      </c>
      <c r="K157" s="5">
        <v>1</v>
      </c>
      <c r="L157" s="5">
        <v>1</v>
      </c>
      <c r="M157" s="5">
        <v>1</v>
      </c>
      <c r="N157" s="5">
        <v>0</v>
      </c>
      <c r="O157" s="5">
        <v>0</v>
      </c>
      <c r="P157" s="5">
        <v>0</v>
      </c>
      <c r="Q157" s="5">
        <v>1</v>
      </c>
      <c r="R157" s="5">
        <v>11</v>
      </c>
      <c r="S157" s="5">
        <v>4</v>
      </c>
    </row>
    <row r="158" spans="1:19" ht="15.9" customHeight="1">
      <c r="A158" s="4">
        <v>11810001</v>
      </c>
      <c r="B158" s="4" t="s">
        <v>176</v>
      </c>
      <c r="C158" s="2">
        <v>84</v>
      </c>
      <c r="D158" s="2">
        <v>30</v>
      </c>
      <c r="E158" s="2">
        <v>114</v>
      </c>
      <c r="F158" s="5">
        <v>42</v>
      </c>
      <c r="G158" s="5">
        <v>16</v>
      </c>
      <c r="H158" s="5">
        <v>7</v>
      </c>
      <c r="I158" s="5">
        <v>0</v>
      </c>
      <c r="J158" s="5">
        <v>5</v>
      </c>
      <c r="K158" s="5">
        <v>0</v>
      </c>
      <c r="L158" s="5">
        <v>1</v>
      </c>
      <c r="M158" s="5">
        <v>0</v>
      </c>
      <c r="N158" s="5">
        <v>2</v>
      </c>
      <c r="O158" s="5">
        <v>0</v>
      </c>
      <c r="P158" s="5">
        <v>4</v>
      </c>
      <c r="Q158" s="5">
        <v>0</v>
      </c>
      <c r="R158" s="5">
        <v>23</v>
      </c>
      <c r="S158" s="5">
        <v>14</v>
      </c>
    </row>
    <row r="159" spans="1:19" ht="15.9" customHeight="1">
      <c r="A159" s="4">
        <v>11810003</v>
      </c>
      <c r="B159" s="4" t="s">
        <v>76</v>
      </c>
      <c r="C159" s="2">
        <v>17</v>
      </c>
      <c r="D159" s="2">
        <v>2</v>
      </c>
      <c r="E159" s="2">
        <v>19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0</v>
      </c>
      <c r="M159" s="5">
        <v>0</v>
      </c>
      <c r="N159" s="5">
        <v>0</v>
      </c>
      <c r="O159" s="5">
        <v>0</v>
      </c>
      <c r="P159" s="5">
        <v>0</v>
      </c>
      <c r="Q159" s="5">
        <v>0</v>
      </c>
      <c r="R159" s="5">
        <v>17</v>
      </c>
      <c r="S159" s="5">
        <v>2</v>
      </c>
    </row>
    <row r="160" spans="1:19" ht="15.9" customHeight="1">
      <c r="A160" s="4">
        <v>11810008</v>
      </c>
      <c r="B160" s="4" t="s">
        <v>77</v>
      </c>
      <c r="C160" s="2">
        <v>34</v>
      </c>
      <c r="D160" s="2">
        <v>18</v>
      </c>
      <c r="E160" s="2">
        <v>52</v>
      </c>
      <c r="F160" s="5">
        <v>4</v>
      </c>
      <c r="G160" s="5">
        <v>1</v>
      </c>
      <c r="H160" s="5">
        <v>5</v>
      </c>
      <c r="I160" s="5">
        <v>2</v>
      </c>
      <c r="J160" s="5">
        <v>6</v>
      </c>
      <c r="K160" s="5">
        <v>1</v>
      </c>
      <c r="L160" s="5">
        <v>2</v>
      </c>
      <c r="M160" s="5">
        <v>2</v>
      </c>
      <c r="N160" s="5">
        <v>0</v>
      </c>
      <c r="O160" s="5">
        <v>0</v>
      </c>
      <c r="P160" s="5">
        <v>4</v>
      </c>
      <c r="Q160" s="5">
        <v>0</v>
      </c>
      <c r="R160" s="5">
        <v>13</v>
      </c>
      <c r="S160" s="5">
        <v>12</v>
      </c>
    </row>
    <row r="161" spans="1:19" ht="15.9" customHeight="1">
      <c r="A161" s="4">
        <v>11810013</v>
      </c>
      <c r="B161" s="4" t="s">
        <v>78</v>
      </c>
      <c r="C161" s="2">
        <v>6</v>
      </c>
      <c r="D161" s="2">
        <v>5</v>
      </c>
      <c r="E161" s="2">
        <v>11</v>
      </c>
      <c r="F161" s="5">
        <v>0</v>
      </c>
      <c r="G161" s="5">
        <v>0</v>
      </c>
      <c r="H161" s="5">
        <v>1</v>
      </c>
      <c r="I161" s="5">
        <v>1</v>
      </c>
      <c r="J161" s="5">
        <v>0</v>
      </c>
      <c r="K161" s="5">
        <v>0</v>
      </c>
      <c r="L161" s="5">
        <v>2</v>
      </c>
      <c r="M161" s="5">
        <v>0</v>
      </c>
      <c r="N161" s="5">
        <v>0</v>
      </c>
      <c r="O161" s="5">
        <v>0</v>
      </c>
      <c r="P161" s="5">
        <v>1</v>
      </c>
      <c r="Q161" s="5">
        <v>0</v>
      </c>
      <c r="R161" s="5">
        <v>2</v>
      </c>
      <c r="S161" s="5">
        <v>4</v>
      </c>
    </row>
    <row r="162" spans="1:19" ht="15.9" customHeight="1">
      <c r="A162" s="4">
        <v>11810015</v>
      </c>
      <c r="B162" s="4" t="s">
        <v>79</v>
      </c>
      <c r="C162" s="2">
        <v>107</v>
      </c>
      <c r="D162" s="2">
        <v>35</v>
      </c>
      <c r="E162" s="2">
        <v>142</v>
      </c>
      <c r="F162" s="5">
        <v>22</v>
      </c>
      <c r="G162" s="5">
        <v>7</v>
      </c>
      <c r="H162" s="5">
        <v>10</v>
      </c>
      <c r="I162" s="5">
        <v>6</v>
      </c>
      <c r="J162" s="5">
        <v>18</v>
      </c>
      <c r="K162" s="5">
        <v>1</v>
      </c>
      <c r="L162" s="5">
        <v>6</v>
      </c>
      <c r="M162" s="5">
        <v>0</v>
      </c>
      <c r="N162" s="5">
        <v>2</v>
      </c>
      <c r="O162" s="5">
        <v>0</v>
      </c>
      <c r="P162" s="5">
        <v>7</v>
      </c>
      <c r="Q162" s="5">
        <v>4</v>
      </c>
      <c r="R162" s="5">
        <v>42</v>
      </c>
      <c r="S162" s="5">
        <v>17</v>
      </c>
    </row>
    <row r="163" spans="1:19" ht="15.9" customHeight="1">
      <c r="A163" s="4">
        <v>11810024</v>
      </c>
      <c r="B163" s="4" t="s">
        <v>80</v>
      </c>
      <c r="C163" s="2">
        <v>26</v>
      </c>
      <c r="D163" s="2">
        <v>13</v>
      </c>
      <c r="E163" s="2">
        <v>39</v>
      </c>
      <c r="F163" s="5">
        <v>2</v>
      </c>
      <c r="G163" s="5">
        <v>2</v>
      </c>
      <c r="H163" s="5">
        <v>3</v>
      </c>
      <c r="I163" s="5">
        <v>0</v>
      </c>
      <c r="J163" s="5">
        <v>1</v>
      </c>
      <c r="K163" s="5">
        <v>3</v>
      </c>
      <c r="L163" s="5">
        <v>4</v>
      </c>
      <c r="M163" s="5">
        <v>0</v>
      </c>
      <c r="N163" s="5">
        <v>2</v>
      </c>
      <c r="O163" s="5">
        <v>1</v>
      </c>
      <c r="P163" s="5">
        <v>3</v>
      </c>
      <c r="Q163" s="5">
        <v>0</v>
      </c>
      <c r="R163" s="5">
        <v>11</v>
      </c>
      <c r="S163" s="5">
        <v>7</v>
      </c>
    </row>
    <row r="164" spans="1:19" ht="15.9" customHeight="1">
      <c r="A164" s="4">
        <v>11810028</v>
      </c>
      <c r="B164" s="4" t="s">
        <v>195</v>
      </c>
      <c r="C164" s="2">
        <v>40</v>
      </c>
      <c r="D164" s="2">
        <v>14</v>
      </c>
      <c r="E164" s="2">
        <v>54</v>
      </c>
      <c r="F164" s="5">
        <v>3</v>
      </c>
      <c r="G164" s="5">
        <v>0</v>
      </c>
      <c r="H164" s="5">
        <v>2</v>
      </c>
      <c r="I164" s="5">
        <v>0</v>
      </c>
      <c r="J164" s="5">
        <v>4</v>
      </c>
      <c r="K164" s="5">
        <v>1</v>
      </c>
      <c r="L164" s="5">
        <v>4</v>
      </c>
      <c r="M164" s="5">
        <v>0</v>
      </c>
      <c r="N164" s="5">
        <v>0</v>
      </c>
      <c r="O164" s="5">
        <v>0</v>
      </c>
      <c r="P164" s="5">
        <v>2</v>
      </c>
      <c r="Q164" s="5">
        <v>0</v>
      </c>
      <c r="R164" s="5">
        <v>25</v>
      </c>
      <c r="S164" s="5">
        <v>13</v>
      </c>
    </row>
    <row r="165" spans="1:19" ht="15.9" customHeight="1">
      <c r="A165" s="4">
        <v>11810033</v>
      </c>
      <c r="B165" s="4" t="s">
        <v>82</v>
      </c>
      <c r="C165" s="2">
        <v>11</v>
      </c>
      <c r="D165" s="2">
        <v>4</v>
      </c>
      <c r="E165" s="2">
        <v>15</v>
      </c>
      <c r="F165" s="5">
        <v>2</v>
      </c>
      <c r="G165" s="5">
        <v>0</v>
      </c>
      <c r="H165" s="5">
        <v>2</v>
      </c>
      <c r="I165" s="5">
        <v>0</v>
      </c>
      <c r="J165" s="5">
        <v>0</v>
      </c>
      <c r="K165" s="5">
        <v>0</v>
      </c>
      <c r="L165" s="5">
        <v>0</v>
      </c>
      <c r="M165" s="5">
        <v>0</v>
      </c>
      <c r="N165" s="5">
        <v>1</v>
      </c>
      <c r="O165" s="5">
        <v>0</v>
      </c>
      <c r="P165" s="5">
        <v>0</v>
      </c>
      <c r="Q165" s="5">
        <v>0</v>
      </c>
      <c r="R165" s="5">
        <v>6</v>
      </c>
      <c r="S165" s="5">
        <v>4</v>
      </c>
    </row>
    <row r="166" spans="1:19" ht="15.9" customHeight="1">
      <c r="A166" s="4">
        <v>11810034</v>
      </c>
      <c r="B166" s="4" t="s">
        <v>438</v>
      </c>
      <c r="C166" s="2">
        <v>5</v>
      </c>
      <c r="D166" s="2">
        <v>0</v>
      </c>
      <c r="E166" s="2">
        <v>5</v>
      </c>
      <c r="F166" s="5">
        <v>1</v>
      </c>
      <c r="G166" s="5">
        <v>0</v>
      </c>
      <c r="H166" s="5">
        <v>1</v>
      </c>
      <c r="I166" s="5">
        <v>0</v>
      </c>
      <c r="J166" s="5">
        <v>3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</row>
    <row r="167" spans="1:19" ht="15.9" customHeight="1">
      <c r="A167" s="4">
        <v>11820007</v>
      </c>
      <c r="B167" s="4" t="s">
        <v>83</v>
      </c>
      <c r="C167" s="2">
        <v>3</v>
      </c>
      <c r="D167" s="2">
        <v>2</v>
      </c>
      <c r="E167" s="2">
        <v>5</v>
      </c>
      <c r="F167" s="5">
        <v>0</v>
      </c>
      <c r="G167" s="5">
        <v>0</v>
      </c>
      <c r="H167" s="5">
        <v>0</v>
      </c>
      <c r="I167" s="5">
        <v>0</v>
      </c>
      <c r="J167" s="5">
        <v>0</v>
      </c>
      <c r="K167" s="5">
        <v>0</v>
      </c>
      <c r="L167" s="5">
        <v>0</v>
      </c>
      <c r="M167" s="5">
        <v>0</v>
      </c>
      <c r="N167" s="5">
        <v>0</v>
      </c>
      <c r="O167" s="5">
        <v>0</v>
      </c>
      <c r="P167" s="5">
        <v>0</v>
      </c>
      <c r="Q167" s="5">
        <v>0</v>
      </c>
      <c r="R167" s="5">
        <v>3</v>
      </c>
      <c r="S167" s="5">
        <v>2</v>
      </c>
    </row>
    <row r="168" spans="1:19" ht="15.9" customHeight="1">
      <c r="A168" s="4">
        <v>11820008</v>
      </c>
      <c r="B168" s="4" t="s">
        <v>84</v>
      </c>
      <c r="C168" s="2">
        <v>77</v>
      </c>
      <c r="D168" s="2">
        <v>43</v>
      </c>
      <c r="E168" s="2">
        <v>120</v>
      </c>
      <c r="F168" s="5">
        <v>30</v>
      </c>
      <c r="G168" s="5">
        <v>38</v>
      </c>
      <c r="H168" s="5">
        <v>16</v>
      </c>
      <c r="I168" s="5">
        <v>3</v>
      </c>
      <c r="J168" s="5">
        <v>7</v>
      </c>
      <c r="K168" s="5">
        <v>0</v>
      </c>
      <c r="L168" s="5">
        <v>8</v>
      </c>
      <c r="M168" s="5">
        <v>0</v>
      </c>
      <c r="N168" s="5">
        <v>1</v>
      </c>
      <c r="O168" s="5">
        <v>2</v>
      </c>
      <c r="P168" s="5">
        <v>5</v>
      </c>
      <c r="Q168" s="5">
        <v>0</v>
      </c>
      <c r="R168" s="5">
        <v>10</v>
      </c>
      <c r="S168" s="5">
        <v>0</v>
      </c>
    </row>
    <row r="169" spans="1:19" ht="15.9" customHeight="1">
      <c r="A169" s="4">
        <v>11820011</v>
      </c>
      <c r="B169" s="4" t="s">
        <v>85</v>
      </c>
      <c r="C169" s="2">
        <v>0</v>
      </c>
      <c r="D169" s="2">
        <v>0</v>
      </c>
      <c r="E169" s="2">
        <v>0</v>
      </c>
      <c r="F169" s="5">
        <v>0</v>
      </c>
      <c r="G169" s="5">
        <v>0</v>
      </c>
      <c r="H169" s="5">
        <v>0</v>
      </c>
      <c r="I169" s="5">
        <v>0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0</v>
      </c>
      <c r="S169" s="5">
        <v>0</v>
      </c>
    </row>
    <row r="170" spans="1:19" ht="15.9" customHeight="1">
      <c r="A170" s="4">
        <v>11820018</v>
      </c>
      <c r="B170" s="4" t="s">
        <v>196</v>
      </c>
      <c r="C170" s="2">
        <v>23</v>
      </c>
      <c r="D170" s="2">
        <v>11</v>
      </c>
      <c r="E170" s="2">
        <v>34</v>
      </c>
      <c r="F170" s="5">
        <v>5</v>
      </c>
      <c r="G170" s="5">
        <v>3</v>
      </c>
      <c r="H170" s="5">
        <v>3</v>
      </c>
      <c r="I170" s="5">
        <v>3</v>
      </c>
      <c r="J170" s="5">
        <v>4</v>
      </c>
      <c r="K170" s="5">
        <v>0</v>
      </c>
      <c r="L170" s="5">
        <v>1</v>
      </c>
      <c r="M170" s="5">
        <v>0</v>
      </c>
      <c r="N170" s="5">
        <v>2</v>
      </c>
      <c r="O170" s="5">
        <v>1</v>
      </c>
      <c r="P170" s="5">
        <v>1</v>
      </c>
      <c r="Q170" s="5">
        <v>0</v>
      </c>
      <c r="R170" s="5">
        <v>7</v>
      </c>
      <c r="S170" s="5">
        <v>4</v>
      </c>
    </row>
    <row r="171" spans="1:19" ht="15.9" customHeight="1">
      <c r="A171" s="4">
        <v>11820026</v>
      </c>
      <c r="B171" s="4" t="s">
        <v>86</v>
      </c>
      <c r="C171" s="2">
        <v>6</v>
      </c>
      <c r="D171" s="2">
        <v>2</v>
      </c>
      <c r="E171" s="2">
        <v>8</v>
      </c>
      <c r="F171" s="5">
        <v>1</v>
      </c>
      <c r="G171" s="5">
        <v>0</v>
      </c>
      <c r="H171" s="5">
        <v>1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1</v>
      </c>
      <c r="Q171" s="5">
        <v>2</v>
      </c>
      <c r="R171" s="5">
        <v>3</v>
      </c>
      <c r="S171" s="5">
        <v>0</v>
      </c>
    </row>
    <row r="172" spans="1:19" ht="15.9" customHeight="1">
      <c r="A172" s="4">
        <v>11820027</v>
      </c>
      <c r="B172" s="4" t="s">
        <v>87</v>
      </c>
      <c r="C172" s="2">
        <v>0</v>
      </c>
      <c r="D172" s="2">
        <v>0</v>
      </c>
      <c r="E172" s="2">
        <v>0</v>
      </c>
      <c r="F172" s="5">
        <v>0</v>
      </c>
      <c r="G172" s="5">
        <v>0</v>
      </c>
      <c r="H172" s="5">
        <v>0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</row>
    <row r="173" spans="1:19" ht="15.9" customHeight="1">
      <c r="A173" s="4">
        <v>11820031</v>
      </c>
      <c r="B173" s="4" t="s">
        <v>88</v>
      </c>
      <c r="C173" s="2">
        <v>12</v>
      </c>
      <c r="D173" s="2">
        <v>7</v>
      </c>
      <c r="E173" s="2">
        <v>19</v>
      </c>
      <c r="F173" s="5">
        <v>1</v>
      </c>
      <c r="G173" s="5">
        <v>0</v>
      </c>
      <c r="H173" s="5">
        <v>1</v>
      </c>
      <c r="I173" s="5">
        <v>0</v>
      </c>
      <c r="J173" s="5">
        <v>4</v>
      </c>
      <c r="K173" s="5">
        <v>1</v>
      </c>
      <c r="L173" s="5">
        <v>2</v>
      </c>
      <c r="M173" s="5">
        <v>0</v>
      </c>
      <c r="N173" s="5">
        <v>0</v>
      </c>
      <c r="O173" s="5">
        <v>0</v>
      </c>
      <c r="P173" s="5">
        <v>0</v>
      </c>
      <c r="Q173" s="5">
        <v>1</v>
      </c>
      <c r="R173" s="5">
        <v>4</v>
      </c>
      <c r="S173" s="5">
        <v>5</v>
      </c>
    </row>
    <row r="174" spans="1:19" ht="15.9" customHeight="1">
      <c r="A174" s="4">
        <v>11820032</v>
      </c>
      <c r="B174" s="4" t="s">
        <v>89</v>
      </c>
      <c r="C174" s="2">
        <v>7</v>
      </c>
      <c r="D174" s="2">
        <v>1</v>
      </c>
      <c r="E174" s="2">
        <v>8</v>
      </c>
      <c r="F174" s="5">
        <v>1</v>
      </c>
      <c r="G174" s="5">
        <v>0</v>
      </c>
      <c r="H174" s="5">
        <v>1</v>
      </c>
      <c r="I174" s="5">
        <v>0</v>
      </c>
      <c r="J174" s="5">
        <v>0</v>
      </c>
      <c r="K174" s="5">
        <v>1</v>
      </c>
      <c r="L174" s="5">
        <v>1</v>
      </c>
      <c r="M174" s="5">
        <v>0</v>
      </c>
      <c r="N174" s="5">
        <v>1</v>
      </c>
      <c r="O174" s="5">
        <v>0</v>
      </c>
      <c r="P174" s="5">
        <v>0</v>
      </c>
      <c r="Q174" s="5">
        <v>0</v>
      </c>
      <c r="R174" s="5">
        <v>3</v>
      </c>
      <c r="S174" s="5">
        <v>0</v>
      </c>
    </row>
    <row r="175" spans="1:19" ht="15.9" customHeight="1">
      <c r="A175" s="4">
        <v>11820034</v>
      </c>
      <c r="B175" s="4" t="s">
        <v>90</v>
      </c>
      <c r="C175" s="2">
        <v>7</v>
      </c>
      <c r="D175" s="2">
        <v>2</v>
      </c>
      <c r="E175" s="2">
        <v>9</v>
      </c>
      <c r="F175" s="5">
        <v>4</v>
      </c>
      <c r="G175" s="5">
        <v>0</v>
      </c>
      <c r="H175" s="5">
        <v>0</v>
      </c>
      <c r="I175" s="5">
        <v>0</v>
      </c>
      <c r="J175" s="5">
        <v>3</v>
      </c>
      <c r="K175" s="5">
        <v>1</v>
      </c>
      <c r="L175" s="5">
        <v>0</v>
      </c>
      <c r="M175" s="5">
        <v>1</v>
      </c>
      <c r="N175" s="5">
        <v>0</v>
      </c>
      <c r="O175" s="5">
        <v>0</v>
      </c>
      <c r="P175" s="5">
        <v>0</v>
      </c>
      <c r="Q175" s="5">
        <v>0</v>
      </c>
      <c r="R175" s="5">
        <v>0</v>
      </c>
      <c r="S175" s="5">
        <v>0</v>
      </c>
    </row>
    <row r="176" spans="1:19" ht="15.9" customHeight="1">
      <c r="A176" s="4">
        <v>11820035</v>
      </c>
      <c r="B176" s="4" t="s">
        <v>91</v>
      </c>
      <c r="C176" s="2">
        <v>0</v>
      </c>
      <c r="D176" s="2">
        <v>0</v>
      </c>
      <c r="E176" s="2">
        <v>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0</v>
      </c>
      <c r="R176" s="5">
        <v>0</v>
      </c>
      <c r="S176" s="5">
        <v>0</v>
      </c>
    </row>
  </sheetData>
  <mergeCells count="10">
    <mergeCell ref="L1:M1"/>
    <mergeCell ref="N1:O1"/>
    <mergeCell ref="P1:Q1"/>
    <mergeCell ref="R1:S1"/>
    <mergeCell ref="A1:A2"/>
    <mergeCell ref="B1:B2"/>
    <mergeCell ref="C1:E1"/>
    <mergeCell ref="F1:G1"/>
    <mergeCell ref="H1:I1"/>
    <mergeCell ref="J1:K1"/>
  </mergeCells>
  <pageMargins left="0.78740157499999996" right="0.78740157499999996" top="0.984251969" bottom="0.984251969" header="0.4921259845" footer="0.4921259845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6907-FA5C-4D5E-813E-8A6D1D345B3B}">
  <sheetPr codeName="Feuil15"/>
  <dimension ref="A1:S173"/>
  <sheetViews>
    <sheetView showGridLines="0" workbookViewId="0">
      <selection activeCell="C3" sqref="C3:S179"/>
    </sheetView>
  </sheetViews>
  <sheetFormatPr baseColWidth="10" defaultRowHeight="14.4"/>
  <cols>
    <col min="1" max="1" width="6.296875" style="1" bestFit="1" customWidth="1"/>
    <col min="2" max="2" width="21.3984375" style="1" bestFit="1" customWidth="1"/>
    <col min="3" max="5" width="4.09765625" style="1" bestFit="1" customWidth="1"/>
    <col min="6" max="7" width="3.5" style="1" customWidth="1"/>
    <col min="8" max="9" width="3.69921875" style="1" customWidth="1"/>
    <col min="10" max="10" width="4.09765625" style="1" bestFit="1" customWidth="1"/>
    <col min="11" max="11" width="2.59765625" style="1" bestFit="1" customWidth="1"/>
    <col min="12" max="12" width="3.3984375" style="1" bestFit="1" customWidth="1"/>
    <col min="13" max="13" width="2.59765625" style="1" bestFit="1" customWidth="1"/>
    <col min="14" max="14" width="3.3984375" style="1" bestFit="1" customWidth="1"/>
    <col min="15" max="15" width="2.59765625" style="1" bestFit="1" customWidth="1"/>
    <col min="16" max="16" width="4.09765625" style="1" bestFit="1" customWidth="1"/>
    <col min="17" max="17" width="3.3984375" style="1" bestFit="1" customWidth="1"/>
    <col min="18" max="18" width="4.09765625" style="1" bestFit="1" customWidth="1"/>
    <col min="19" max="19" width="3.3984375" style="1" bestFit="1" customWidth="1"/>
    <col min="20" max="256" width="11" style="1"/>
    <col min="257" max="257" width="5.59765625" style="1" bestFit="1" customWidth="1"/>
    <col min="258" max="258" width="21.3984375" style="1" bestFit="1" customWidth="1"/>
    <col min="259" max="261" width="4.09765625" style="1" bestFit="1" customWidth="1"/>
    <col min="262" max="263" width="3.5" style="1" customWidth="1"/>
    <col min="264" max="265" width="3.69921875" style="1" customWidth="1"/>
    <col min="266" max="266" width="4.09765625" style="1" bestFit="1" customWidth="1"/>
    <col min="267" max="267" width="2.59765625" style="1" bestFit="1" customWidth="1"/>
    <col min="268" max="268" width="3.3984375" style="1" bestFit="1" customWidth="1"/>
    <col min="269" max="269" width="2.59765625" style="1" bestFit="1" customWidth="1"/>
    <col min="270" max="270" width="3.3984375" style="1" bestFit="1" customWidth="1"/>
    <col min="271" max="271" width="2.59765625" style="1" bestFit="1" customWidth="1"/>
    <col min="272" max="272" width="4.09765625" style="1" bestFit="1" customWidth="1"/>
    <col min="273" max="273" width="3.3984375" style="1" bestFit="1" customWidth="1"/>
    <col min="274" max="274" width="4.09765625" style="1" bestFit="1" customWidth="1"/>
    <col min="275" max="275" width="3.3984375" style="1" bestFit="1" customWidth="1"/>
    <col min="276" max="512" width="11" style="1"/>
    <col min="513" max="513" width="5.59765625" style="1" bestFit="1" customWidth="1"/>
    <col min="514" max="514" width="21.3984375" style="1" bestFit="1" customWidth="1"/>
    <col min="515" max="517" width="4.09765625" style="1" bestFit="1" customWidth="1"/>
    <col min="518" max="519" width="3.5" style="1" customWidth="1"/>
    <col min="520" max="521" width="3.69921875" style="1" customWidth="1"/>
    <col min="522" max="522" width="4.09765625" style="1" bestFit="1" customWidth="1"/>
    <col min="523" max="523" width="2.59765625" style="1" bestFit="1" customWidth="1"/>
    <col min="524" max="524" width="3.3984375" style="1" bestFit="1" customWidth="1"/>
    <col min="525" max="525" width="2.59765625" style="1" bestFit="1" customWidth="1"/>
    <col min="526" max="526" width="3.3984375" style="1" bestFit="1" customWidth="1"/>
    <col min="527" max="527" width="2.59765625" style="1" bestFit="1" customWidth="1"/>
    <col min="528" max="528" width="4.09765625" style="1" bestFit="1" customWidth="1"/>
    <col min="529" max="529" width="3.3984375" style="1" bestFit="1" customWidth="1"/>
    <col min="530" max="530" width="4.09765625" style="1" bestFit="1" customWidth="1"/>
    <col min="531" max="531" width="3.3984375" style="1" bestFit="1" customWidth="1"/>
    <col min="532" max="768" width="11" style="1"/>
    <col min="769" max="769" width="5.59765625" style="1" bestFit="1" customWidth="1"/>
    <col min="770" max="770" width="21.3984375" style="1" bestFit="1" customWidth="1"/>
    <col min="771" max="773" width="4.09765625" style="1" bestFit="1" customWidth="1"/>
    <col min="774" max="775" width="3.5" style="1" customWidth="1"/>
    <col min="776" max="777" width="3.69921875" style="1" customWidth="1"/>
    <col min="778" max="778" width="4.09765625" style="1" bestFit="1" customWidth="1"/>
    <col min="779" max="779" width="2.59765625" style="1" bestFit="1" customWidth="1"/>
    <col min="780" max="780" width="3.3984375" style="1" bestFit="1" customWidth="1"/>
    <col min="781" max="781" width="2.59765625" style="1" bestFit="1" customWidth="1"/>
    <col min="782" max="782" width="3.3984375" style="1" bestFit="1" customWidth="1"/>
    <col min="783" max="783" width="2.59765625" style="1" bestFit="1" customWidth="1"/>
    <col min="784" max="784" width="4.09765625" style="1" bestFit="1" customWidth="1"/>
    <col min="785" max="785" width="3.3984375" style="1" bestFit="1" customWidth="1"/>
    <col min="786" max="786" width="4.09765625" style="1" bestFit="1" customWidth="1"/>
    <col min="787" max="787" width="3.3984375" style="1" bestFit="1" customWidth="1"/>
    <col min="788" max="1024" width="11" style="1"/>
    <col min="1025" max="1025" width="5.59765625" style="1" bestFit="1" customWidth="1"/>
    <col min="1026" max="1026" width="21.3984375" style="1" bestFit="1" customWidth="1"/>
    <col min="1027" max="1029" width="4.09765625" style="1" bestFit="1" customWidth="1"/>
    <col min="1030" max="1031" width="3.5" style="1" customWidth="1"/>
    <col min="1032" max="1033" width="3.69921875" style="1" customWidth="1"/>
    <col min="1034" max="1034" width="4.09765625" style="1" bestFit="1" customWidth="1"/>
    <col min="1035" max="1035" width="2.59765625" style="1" bestFit="1" customWidth="1"/>
    <col min="1036" max="1036" width="3.3984375" style="1" bestFit="1" customWidth="1"/>
    <col min="1037" max="1037" width="2.59765625" style="1" bestFit="1" customWidth="1"/>
    <col min="1038" max="1038" width="3.3984375" style="1" bestFit="1" customWidth="1"/>
    <col min="1039" max="1039" width="2.59765625" style="1" bestFit="1" customWidth="1"/>
    <col min="1040" max="1040" width="4.09765625" style="1" bestFit="1" customWidth="1"/>
    <col min="1041" max="1041" width="3.3984375" style="1" bestFit="1" customWidth="1"/>
    <col min="1042" max="1042" width="4.09765625" style="1" bestFit="1" customWidth="1"/>
    <col min="1043" max="1043" width="3.3984375" style="1" bestFit="1" customWidth="1"/>
    <col min="1044" max="1280" width="11" style="1"/>
    <col min="1281" max="1281" width="5.59765625" style="1" bestFit="1" customWidth="1"/>
    <col min="1282" max="1282" width="21.3984375" style="1" bestFit="1" customWidth="1"/>
    <col min="1283" max="1285" width="4.09765625" style="1" bestFit="1" customWidth="1"/>
    <col min="1286" max="1287" width="3.5" style="1" customWidth="1"/>
    <col min="1288" max="1289" width="3.69921875" style="1" customWidth="1"/>
    <col min="1290" max="1290" width="4.09765625" style="1" bestFit="1" customWidth="1"/>
    <col min="1291" max="1291" width="2.59765625" style="1" bestFit="1" customWidth="1"/>
    <col min="1292" max="1292" width="3.3984375" style="1" bestFit="1" customWidth="1"/>
    <col min="1293" max="1293" width="2.59765625" style="1" bestFit="1" customWidth="1"/>
    <col min="1294" max="1294" width="3.3984375" style="1" bestFit="1" customWidth="1"/>
    <col min="1295" max="1295" width="2.59765625" style="1" bestFit="1" customWidth="1"/>
    <col min="1296" max="1296" width="4.09765625" style="1" bestFit="1" customWidth="1"/>
    <col min="1297" max="1297" width="3.3984375" style="1" bestFit="1" customWidth="1"/>
    <col min="1298" max="1298" width="4.09765625" style="1" bestFit="1" customWidth="1"/>
    <col min="1299" max="1299" width="3.3984375" style="1" bestFit="1" customWidth="1"/>
    <col min="1300" max="1536" width="11" style="1"/>
    <col min="1537" max="1537" width="5.59765625" style="1" bestFit="1" customWidth="1"/>
    <col min="1538" max="1538" width="21.3984375" style="1" bestFit="1" customWidth="1"/>
    <col min="1539" max="1541" width="4.09765625" style="1" bestFit="1" customWidth="1"/>
    <col min="1542" max="1543" width="3.5" style="1" customWidth="1"/>
    <col min="1544" max="1545" width="3.69921875" style="1" customWidth="1"/>
    <col min="1546" max="1546" width="4.09765625" style="1" bestFit="1" customWidth="1"/>
    <col min="1547" max="1547" width="2.59765625" style="1" bestFit="1" customWidth="1"/>
    <col min="1548" max="1548" width="3.3984375" style="1" bestFit="1" customWidth="1"/>
    <col min="1549" max="1549" width="2.59765625" style="1" bestFit="1" customWidth="1"/>
    <col min="1550" max="1550" width="3.3984375" style="1" bestFit="1" customWidth="1"/>
    <col min="1551" max="1551" width="2.59765625" style="1" bestFit="1" customWidth="1"/>
    <col min="1552" max="1552" width="4.09765625" style="1" bestFit="1" customWidth="1"/>
    <col min="1553" max="1553" width="3.3984375" style="1" bestFit="1" customWidth="1"/>
    <col min="1554" max="1554" width="4.09765625" style="1" bestFit="1" customWidth="1"/>
    <col min="1555" max="1555" width="3.3984375" style="1" bestFit="1" customWidth="1"/>
    <col min="1556" max="1792" width="11" style="1"/>
    <col min="1793" max="1793" width="5.59765625" style="1" bestFit="1" customWidth="1"/>
    <col min="1794" max="1794" width="21.3984375" style="1" bestFit="1" customWidth="1"/>
    <col min="1795" max="1797" width="4.09765625" style="1" bestFit="1" customWidth="1"/>
    <col min="1798" max="1799" width="3.5" style="1" customWidth="1"/>
    <col min="1800" max="1801" width="3.69921875" style="1" customWidth="1"/>
    <col min="1802" max="1802" width="4.09765625" style="1" bestFit="1" customWidth="1"/>
    <col min="1803" max="1803" width="2.59765625" style="1" bestFit="1" customWidth="1"/>
    <col min="1804" max="1804" width="3.3984375" style="1" bestFit="1" customWidth="1"/>
    <col min="1805" max="1805" width="2.59765625" style="1" bestFit="1" customWidth="1"/>
    <col min="1806" max="1806" width="3.3984375" style="1" bestFit="1" customWidth="1"/>
    <col min="1807" max="1807" width="2.59765625" style="1" bestFit="1" customWidth="1"/>
    <col min="1808" max="1808" width="4.09765625" style="1" bestFit="1" customWidth="1"/>
    <col min="1809" max="1809" width="3.3984375" style="1" bestFit="1" customWidth="1"/>
    <col min="1810" max="1810" width="4.09765625" style="1" bestFit="1" customWidth="1"/>
    <col min="1811" max="1811" width="3.3984375" style="1" bestFit="1" customWidth="1"/>
    <col min="1812" max="2048" width="11" style="1"/>
    <col min="2049" max="2049" width="5.59765625" style="1" bestFit="1" customWidth="1"/>
    <col min="2050" max="2050" width="21.3984375" style="1" bestFit="1" customWidth="1"/>
    <col min="2051" max="2053" width="4.09765625" style="1" bestFit="1" customWidth="1"/>
    <col min="2054" max="2055" width="3.5" style="1" customWidth="1"/>
    <col min="2056" max="2057" width="3.69921875" style="1" customWidth="1"/>
    <col min="2058" max="2058" width="4.09765625" style="1" bestFit="1" customWidth="1"/>
    <col min="2059" max="2059" width="2.59765625" style="1" bestFit="1" customWidth="1"/>
    <col min="2060" max="2060" width="3.3984375" style="1" bestFit="1" customWidth="1"/>
    <col min="2061" max="2061" width="2.59765625" style="1" bestFit="1" customWidth="1"/>
    <col min="2062" max="2062" width="3.3984375" style="1" bestFit="1" customWidth="1"/>
    <col min="2063" max="2063" width="2.59765625" style="1" bestFit="1" customWidth="1"/>
    <col min="2064" max="2064" width="4.09765625" style="1" bestFit="1" customWidth="1"/>
    <col min="2065" max="2065" width="3.3984375" style="1" bestFit="1" customWidth="1"/>
    <col min="2066" max="2066" width="4.09765625" style="1" bestFit="1" customWidth="1"/>
    <col min="2067" max="2067" width="3.3984375" style="1" bestFit="1" customWidth="1"/>
    <col min="2068" max="2304" width="11" style="1"/>
    <col min="2305" max="2305" width="5.59765625" style="1" bestFit="1" customWidth="1"/>
    <col min="2306" max="2306" width="21.3984375" style="1" bestFit="1" customWidth="1"/>
    <col min="2307" max="2309" width="4.09765625" style="1" bestFit="1" customWidth="1"/>
    <col min="2310" max="2311" width="3.5" style="1" customWidth="1"/>
    <col min="2312" max="2313" width="3.69921875" style="1" customWidth="1"/>
    <col min="2314" max="2314" width="4.09765625" style="1" bestFit="1" customWidth="1"/>
    <col min="2315" max="2315" width="2.59765625" style="1" bestFit="1" customWidth="1"/>
    <col min="2316" max="2316" width="3.3984375" style="1" bestFit="1" customWidth="1"/>
    <col min="2317" max="2317" width="2.59765625" style="1" bestFit="1" customWidth="1"/>
    <col min="2318" max="2318" width="3.3984375" style="1" bestFit="1" customWidth="1"/>
    <col min="2319" max="2319" width="2.59765625" style="1" bestFit="1" customWidth="1"/>
    <col min="2320" max="2320" width="4.09765625" style="1" bestFit="1" customWidth="1"/>
    <col min="2321" max="2321" width="3.3984375" style="1" bestFit="1" customWidth="1"/>
    <col min="2322" max="2322" width="4.09765625" style="1" bestFit="1" customWidth="1"/>
    <col min="2323" max="2323" width="3.3984375" style="1" bestFit="1" customWidth="1"/>
    <col min="2324" max="2560" width="11" style="1"/>
    <col min="2561" max="2561" width="5.59765625" style="1" bestFit="1" customWidth="1"/>
    <col min="2562" max="2562" width="21.3984375" style="1" bestFit="1" customWidth="1"/>
    <col min="2563" max="2565" width="4.09765625" style="1" bestFit="1" customWidth="1"/>
    <col min="2566" max="2567" width="3.5" style="1" customWidth="1"/>
    <col min="2568" max="2569" width="3.69921875" style="1" customWidth="1"/>
    <col min="2570" max="2570" width="4.09765625" style="1" bestFit="1" customWidth="1"/>
    <col min="2571" max="2571" width="2.59765625" style="1" bestFit="1" customWidth="1"/>
    <col min="2572" max="2572" width="3.3984375" style="1" bestFit="1" customWidth="1"/>
    <col min="2573" max="2573" width="2.59765625" style="1" bestFit="1" customWidth="1"/>
    <col min="2574" max="2574" width="3.3984375" style="1" bestFit="1" customWidth="1"/>
    <col min="2575" max="2575" width="2.59765625" style="1" bestFit="1" customWidth="1"/>
    <col min="2576" max="2576" width="4.09765625" style="1" bestFit="1" customWidth="1"/>
    <col min="2577" max="2577" width="3.3984375" style="1" bestFit="1" customWidth="1"/>
    <col min="2578" max="2578" width="4.09765625" style="1" bestFit="1" customWidth="1"/>
    <col min="2579" max="2579" width="3.3984375" style="1" bestFit="1" customWidth="1"/>
    <col min="2580" max="2816" width="11" style="1"/>
    <col min="2817" max="2817" width="5.59765625" style="1" bestFit="1" customWidth="1"/>
    <col min="2818" max="2818" width="21.3984375" style="1" bestFit="1" customWidth="1"/>
    <col min="2819" max="2821" width="4.09765625" style="1" bestFit="1" customWidth="1"/>
    <col min="2822" max="2823" width="3.5" style="1" customWidth="1"/>
    <col min="2824" max="2825" width="3.69921875" style="1" customWidth="1"/>
    <col min="2826" max="2826" width="4.09765625" style="1" bestFit="1" customWidth="1"/>
    <col min="2827" max="2827" width="2.59765625" style="1" bestFit="1" customWidth="1"/>
    <col min="2828" max="2828" width="3.3984375" style="1" bestFit="1" customWidth="1"/>
    <col min="2829" max="2829" width="2.59765625" style="1" bestFit="1" customWidth="1"/>
    <col min="2830" max="2830" width="3.3984375" style="1" bestFit="1" customWidth="1"/>
    <col min="2831" max="2831" width="2.59765625" style="1" bestFit="1" customWidth="1"/>
    <col min="2832" max="2832" width="4.09765625" style="1" bestFit="1" customWidth="1"/>
    <col min="2833" max="2833" width="3.3984375" style="1" bestFit="1" customWidth="1"/>
    <col min="2834" max="2834" width="4.09765625" style="1" bestFit="1" customWidth="1"/>
    <col min="2835" max="2835" width="3.3984375" style="1" bestFit="1" customWidth="1"/>
    <col min="2836" max="3072" width="11" style="1"/>
    <col min="3073" max="3073" width="5.59765625" style="1" bestFit="1" customWidth="1"/>
    <col min="3074" max="3074" width="21.3984375" style="1" bestFit="1" customWidth="1"/>
    <col min="3075" max="3077" width="4.09765625" style="1" bestFit="1" customWidth="1"/>
    <col min="3078" max="3079" width="3.5" style="1" customWidth="1"/>
    <col min="3080" max="3081" width="3.69921875" style="1" customWidth="1"/>
    <col min="3082" max="3082" width="4.09765625" style="1" bestFit="1" customWidth="1"/>
    <col min="3083" max="3083" width="2.59765625" style="1" bestFit="1" customWidth="1"/>
    <col min="3084" max="3084" width="3.3984375" style="1" bestFit="1" customWidth="1"/>
    <col min="3085" max="3085" width="2.59765625" style="1" bestFit="1" customWidth="1"/>
    <col min="3086" max="3086" width="3.3984375" style="1" bestFit="1" customWidth="1"/>
    <col min="3087" max="3087" width="2.59765625" style="1" bestFit="1" customWidth="1"/>
    <col min="3088" max="3088" width="4.09765625" style="1" bestFit="1" customWidth="1"/>
    <col min="3089" max="3089" width="3.3984375" style="1" bestFit="1" customWidth="1"/>
    <col min="3090" max="3090" width="4.09765625" style="1" bestFit="1" customWidth="1"/>
    <col min="3091" max="3091" width="3.3984375" style="1" bestFit="1" customWidth="1"/>
    <col min="3092" max="3328" width="11" style="1"/>
    <col min="3329" max="3329" width="5.59765625" style="1" bestFit="1" customWidth="1"/>
    <col min="3330" max="3330" width="21.3984375" style="1" bestFit="1" customWidth="1"/>
    <col min="3331" max="3333" width="4.09765625" style="1" bestFit="1" customWidth="1"/>
    <col min="3334" max="3335" width="3.5" style="1" customWidth="1"/>
    <col min="3336" max="3337" width="3.69921875" style="1" customWidth="1"/>
    <col min="3338" max="3338" width="4.09765625" style="1" bestFit="1" customWidth="1"/>
    <col min="3339" max="3339" width="2.59765625" style="1" bestFit="1" customWidth="1"/>
    <col min="3340" max="3340" width="3.3984375" style="1" bestFit="1" customWidth="1"/>
    <col min="3341" max="3341" width="2.59765625" style="1" bestFit="1" customWidth="1"/>
    <col min="3342" max="3342" width="3.3984375" style="1" bestFit="1" customWidth="1"/>
    <col min="3343" max="3343" width="2.59765625" style="1" bestFit="1" customWidth="1"/>
    <col min="3344" max="3344" width="4.09765625" style="1" bestFit="1" customWidth="1"/>
    <col min="3345" max="3345" width="3.3984375" style="1" bestFit="1" customWidth="1"/>
    <col min="3346" max="3346" width="4.09765625" style="1" bestFit="1" customWidth="1"/>
    <col min="3347" max="3347" width="3.3984375" style="1" bestFit="1" customWidth="1"/>
    <col min="3348" max="3584" width="11" style="1"/>
    <col min="3585" max="3585" width="5.59765625" style="1" bestFit="1" customWidth="1"/>
    <col min="3586" max="3586" width="21.3984375" style="1" bestFit="1" customWidth="1"/>
    <col min="3587" max="3589" width="4.09765625" style="1" bestFit="1" customWidth="1"/>
    <col min="3590" max="3591" width="3.5" style="1" customWidth="1"/>
    <col min="3592" max="3593" width="3.69921875" style="1" customWidth="1"/>
    <col min="3594" max="3594" width="4.09765625" style="1" bestFit="1" customWidth="1"/>
    <col min="3595" max="3595" width="2.59765625" style="1" bestFit="1" customWidth="1"/>
    <col min="3596" max="3596" width="3.3984375" style="1" bestFit="1" customWidth="1"/>
    <col min="3597" max="3597" width="2.59765625" style="1" bestFit="1" customWidth="1"/>
    <col min="3598" max="3598" width="3.3984375" style="1" bestFit="1" customWidth="1"/>
    <col min="3599" max="3599" width="2.59765625" style="1" bestFit="1" customWidth="1"/>
    <col min="3600" max="3600" width="4.09765625" style="1" bestFit="1" customWidth="1"/>
    <col min="3601" max="3601" width="3.3984375" style="1" bestFit="1" customWidth="1"/>
    <col min="3602" max="3602" width="4.09765625" style="1" bestFit="1" customWidth="1"/>
    <col min="3603" max="3603" width="3.3984375" style="1" bestFit="1" customWidth="1"/>
    <col min="3604" max="3840" width="11" style="1"/>
    <col min="3841" max="3841" width="5.59765625" style="1" bestFit="1" customWidth="1"/>
    <col min="3842" max="3842" width="21.3984375" style="1" bestFit="1" customWidth="1"/>
    <col min="3843" max="3845" width="4.09765625" style="1" bestFit="1" customWidth="1"/>
    <col min="3846" max="3847" width="3.5" style="1" customWidth="1"/>
    <col min="3848" max="3849" width="3.69921875" style="1" customWidth="1"/>
    <col min="3850" max="3850" width="4.09765625" style="1" bestFit="1" customWidth="1"/>
    <col min="3851" max="3851" width="2.59765625" style="1" bestFit="1" customWidth="1"/>
    <col min="3852" max="3852" width="3.3984375" style="1" bestFit="1" customWidth="1"/>
    <col min="3853" max="3853" width="2.59765625" style="1" bestFit="1" customWidth="1"/>
    <col min="3854" max="3854" width="3.3984375" style="1" bestFit="1" customWidth="1"/>
    <col min="3855" max="3855" width="2.59765625" style="1" bestFit="1" customWidth="1"/>
    <col min="3856" max="3856" width="4.09765625" style="1" bestFit="1" customWidth="1"/>
    <col min="3857" max="3857" width="3.3984375" style="1" bestFit="1" customWidth="1"/>
    <col min="3858" max="3858" width="4.09765625" style="1" bestFit="1" customWidth="1"/>
    <col min="3859" max="3859" width="3.3984375" style="1" bestFit="1" customWidth="1"/>
    <col min="3860" max="4096" width="11" style="1"/>
    <col min="4097" max="4097" width="5.59765625" style="1" bestFit="1" customWidth="1"/>
    <col min="4098" max="4098" width="21.3984375" style="1" bestFit="1" customWidth="1"/>
    <col min="4099" max="4101" width="4.09765625" style="1" bestFit="1" customWidth="1"/>
    <col min="4102" max="4103" width="3.5" style="1" customWidth="1"/>
    <col min="4104" max="4105" width="3.69921875" style="1" customWidth="1"/>
    <col min="4106" max="4106" width="4.09765625" style="1" bestFit="1" customWidth="1"/>
    <col min="4107" max="4107" width="2.59765625" style="1" bestFit="1" customWidth="1"/>
    <col min="4108" max="4108" width="3.3984375" style="1" bestFit="1" customWidth="1"/>
    <col min="4109" max="4109" width="2.59765625" style="1" bestFit="1" customWidth="1"/>
    <col min="4110" max="4110" width="3.3984375" style="1" bestFit="1" customWidth="1"/>
    <col min="4111" max="4111" width="2.59765625" style="1" bestFit="1" customWidth="1"/>
    <col min="4112" max="4112" width="4.09765625" style="1" bestFit="1" customWidth="1"/>
    <col min="4113" max="4113" width="3.3984375" style="1" bestFit="1" customWidth="1"/>
    <col min="4114" max="4114" width="4.09765625" style="1" bestFit="1" customWidth="1"/>
    <col min="4115" max="4115" width="3.3984375" style="1" bestFit="1" customWidth="1"/>
    <col min="4116" max="4352" width="11" style="1"/>
    <col min="4353" max="4353" width="5.59765625" style="1" bestFit="1" customWidth="1"/>
    <col min="4354" max="4354" width="21.3984375" style="1" bestFit="1" customWidth="1"/>
    <col min="4355" max="4357" width="4.09765625" style="1" bestFit="1" customWidth="1"/>
    <col min="4358" max="4359" width="3.5" style="1" customWidth="1"/>
    <col min="4360" max="4361" width="3.69921875" style="1" customWidth="1"/>
    <col min="4362" max="4362" width="4.09765625" style="1" bestFit="1" customWidth="1"/>
    <col min="4363" max="4363" width="2.59765625" style="1" bestFit="1" customWidth="1"/>
    <col min="4364" max="4364" width="3.3984375" style="1" bestFit="1" customWidth="1"/>
    <col min="4365" max="4365" width="2.59765625" style="1" bestFit="1" customWidth="1"/>
    <col min="4366" max="4366" width="3.3984375" style="1" bestFit="1" customWidth="1"/>
    <col min="4367" max="4367" width="2.59765625" style="1" bestFit="1" customWidth="1"/>
    <col min="4368" max="4368" width="4.09765625" style="1" bestFit="1" customWidth="1"/>
    <col min="4369" max="4369" width="3.3984375" style="1" bestFit="1" customWidth="1"/>
    <col min="4370" max="4370" width="4.09765625" style="1" bestFit="1" customWidth="1"/>
    <col min="4371" max="4371" width="3.3984375" style="1" bestFit="1" customWidth="1"/>
    <col min="4372" max="4608" width="11" style="1"/>
    <col min="4609" max="4609" width="5.59765625" style="1" bestFit="1" customWidth="1"/>
    <col min="4610" max="4610" width="21.3984375" style="1" bestFit="1" customWidth="1"/>
    <col min="4611" max="4613" width="4.09765625" style="1" bestFit="1" customWidth="1"/>
    <col min="4614" max="4615" width="3.5" style="1" customWidth="1"/>
    <col min="4616" max="4617" width="3.69921875" style="1" customWidth="1"/>
    <col min="4618" max="4618" width="4.09765625" style="1" bestFit="1" customWidth="1"/>
    <col min="4619" max="4619" width="2.59765625" style="1" bestFit="1" customWidth="1"/>
    <col min="4620" max="4620" width="3.3984375" style="1" bestFit="1" customWidth="1"/>
    <col min="4621" max="4621" width="2.59765625" style="1" bestFit="1" customWidth="1"/>
    <col min="4622" max="4622" width="3.3984375" style="1" bestFit="1" customWidth="1"/>
    <col min="4623" max="4623" width="2.59765625" style="1" bestFit="1" customWidth="1"/>
    <col min="4624" max="4624" width="4.09765625" style="1" bestFit="1" customWidth="1"/>
    <col min="4625" max="4625" width="3.3984375" style="1" bestFit="1" customWidth="1"/>
    <col min="4626" max="4626" width="4.09765625" style="1" bestFit="1" customWidth="1"/>
    <col min="4627" max="4627" width="3.3984375" style="1" bestFit="1" customWidth="1"/>
    <col min="4628" max="4864" width="11" style="1"/>
    <col min="4865" max="4865" width="5.59765625" style="1" bestFit="1" customWidth="1"/>
    <col min="4866" max="4866" width="21.3984375" style="1" bestFit="1" customWidth="1"/>
    <col min="4867" max="4869" width="4.09765625" style="1" bestFit="1" customWidth="1"/>
    <col min="4870" max="4871" width="3.5" style="1" customWidth="1"/>
    <col min="4872" max="4873" width="3.69921875" style="1" customWidth="1"/>
    <col min="4874" max="4874" width="4.09765625" style="1" bestFit="1" customWidth="1"/>
    <col min="4875" max="4875" width="2.59765625" style="1" bestFit="1" customWidth="1"/>
    <col min="4876" max="4876" width="3.3984375" style="1" bestFit="1" customWidth="1"/>
    <col min="4877" max="4877" width="2.59765625" style="1" bestFit="1" customWidth="1"/>
    <col min="4878" max="4878" width="3.3984375" style="1" bestFit="1" customWidth="1"/>
    <col min="4879" max="4879" width="2.59765625" style="1" bestFit="1" customWidth="1"/>
    <col min="4880" max="4880" width="4.09765625" style="1" bestFit="1" customWidth="1"/>
    <col min="4881" max="4881" width="3.3984375" style="1" bestFit="1" customWidth="1"/>
    <col min="4882" max="4882" width="4.09765625" style="1" bestFit="1" customWidth="1"/>
    <col min="4883" max="4883" width="3.3984375" style="1" bestFit="1" customWidth="1"/>
    <col min="4884" max="5120" width="11" style="1"/>
    <col min="5121" max="5121" width="5.59765625" style="1" bestFit="1" customWidth="1"/>
    <col min="5122" max="5122" width="21.3984375" style="1" bestFit="1" customWidth="1"/>
    <col min="5123" max="5125" width="4.09765625" style="1" bestFit="1" customWidth="1"/>
    <col min="5126" max="5127" width="3.5" style="1" customWidth="1"/>
    <col min="5128" max="5129" width="3.69921875" style="1" customWidth="1"/>
    <col min="5130" max="5130" width="4.09765625" style="1" bestFit="1" customWidth="1"/>
    <col min="5131" max="5131" width="2.59765625" style="1" bestFit="1" customWidth="1"/>
    <col min="5132" max="5132" width="3.3984375" style="1" bestFit="1" customWidth="1"/>
    <col min="5133" max="5133" width="2.59765625" style="1" bestFit="1" customWidth="1"/>
    <col min="5134" max="5134" width="3.3984375" style="1" bestFit="1" customWidth="1"/>
    <col min="5135" max="5135" width="2.59765625" style="1" bestFit="1" customWidth="1"/>
    <col min="5136" max="5136" width="4.09765625" style="1" bestFit="1" customWidth="1"/>
    <col min="5137" max="5137" width="3.3984375" style="1" bestFit="1" customWidth="1"/>
    <col min="5138" max="5138" width="4.09765625" style="1" bestFit="1" customWidth="1"/>
    <col min="5139" max="5139" width="3.3984375" style="1" bestFit="1" customWidth="1"/>
    <col min="5140" max="5376" width="11" style="1"/>
    <col min="5377" max="5377" width="5.59765625" style="1" bestFit="1" customWidth="1"/>
    <col min="5378" max="5378" width="21.3984375" style="1" bestFit="1" customWidth="1"/>
    <col min="5379" max="5381" width="4.09765625" style="1" bestFit="1" customWidth="1"/>
    <col min="5382" max="5383" width="3.5" style="1" customWidth="1"/>
    <col min="5384" max="5385" width="3.69921875" style="1" customWidth="1"/>
    <col min="5386" max="5386" width="4.09765625" style="1" bestFit="1" customWidth="1"/>
    <col min="5387" max="5387" width="2.59765625" style="1" bestFit="1" customWidth="1"/>
    <col min="5388" max="5388" width="3.3984375" style="1" bestFit="1" customWidth="1"/>
    <col min="5389" max="5389" width="2.59765625" style="1" bestFit="1" customWidth="1"/>
    <col min="5390" max="5390" width="3.3984375" style="1" bestFit="1" customWidth="1"/>
    <col min="5391" max="5391" width="2.59765625" style="1" bestFit="1" customWidth="1"/>
    <col min="5392" max="5392" width="4.09765625" style="1" bestFit="1" customWidth="1"/>
    <col min="5393" max="5393" width="3.3984375" style="1" bestFit="1" customWidth="1"/>
    <col min="5394" max="5394" width="4.09765625" style="1" bestFit="1" customWidth="1"/>
    <col min="5395" max="5395" width="3.3984375" style="1" bestFit="1" customWidth="1"/>
    <col min="5396" max="5632" width="11" style="1"/>
    <col min="5633" max="5633" width="5.59765625" style="1" bestFit="1" customWidth="1"/>
    <col min="5634" max="5634" width="21.3984375" style="1" bestFit="1" customWidth="1"/>
    <col min="5635" max="5637" width="4.09765625" style="1" bestFit="1" customWidth="1"/>
    <col min="5638" max="5639" width="3.5" style="1" customWidth="1"/>
    <col min="5640" max="5641" width="3.69921875" style="1" customWidth="1"/>
    <col min="5642" max="5642" width="4.09765625" style="1" bestFit="1" customWidth="1"/>
    <col min="5643" max="5643" width="2.59765625" style="1" bestFit="1" customWidth="1"/>
    <col min="5644" max="5644" width="3.3984375" style="1" bestFit="1" customWidth="1"/>
    <col min="5645" max="5645" width="2.59765625" style="1" bestFit="1" customWidth="1"/>
    <col min="5646" max="5646" width="3.3984375" style="1" bestFit="1" customWidth="1"/>
    <col min="5647" max="5647" width="2.59765625" style="1" bestFit="1" customWidth="1"/>
    <col min="5648" max="5648" width="4.09765625" style="1" bestFit="1" customWidth="1"/>
    <col min="5649" max="5649" width="3.3984375" style="1" bestFit="1" customWidth="1"/>
    <col min="5650" max="5650" width="4.09765625" style="1" bestFit="1" customWidth="1"/>
    <col min="5651" max="5651" width="3.3984375" style="1" bestFit="1" customWidth="1"/>
    <col min="5652" max="5888" width="11" style="1"/>
    <col min="5889" max="5889" width="5.59765625" style="1" bestFit="1" customWidth="1"/>
    <col min="5890" max="5890" width="21.3984375" style="1" bestFit="1" customWidth="1"/>
    <col min="5891" max="5893" width="4.09765625" style="1" bestFit="1" customWidth="1"/>
    <col min="5894" max="5895" width="3.5" style="1" customWidth="1"/>
    <col min="5896" max="5897" width="3.69921875" style="1" customWidth="1"/>
    <col min="5898" max="5898" width="4.09765625" style="1" bestFit="1" customWidth="1"/>
    <col min="5899" max="5899" width="2.59765625" style="1" bestFit="1" customWidth="1"/>
    <col min="5900" max="5900" width="3.3984375" style="1" bestFit="1" customWidth="1"/>
    <col min="5901" max="5901" width="2.59765625" style="1" bestFit="1" customWidth="1"/>
    <col min="5902" max="5902" width="3.3984375" style="1" bestFit="1" customWidth="1"/>
    <col min="5903" max="5903" width="2.59765625" style="1" bestFit="1" customWidth="1"/>
    <col min="5904" max="5904" width="4.09765625" style="1" bestFit="1" customWidth="1"/>
    <col min="5905" max="5905" width="3.3984375" style="1" bestFit="1" customWidth="1"/>
    <col min="5906" max="5906" width="4.09765625" style="1" bestFit="1" customWidth="1"/>
    <col min="5907" max="5907" width="3.3984375" style="1" bestFit="1" customWidth="1"/>
    <col min="5908" max="6144" width="11" style="1"/>
    <col min="6145" max="6145" width="5.59765625" style="1" bestFit="1" customWidth="1"/>
    <col min="6146" max="6146" width="21.3984375" style="1" bestFit="1" customWidth="1"/>
    <col min="6147" max="6149" width="4.09765625" style="1" bestFit="1" customWidth="1"/>
    <col min="6150" max="6151" width="3.5" style="1" customWidth="1"/>
    <col min="6152" max="6153" width="3.69921875" style="1" customWidth="1"/>
    <col min="6154" max="6154" width="4.09765625" style="1" bestFit="1" customWidth="1"/>
    <col min="6155" max="6155" width="2.59765625" style="1" bestFit="1" customWidth="1"/>
    <col min="6156" max="6156" width="3.3984375" style="1" bestFit="1" customWidth="1"/>
    <col min="6157" max="6157" width="2.59765625" style="1" bestFit="1" customWidth="1"/>
    <col min="6158" max="6158" width="3.3984375" style="1" bestFit="1" customWidth="1"/>
    <col min="6159" max="6159" width="2.59765625" style="1" bestFit="1" customWidth="1"/>
    <col min="6160" max="6160" width="4.09765625" style="1" bestFit="1" customWidth="1"/>
    <col min="6161" max="6161" width="3.3984375" style="1" bestFit="1" customWidth="1"/>
    <col min="6162" max="6162" width="4.09765625" style="1" bestFit="1" customWidth="1"/>
    <col min="6163" max="6163" width="3.3984375" style="1" bestFit="1" customWidth="1"/>
    <col min="6164" max="6400" width="11" style="1"/>
    <col min="6401" max="6401" width="5.59765625" style="1" bestFit="1" customWidth="1"/>
    <col min="6402" max="6402" width="21.3984375" style="1" bestFit="1" customWidth="1"/>
    <col min="6403" max="6405" width="4.09765625" style="1" bestFit="1" customWidth="1"/>
    <col min="6406" max="6407" width="3.5" style="1" customWidth="1"/>
    <col min="6408" max="6409" width="3.69921875" style="1" customWidth="1"/>
    <col min="6410" max="6410" width="4.09765625" style="1" bestFit="1" customWidth="1"/>
    <col min="6411" max="6411" width="2.59765625" style="1" bestFit="1" customWidth="1"/>
    <col min="6412" max="6412" width="3.3984375" style="1" bestFit="1" customWidth="1"/>
    <col min="6413" max="6413" width="2.59765625" style="1" bestFit="1" customWidth="1"/>
    <col min="6414" max="6414" width="3.3984375" style="1" bestFit="1" customWidth="1"/>
    <col min="6415" max="6415" width="2.59765625" style="1" bestFit="1" customWidth="1"/>
    <col min="6416" max="6416" width="4.09765625" style="1" bestFit="1" customWidth="1"/>
    <col min="6417" max="6417" width="3.3984375" style="1" bestFit="1" customWidth="1"/>
    <col min="6418" max="6418" width="4.09765625" style="1" bestFit="1" customWidth="1"/>
    <col min="6419" max="6419" width="3.3984375" style="1" bestFit="1" customWidth="1"/>
    <col min="6420" max="6656" width="11" style="1"/>
    <col min="6657" max="6657" width="5.59765625" style="1" bestFit="1" customWidth="1"/>
    <col min="6658" max="6658" width="21.3984375" style="1" bestFit="1" customWidth="1"/>
    <col min="6659" max="6661" width="4.09765625" style="1" bestFit="1" customWidth="1"/>
    <col min="6662" max="6663" width="3.5" style="1" customWidth="1"/>
    <col min="6664" max="6665" width="3.69921875" style="1" customWidth="1"/>
    <col min="6666" max="6666" width="4.09765625" style="1" bestFit="1" customWidth="1"/>
    <col min="6667" max="6667" width="2.59765625" style="1" bestFit="1" customWidth="1"/>
    <col min="6668" max="6668" width="3.3984375" style="1" bestFit="1" customWidth="1"/>
    <col min="6669" max="6669" width="2.59765625" style="1" bestFit="1" customWidth="1"/>
    <col min="6670" max="6670" width="3.3984375" style="1" bestFit="1" customWidth="1"/>
    <col min="6671" max="6671" width="2.59765625" style="1" bestFit="1" customWidth="1"/>
    <col min="6672" max="6672" width="4.09765625" style="1" bestFit="1" customWidth="1"/>
    <col min="6673" max="6673" width="3.3984375" style="1" bestFit="1" customWidth="1"/>
    <col min="6674" max="6674" width="4.09765625" style="1" bestFit="1" customWidth="1"/>
    <col min="6675" max="6675" width="3.3984375" style="1" bestFit="1" customWidth="1"/>
    <col min="6676" max="6912" width="11" style="1"/>
    <col min="6913" max="6913" width="5.59765625" style="1" bestFit="1" customWidth="1"/>
    <col min="6914" max="6914" width="21.3984375" style="1" bestFit="1" customWidth="1"/>
    <col min="6915" max="6917" width="4.09765625" style="1" bestFit="1" customWidth="1"/>
    <col min="6918" max="6919" width="3.5" style="1" customWidth="1"/>
    <col min="6920" max="6921" width="3.69921875" style="1" customWidth="1"/>
    <col min="6922" max="6922" width="4.09765625" style="1" bestFit="1" customWidth="1"/>
    <col min="6923" max="6923" width="2.59765625" style="1" bestFit="1" customWidth="1"/>
    <col min="6924" max="6924" width="3.3984375" style="1" bestFit="1" customWidth="1"/>
    <col min="6925" max="6925" width="2.59765625" style="1" bestFit="1" customWidth="1"/>
    <col min="6926" max="6926" width="3.3984375" style="1" bestFit="1" customWidth="1"/>
    <col min="6927" max="6927" width="2.59765625" style="1" bestFit="1" customWidth="1"/>
    <col min="6928" max="6928" width="4.09765625" style="1" bestFit="1" customWidth="1"/>
    <col min="6929" max="6929" width="3.3984375" style="1" bestFit="1" customWidth="1"/>
    <col min="6930" max="6930" width="4.09765625" style="1" bestFit="1" customWidth="1"/>
    <col min="6931" max="6931" width="3.3984375" style="1" bestFit="1" customWidth="1"/>
    <col min="6932" max="7168" width="11" style="1"/>
    <col min="7169" max="7169" width="5.59765625" style="1" bestFit="1" customWidth="1"/>
    <col min="7170" max="7170" width="21.3984375" style="1" bestFit="1" customWidth="1"/>
    <col min="7171" max="7173" width="4.09765625" style="1" bestFit="1" customWidth="1"/>
    <col min="7174" max="7175" width="3.5" style="1" customWidth="1"/>
    <col min="7176" max="7177" width="3.69921875" style="1" customWidth="1"/>
    <col min="7178" max="7178" width="4.09765625" style="1" bestFit="1" customWidth="1"/>
    <col min="7179" max="7179" width="2.59765625" style="1" bestFit="1" customWidth="1"/>
    <col min="7180" max="7180" width="3.3984375" style="1" bestFit="1" customWidth="1"/>
    <col min="7181" max="7181" width="2.59765625" style="1" bestFit="1" customWidth="1"/>
    <col min="7182" max="7182" width="3.3984375" style="1" bestFit="1" customWidth="1"/>
    <col min="7183" max="7183" width="2.59765625" style="1" bestFit="1" customWidth="1"/>
    <col min="7184" max="7184" width="4.09765625" style="1" bestFit="1" customWidth="1"/>
    <col min="7185" max="7185" width="3.3984375" style="1" bestFit="1" customWidth="1"/>
    <col min="7186" max="7186" width="4.09765625" style="1" bestFit="1" customWidth="1"/>
    <col min="7187" max="7187" width="3.3984375" style="1" bestFit="1" customWidth="1"/>
    <col min="7188" max="7424" width="11" style="1"/>
    <col min="7425" max="7425" width="5.59765625" style="1" bestFit="1" customWidth="1"/>
    <col min="7426" max="7426" width="21.3984375" style="1" bestFit="1" customWidth="1"/>
    <col min="7427" max="7429" width="4.09765625" style="1" bestFit="1" customWidth="1"/>
    <col min="7430" max="7431" width="3.5" style="1" customWidth="1"/>
    <col min="7432" max="7433" width="3.69921875" style="1" customWidth="1"/>
    <col min="7434" max="7434" width="4.09765625" style="1" bestFit="1" customWidth="1"/>
    <col min="7435" max="7435" width="2.59765625" style="1" bestFit="1" customWidth="1"/>
    <col min="7436" max="7436" width="3.3984375" style="1" bestFit="1" customWidth="1"/>
    <col min="7437" max="7437" width="2.59765625" style="1" bestFit="1" customWidth="1"/>
    <col min="7438" max="7438" width="3.3984375" style="1" bestFit="1" customWidth="1"/>
    <col min="7439" max="7439" width="2.59765625" style="1" bestFit="1" customWidth="1"/>
    <col min="7440" max="7440" width="4.09765625" style="1" bestFit="1" customWidth="1"/>
    <col min="7441" max="7441" width="3.3984375" style="1" bestFit="1" customWidth="1"/>
    <col min="7442" max="7442" width="4.09765625" style="1" bestFit="1" customWidth="1"/>
    <col min="7443" max="7443" width="3.3984375" style="1" bestFit="1" customWidth="1"/>
    <col min="7444" max="7680" width="11" style="1"/>
    <col min="7681" max="7681" width="5.59765625" style="1" bestFit="1" customWidth="1"/>
    <col min="7682" max="7682" width="21.3984375" style="1" bestFit="1" customWidth="1"/>
    <col min="7683" max="7685" width="4.09765625" style="1" bestFit="1" customWidth="1"/>
    <col min="7686" max="7687" width="3.5" style="1" customWidth="1"/>
    <col min="7688" max="7689" width="3.69921875" style="1" customWidth="1"/>
    <col min="7690" max="7690" width="4.09765625" style="1" bestFit="1" customWidth="1"/>
    <col min="7691" max="7691" width="2.59765625" style="1" bestFit="1" customWidth="1"/>
    <col min="7692" max="7692" width="3.3984375" style="1" bestFit="1" customWidth="1"/>
    <col min="7693" max="7693" width="2.59765625" style="1" bestFit="1" customWidth="1"/>
    <col min="7694" max="7694" width="3.3984375" style="1" bestFit="1" customWidth="1"/>
    <col min="7695" max="7695" width="2.59765625" style="1" bestFit="1" customWidth="1"/>
    <col min="7696" max="7696" width="4.09765625" style="1" bestFit="1" customWidth="1"/>
    <col min="7697" max="7697" width="3.3984375" style="1" bestFit="1" customWidth="1"/>
    <col min="7698" max="7698" width="4.09765625" style="1" bestFit="1" customWidth="1"/>
    <col min="7699" max="7699" width="3.3984375" style="1" bestFit="1" customWidth="1"/>
    <col min="7700" max="7936" width="11" style="1"/>
    <col min="7937" max="7937" width="5.59765625" style="1" bestFit="1" customWidth="1"/>
    <col min="7938" max="7938" width="21.3984375" style="1" bestFit="1" customWidth="1"/>
    <col min="7939" max="7941" width="4.09765625" style="1" bestFit="1" customWidth="1"/>
    <col min="7942" max="7943" width="3.5" style="1" customWidth="1"/>
    <col min="7944" max="7945" width="3.69921875" style="1" customWidth="1"/>
    <col min="7946" max="7946" width="4.09765625" style="1" bestFit="1" customWidth="1"/>
    <col min="7947" max="7947" width="2.59765625" style="1" bestFit="1" customWidth="1"/>
    <col min="7948" max="7948" width="3.3984375" style="1" bestFit="1" customWidth="1"/>
    <col min="7949" max="7949" width="2.59765625" style="1" bestFit="1" customWidth="1"/>
    <col min="7950" max="7950" width="3.3984375" style="1" bestFit="1" customWidth="1"/>
    <col min="7951" max="7951" width="2.59765625" style="1" bestFit="1" customWidth="1"/>
    <col min="7952" max="7952" width="4.09765625" style="1" bestFit="1" customWidth="1"/>
    <col min="7953" max="7953" width="3.3984375" style="1" bestFit="1" customWidth="1"/>
    <col min="7954" max="7954" width="4.09765625" style="1" bestFit="1" customWidth="1"/>
    <col min="7955" max="7955" width="3.3984375" style="1" bestFit="1" customWidth="1"/>
    <col min="7956" max="8192" width="11" style="1"/>
    <col min="8193" max="8193" width="5.59765625" style="1" bestFit="1" customWidth="1"/>
    <col min="8194" max="8194" width="21.3984375" style="1" bestFit="1" customWidth="1"/>
    <col min="8195" max="8197" width="4.09765625" style="1" bestFit="1" customWidth="1"/>
    <col min="8198" max="8199" width="3.5" style="1" customWidth="1"/>
    <col min="8200" max="8201" width="3.69921875" style="1" customWidth="1"/>
    <col min="8202" max="8202" width="4.09765625" style="1" bestFit="1" customWidth="1"/>
    <col min="8203" max="8203" width="2.59765625" style="1" bestFit="1" customWidth="1"/>
    <col min="8204" max="8204" width="3.3984375" style="1" bestFit="1" customWidth="1"/>
    <col min="8205" max="8205" width="2.59765625" style="1" bestFit="1" customWidth="1"/>
    <col min="8206" max="8206" width="3.3984375" style="1" bestFit="1" customWidth="1"/>
    <col min="8207" max="8207" width="2.59765625" style="1" bestFit="1" customWidth="1"/>
    <col min="8208" max="8208" width="4.09765625" style="1" bestFit="1" customWidth="1"/>
    <col min="8209" max="8209" width="3.3984375" style="1" bestFit="1" customWidth="1"/>
    <col min="8210" max="8210" width="4.09765625" style="1" bestFit="1" customWidth="1"/>
    <col min="8211" max="8211" width="3.3984375" style="1" bestFit="1" customWidth="1"/>
    <col min="8212" max="8448" width="11" style="1"/>
    <col min="8449" max="8449" width="5.59765625" style="1" bestFit="1" customWidth="1"/>
    <col min="8450" max="8450" width="21.3984375" style="1" bestFit="1" customWidth="1"/>
    <col min="8451" max="8453" width="4.09765625" style="1" bestFit="1" customWidth="1"/>
    <col min="8454" max="8455" width="3.5" style="1" customWidth="1"/>
    <col min="8456" max="8457" width="3.69921875" style="1" customWidth="1"/>
    <col min="8458" max="8458" width="4.09765625" style="1" bestFit="1" customWidth="1"/>
    <col min="8459" max="8459" width="2.59765625" style="1" bestFit="1" customWidth="1"/>
    <col min="8460" max="8460" width="3.3984375" style="1" bestFit="1" customWidth="1"/>
    <col min="8461" max="8461" width="2.59765625" style="1" bestFit="1" customWidth="1"/>
    <col min="8462" max="8462" width="3.3984375" style="1" bestFit="1" customWidth="1"/>
    <col min="8463" max="8463" width="2.59765625" style="1" bestFit="1" customWidth="1"/>
    <col min="8464" max="8464" width="4.09765625" style="1" bestFit="1" customWidth="1"/>
    <col min="8465" max="8465" width="3.3984375" style="1" bestFit="1" customWidth="1"/>
    <col min="8466" max="8466" width="4.09765625" style="1" bestFit="1" customWidth="1"/>
    <col min="8467" max="8467" width="3.3984375" style="1" bestFit="1" customWidth="1"/>
    <col min="8468" max="8704" width="11" style="1"/>
    <col min="8705" max="8705" width="5.59765625" style="1" bestFit="1" customWidth="1"/>
    <col min="8706" max="8706" width="21.3984375" style="1" bestFit="1" customWidth="1"/>
    <col min="8707" max="8709" width="4.09765625" style="1" bestFit="1" customWidth="1"/>
    <col min="8710" max="8711" width="3.5" style="1" customWidth="1"/>
    <col min="8712" max="8713" width="3.69921875" style="1" customWidth="1"/>
    <col min="8714" max="8714" width="4.09765625" style="1" bestFit="1" customWidth="1"/>
    <col min="8715" max="8715" width="2.59765625" style="1" bestFit="1" customWidth="1"/>
    <col min="8716" max="8716" width="3.3984375" style="1" bestFit="1" customWidth="1"/>
    <col min="8717" max="8717" width="2.59765625" style="1" bestFit="1" customWidth="1"/>
    <col min="8718" max="8718" width="3.3984375" style="1" bestFit="1" customWidth="1"/>
    <col min="8719" max="8719" width="2.59765625" style="1" bestFit="1" customWidth="1"/>
    <col min="8720" max="8720" width="4.09765625" style="1" bestFit="1" customWidth="1"/>
    <col min="8721" max="8721" width="3.3984375" style="1" bestFit="1" customWidth="1"/>
    <col min="8722" max="8722" width="4.09765625" style="1" bestFit="1" customWidth="1"/>
    <col min="8723" max="8723" width="3.3984375" style="1" bestFit="1" customWidth="1"/>
    <col min="8724" max="8960" width="11" style="1"/>
    <col min="8961" max="8961" width="5.59765625" style="1" bestFit="1" customWidth="1"/>
    <col min="8962" max="8962" width="21.3984375" style="1" bestFit="1" customWidth="1"/>
    <col min="8963" max="8965" width="4.09765625" style="1" bestFit="1" customWidth="1"/>
    <col min="8966" max="8967" width="3.5" style="1" customWidth="1"/>
    <col min="8968" max="8969" width="3.69921875" style="1" customWidth="1"/>
    <col min="8970" max="8970" width="4.09765625" style="1" bestFit="1" customWidth="1"/>
    <col min="8971" max="8971" width="2.59765625" style="1" bestFit="1" customWidth="1"/>
    <col min="8972" max="8972" width="3.3984375" style="1" bestFit="1" customWidth="1"/>
    <col min="8973" max="8973" width="2.59765625" style="1" bestFit="1" customWidth="1"/>
    <col min="8974" max="8974" width="3.3984375" style="1" bestFit="1" customWidth="1"/>
    <col min="8975" max="8975" width="2.59765625" style="1" bestFit="1" customWidth="1"/>
    <col min="8976" max="8976" width="4.09765625" style="1" bestFit="1" customWidth="1"/>
    <col min="8977" max="8977" width="3.3984375" style="1" bestFit="1" customWidth="1"/>
    <col min="8978" max="8978" width="4.09765625" style="1" bestFit="1" customWidth="1"/>
    <col min="8979" max="8979" width="3.3984375" style="1" bestFit="1" customWidth="1"/>
    <col min="8980" max="9216" width="11" style="1"/>
    <col min="9217" max="9217" width="5.59765625" style="1" bestFit="1" customWidth="1"/>
    <col min="9218" max="9218" width="21.3984375" style="1" bestFit="1" customWidth="1"/>
    <col min="9219" max="9221" width="4.09765625" style="1" bestFit="1" customWidth="1"/>
    <col min="9222" max="9223" width="3.5" style="1" customWidth="1"/>
    <col min="9224" max="9225" width="3.69921875" style="1" customWidth="1"/>
    <col min="9226" max="9226" width="4.09765625" style="1" bestFit="1" customWidth="1"/>
    <col min="9227" max="9227" width="2.59765625" style="1" bestFit="1" customWidth="1"/>
    <col min="9228" max="9228" width="3.3984375" style="1" bestFit="1" customWidth="1"/>
    <col min="9229" max="9229" width="2.59765625" style="1" bestFit="1" customWidth="1"/>
    <col min="9230" max="9230" width="3.3984375" style="1" bestFit="1" customWidth="1"/>
    <col min="9231" max="9231" width="2.59765625" style="1" bestFit="1" customWidth="1"/>
    <col min="9232" max="9232" width="4.09765625" style="1" bestFit="1" customWidth="1"/>
    <col min="9233" max="9233" width="3.3984375" style="1" bestFit="1" customWidth="1"/>
    <col min="9234" max="9234" width="4.09765625" style="1" bestFit="1" customWidth="1"/>
    <col min="9235" max="9235" width="3.3984375" style="1" bestFit="1" customWidth="1"/>
    <col min="9236" max="9472" width="11" style="1"/>
    <col min="9473" max="9473" width="5.59765625" style="1" bestFit="1" customWidth="1"/>
    <col min="9474" max="9474" width="21.3984375" style="1" bestFit="1" customWidth="1"/>
    <col min="9475" max="9477" width="4.09765625" style="1" bestFit="1" customWidth="1"/>
    <col min="9478" max="9479" width="3.5" style="1" customWidth="1"/>
    <col min="9480" max="9481" width="3.69921875" style="1" customWidth="1"/>
    <col min="9482" max="9482" width="4.09765625" style="1" bestFit="1" customWidth="1"/>
    <col min="9483" max="9483" width="2.59765625" style="1" bestFit="1" customWidth="1"/>
    <col min="9484" max="9484" width="3.3984375" style="1" bestFit="1" customWidth="1"/>
    <col min="9485" max="9485" width="2.59765625" style="1" bestFit="1" customWidth="1"/>
    <col min="9486" max="9486" width="3.3984375" style="1" bestFit="1" customWidth="1"/>
    <col min="9487" max="9487" width="2.59765625" style="1" bestFit="1" customWidth="1"/>
    <col min="9488" max="9488" width="4.09765625" style="1" bestFit="1" customWidth="1"/>
    <col min="9489" max="9489" width="3.3984375" style="1" bestFit="1" customWidth="1"/>
    <col min="9490" max="9490" width="4.09765625" style="1" bestFit="1" customWidth="1"/>
    <col min="9491" max="9491" width="3.3984375" style="1" bestFit="1" customWidth="1"/>
    <col min="9492" max="9728" width="11" style="1"/>
    <col min="9729" max="9729" width="5.59765625" style="1" bestFit="1" customWidth="1"/>
    <col min="9730" max="9730" width="21.3984375" style="1" bestFit="1" customWidth="1"/>
    <col min="9731" max="9733" width="4.09765625" style="1" bestFit="1" customWidth="1"/>
    <col min="9734" max="9735" width="3.5" style="1" customWidth="1"/>
    <col min="9736" max="9737" width="3.69921875" style="1" customWidth="1"/>
    <col min="9738" max="9738" width="4.09765625" style="1" bestFit="1" customWidth="1"/>
    <col min="9739" max="9739" width="2.59765625" style="1" bestFit="1" customWidth="1"/>
    <col min="9740" max="9740" width="3.3984375" style="1" bestFit="1" customWidth="1"/>
    <col min="9741" max="9741" width="2.59765625" style="1" bestFit="1" customWidth="1"/>
    <col min="9742" max="9742" width="3.3984375" style="1" bestFit="1" customWidth="1"/>
    <col min="9743" max="9743" width="2.59765625" style="1" bestFit="1" customWidth="1"/>
    <col min="9744" max="9744" width="4.09765625" style="1" bestFit="1" customWidth="1"/>
    <col min="9745" max="9745" width="3.3984375" style="1" bestFit="1" customWidth="1"/>
    <col min="9746" max="9746" width="4.09765625" style="1" bestFit="1" customWidth="1"/>
    <col min="9747" max="9747" width="3.3984375" style="1" bestFit="1" customWidth="1"/>
    <col min="9748" max="9984" width="11" style="1"/>
    <col min="9985" max="9985" width="5.59765625" style="1" bestFit="1" customWidth="1"/>
    <col min="9986" max="9986" width="21.3984375" style="1" bestFit="1" customWidth="1"/>
    <col min="9987" max="9989" width="4.09765625" style="1" bestFit="1" customWidth="1"/>
    <col min="9990" max="9991" width="3.5" style="1" customWidth="1"/>
    <col min="9992" max="9993" width="3.69921875" style="1" customWidth="1"/>
    <col min="9994" max="9994" width="4.09765625" style="1" bestFit="1" customWidth="1"/>
    <col min="9995" max="9995" width="2.59765625" style="1" bestFit="1" customWidth="1"/>
    <col min="9996" max="9996" width="3.3984375" style="1" bestFit="1" customWidth="1"/>
    <col min="9997" max="9997" width="2.59765625" style="1" bestFit="1" customWidth="1"/>
    <col min="9998" max="9998" width="3.3984375" style="1" bestFit="1" customWidth="1"/>
    <col min="9999" max="9999" width="2.59765625" style="1" bestFit="1" customWidth="1"/>
    <col min="10000" max="10000" width="4.09765625" style="1" bestFit="1" customWidth="1"/>
    <col min="10001" max="10001" width="3.3984375" style="1" bestFit="1" customWidth="1"/>
    <col min="10002" max="10002" width="4.09765625" style="1" bestFit="1" customWidth="1"/>
    <col min="10003" max="10003" width="3.3984375" style="1" bestFit="1" customWidth="1"/>
    <col min="10004" max="10240" width="11" style="1"/>
    <col min="10241" max="10241" width="5.59765625" style="1" bestFit="1" customWidth="1"/>
    <col min="10242" max="10242" width="21.3984375" style="1" bestFit="1" customWidth="1"/>
    <col min="10243" max="10245" width="4.09765625" style="1" bestFit="1" customWidth="1"/>
    <col min="10246" max="10247" width="3.5" style="1" customWidth="1"/>
    <col min="10248" max="10249" width="3.69921875" style="1" customWidth="1"/>
    <col min="10250" max="10250" width="4.09765625" style="1" bestFit="1" customWidth="1"/>
    <col min="10251" max="10251" width="2.59765625" style="1" bestFit="1" customWidth="1"/>
    <col min="10252" max="10252" width="3.3984375" style="1" bestFit="1" customWidth="1"/>
    <col min="10253" max="10253" width="2.59765625" style="1" bestFit="1" customWidth="1"/>
    <col min="10254" max="10254" width="3.3984375" style="1" bestFit="1" customWidth="1"/>
    <col min="10255" max="10255" width="2.59765625" style="1" bestFit="1" customWidth="1"/>
    <col min="10256" max="10256" width="4.09765625" style="1" bestFit="1" customWidth="1"/>
    <col min="10257" max="10257" width="3.3984375" style="1" bestFit="1" customWidth="1"/>
    <col min="10258" max="10258" width="4.09765625" style="1" bestFit="1" customWidth="1"/>
    <col min="10259" max="10259" width="3.3984375" style="1" bestFit="1" customWidth="1"/>
    <col min="10260" max="10496" width="11" style="1"/>
    <col min="10497" max="10497" width="5.59765625" style="1" bestFit="1" customWidth="1"/>
    <col min="10498" max="10498" width="21.3984375" style="1" bestFit="1" customWidth="1"/>
    <col min="10499" max="10501" width="4.09765625" style="1" bestFit="1" customWidth="1"/>
    <col min="10502" max="10503" width="3.5" style="1" customWidth="1"/>
    <col min="10504" max="10505" width="3.69921875" style="1" customWidth="1"/>
    <col min="10506" max="10506" width="4.09765625" style="1" bestFit="1" customWidth="1"/>
    <col min="10507" max="10507" width="2.59765625" style="1" bestFit="1" customWidth="1"/>
    <col min="10508" max="10508" width="3.3984375" style="1" bestFit="1" customWidth="1"/>
    <col min="10509" max="10509" width="2.59765625" style="1" bestFit="1" customWidth="1"/>
    <col min="10510" max="10510" width="3.3984375" style="1" bestFit="1" customWidth="1"/>
    <col min="10511" max="10511" width="2.59765625" style="1" bestFit="1" customWidth="1"/>
    <col min="10512" max="10512" width="4.09765625" style="1" bestFit="1" customWidth="1"/>
    <col min="10513" max="10513" width="3.3984375" style="1" bestFit="1" customWidth="1"/>
    <col min="10514" max="10514" width="4.09765625" style="1" bestFit="1" customWidth="1"/>
    <col min="10515" max="10515" width="3.3984375" style="1" bestFit="1" customWidth="1"/>
    <col min="10516" max="10752" width="11" style="1"/>
    <col min="10753" max="10753" width="5.59765625" style="1" bestFit="1" customWidth="1"/>
    <col min="10754" max="10754" width="21.3984375" style="1" bestFit="1" customWidth="1"/>
    <col min="10755" max="10757" width="4.09765625" style="1" bestFit="1" customWidth="1"/>
    <col min="10758" max="10759" width="3.5" style="1" customWidth="1"/>
    <col min="10760" max="10761" width="3.69921875" style="1" customWidth="1"/>
    <col min="10762" max="10762" width="4.09765625" style="1" bestFit="1" customWidth="1"/>
    <col min="10763" max="10763" width="2.59765625" style="1" bestFit="1" customWidth="1"/>
    <col min="10764" max="10764" width="3.3984375" style="1" bestFit="1" customWidth="1"/>
    <col min="10765" max="10765" width="2.59765625" style="1" bestFit="1" customWidth="1"/>
    <col min="10766" max="10766" width="3.3984375" style="1" bestFit="1" customWidth="1"/>
    <col min="10767" max="10767" width="2.59765625" style="1" bestFit="1" customWidth="1"/>
    <col min="10768" max="10768" width="4.09765625" style="1" bestFit="1" customWidth="1"/>
    <col min="10769" max="10769" width="3.3984375" style="1" bestFit="1" customWidth="1"/>
    <col min="10770" max="10770" width="4.09765625" style="1" bestFit="1" customWidth="1"/>
    <col min="10771" max="10771" width="3.3984375" style="1" bestFit="1" customWidth="1"/>
    <col min="10772" max="11008" width="11" style="1"/>
    <col min="11009" max="11009" width="5.59765625" style="1" bestFit="1" customWidth="1"/>
    <col min="11010" max="11010" width="21.3984375" style="1" bestFit="1" customWidth="1"/>
    <col min="11011" max="11013" width="4.09765625" style="1" bestFit="1" customWidth="1"/>
    <col min="11014" max="11015" width="3.5" style="1" customWidth="1"/>
    <col min="11016" max="11017" width="3.69921875" style="1" customWidth="1"/>
    <col min="11018" max="11018" width="4.09765625" style="1" bestFit="1" customWidth="1"/>
    <col min="11019" max="11019" width="2.59765625" style="1" bestFit="1" customWidth="1"/>
    <col min="11020" max="11020" width="3.3984375" style="1" bestFit="1" customWidth="1"/>
    <col min="11021" max="11021" width="2.59765625" style="1" bestFit="1" customWidth="1"/>
    <col min="11022" max="11022" width="3.3984375" style="1" bestFit="1" customWidth="1"/>
    <col min="11023" max="11023" width="2.59765625" style="1" bestFit="1" customWidth="1"/>
    <col min="11024" max="11024" width="4.09765625" style="1" bestFit="1" customWidth="1"/>
    <col min="11025" max="11025" width="3.3984375" style="1" bestFit="1" customWidth="1"/>
    <col min="11026" max="11026" width="4.09765625" style="1" bestFit="1" customWidth="1"/>
    <col min="11027" max="11027" width="3.3984375" style="1" bestFit="1" customWidth="1"/>
    <col min="11028" max="11264" width="11" style="1"/>
    <col min="11265" max="11265" width="5.59765625" style="1" bestFit="1" customWidth="1"/>
    <col min="11266" max="11266" width="21.3984375" style="1" bestFit="1" customWidth="1"/>
    <col min="11267" max="11269" width="4.09765625" style="1" bestFit="1" customWidth="1"/>
    <col min="11270" max="11271" width="3.5" style="1" customWidth="1"/>
    <col min="11272" max="11273" width="3.69921875" style="1" customWidth="1"/>
    <col min="11274" max="11274" width="4.09765625" style="1" bestFit="1" customWidth="1"/>
    <col min="11275" max="11275" width="2.59765625" style="1" bestFit="1" customWidth="1"/>
    <col min="11276" max="11276" width="3.3984375" style="1" bestFit="1" customWidth="1"/>
    <col min="11277" max="11277" width="2.59765625" style="1" bestFit="1" customWidth="1"/>
    <col min="11278" max="11278" width="3.3984375" style="1" bestFit="1" customWidth="1"/>
    <col min="11279" max="11279" width="2.59765625" style="1" bestFit="1" customWidth="1"/>
    <col min="11280" max="11280" width="4.09765625" style="1" bestFit="1" customWidth="1"/>
    <col min="11281" max="11281" width="3.3984375" style="1" bestFit="1" customWidth="1"/>
    <col min="11282" max="11282" width="4.09765625" style="1" bestFit="1" customWidth="1"/>
    <col min="11283" max="11283" width="3.3984375" style="1" bestFit="1" customWidth="1"/>
    <col min="11284" max="11520" width="11" style="1"/>
    <col min="11521" max="11521" width="5.59765625" style="1" bestFit="1" customWidth="1"/>
    <col min="11522" max="11522" width="21.3984375" style="1" bestFit="1" customWidth="1"/>
    <col min="11523" max="11525" width="4.09765625" style="1" bestFit="1" customWidth="1"/>
    <col min="11526" max="11527" width="3.5" style="1" customWidth="1"/>
    <col min="11528" max="11529" width="3.69921875" style="1" customWidth="1"/>
    <col min="11530" max="11530" width="4.09765625" style="1" bestFit="1" customWidth="1"/>
    <col min="11531" max="11531" width="2.59765625" style="1" bestFit="1" customWidth="1"/>
    <col min="11532" max="11532" width="3.3984375" style="1" bestFit="1" customWidth="1"/>
    <col min="11533" max="11533" width="2.59765625" style="1" bestFit="1" customWidth="1"/>
    <col min="11534" max="11534" width="3.3984375" style="1" bestFit="1" customWidth="1"/>
    <col min="11535" max="11535" width="2.59765625" style="1" bestFit="1" customWidth="1"/>
    <col min="11536" max="11536" width="4.09765625" style="1" bestFit="1" customWidth="1"/>
    <col min="11537" max="11537" width="3.3984375" style="1" bestFit="1" customWidth="1"/>
    <col min="11538" max="11538" width="4.09765625" style="1" bestFit="1" customWidth="1"/>
    <col min="11539" max="11539" width="3.3984375" style="1" bestFit="1" customWidth="1"/>
    <col min="11540" max="11776" width="11" style="1"/>
    <col min="11777" max="11777" width="5.59765625" style="1" bestFit="1" customWidth="1"/>
    <col min="11778" max="11778" width="21.3984375" style="1" bestFit="1" customWidth="1"/>
    <col min="11779" max="11781" width="4.09765625" style="1" bestFit="1" customWidth="1"/>
    <col min="11782" max="11783" width="3.5" style="1" customWidth="1"/>
    <col min="11784" max="11785" width="3.69921875" style="1" customWidth="1"/>
    <col min="11786" max="11786" width="4.09765625" style="1" bestFit="1" customWidth="1"/>
    <col min="11787" max="11787" width="2.59765625" style="1" bestFit="1" customWidth="1"/>
    <col min="11788" max="11788" width="3.3984375" style="1" bestFit="1" customWidth="1"/>
    <col min="11789" max="11789" width="2.59765625" style="1" bestFit="1" customWidth="1"/>
    <col min="11790" max="11790" width="3.3984375" style="1" bestFit="1" customWidth="1"/>
    <col min="11791" max="11791" width="2.59765625" style="1" bestFit="1" customWidth="1"/>
    <col min="11792" max="11792" width="4.09765625" style="1" bestFit="1" customWidth="1"/>
    <col min="11793" max="11793" width="3.3984375" style="1" bestFit="1" customWidth="1"/>
    <col min="11794" max="11794" width="4.09765625" style="1" bestFit="1" customWidth="1"/>
    <col min="11795" max="11795" width="3.3984375" style="1" bestFit="1" customWidth="1"/>
    <col min="11796" max="12032" width="11" style="1"/>
    <col min="12033" max="12033" width="5.59765625" style="1" bestFit="1" customWidth="1"/>
    <col min="12034" max="12034" width="21.3984375" style="1" bestFit="1" customWidth="1"/>
    <col min="12035" max="12037" width="4.09765625" style="1" bestFit="1" customWidth="1"/>
    <col min="12038" max="12039" width="3.5" style="1" customWidth="1"/>
    <col min="12040" max="12041" width="3.69921875" style="1" customWidth="1"/>
    <col min="12042" max="12042" width="4.09765625" style="1" bestFit="1" customWidth="1"/>
    <col min="12043" max="12043" width="2.59765625" style="1" bestFit="1" customWidth="1"/>
    <col min="12044" max="12044" width="3.3984375" style="1" bestFit="1" customWidth="1"/>
    <col min="12045" max="12045" width="2.59765625" style="1" bestFit="1" customWidth="1"/>
    <col min="12046" max="12046" width="3.3984375" style="1" bestFit="1" customWidth="1"/>
    <col min="12047" max="12047" width="2.59765625" style="1" bestFit="1" customWidth="1"/>
    <col min="12048" max="12048" width="4.09765625" style="1" bestFit="1" customWidth="1"/>
    <col min="12049" max="12049" width="3.3984375" style="1" bestFit="1" customWidth="1"/>
    <col min="12050" max="12050" width="4.09765625" style="1" bestFit="1" customWidth="1"/>
    <col min="12051" max="12051" width="3.3984375" style="1" bestFit="1" customWidth="1"/>
    <col min="12052" max="12288" width="11" style="1"/>
    <col min="12289" max="12289" width="5.59765625" style="1" bestFit="1" customWidth="1"/>
    <col min="12290" max="12290" width="21.3984375" style="1" bestFit="1" customWidth="1"/>
    <col min="12291" max="12293" width="4.09765625" style="1" bestFit="1" customWidth="1"/>
    <col min="12294" max="12295" width="3.5" style="1" customWidth="1"/>
    <col min="12296" max="12297" width="3.69921875" style="1" customWidth="1"/>
    <col min="12298" max="12298" width="4.09765625" style="1" bestFit="1" customWidth="1"/>
    <col min="12299" max="12299" width="2.59765625" style="1" bestFit="1" customWidth="1"/>
    <col min="12300" max="12300" width="3.3984375" style="1" bestFit="1" customWidth="1"/>
    <col min="12301" max="12301" width="2.59765625" style="1" bestFit="1" customWidth="1"/>
    <col min="12302" max="12302" width="3.3984375" style="1" bestFit="1" customWidth="1"/>
    <col min="12303" max="12303" width="2.59765625" style="1" bestFit="1" customWidth="1"/>
    <col min="12304" max="12304" width="4.09765625" style="1" bestFit="1" customWidth="1"/>
    <col min="12305" max="12305" width="3.3984375" style="1" bestFit="1" customWidth="1"/>
    <col min="12306" max="12306" width="4.09765625" style="1" bestFit="1" customWidth="1"/>
    <col min="12307" max="12307" width="3.3984375" style="1" bestFit="1" customWidth="1"/>
    <col min="12308" max="12544" width="11" style="1"/>
    <col min="12545" max="12545" width="5.59765625" style="1" bestFit="1" customWidth="1"/>
    <col min="12546" max="12546" width="21.3984375" style="1" bestFit="1" customWidth="1"/>
    <col min="12547" max="12549" width="4.09765625" style="1" bestFit="1" customWidth="1"/>
    <col min="12550" max="12551" width="3.5" style="1" customWidth="1"/>
    <col min="12552" max="12553" width="3.69921875" style="1" customWidth="1"/>
    <col min="12554" max="12554" width="4.09765625" style="1" bestFit="1" customWidth="1"/>
    <col min="12555" max="12555" width="2.59765625" style="1" bestFit="1" customWidth="1"/>
    <col min="12556" max="12556" width="3.3984375" style="1" bestFit="1" customWidth="1"/>
    <col min="12557" max="12557" width="2.59765625" style="1" bestFit="1" customWidth="1"/>
    <col min="12558" max="12558" width="3.3984375" style="1" bestFit="1" customWidth="1"/>
    <col min="12559" max="12559" width="2.59765625" style="1" bestFit="1" customWidth="1"/>
    <col min="12560" max="12560" width="4.09765625" style="1" bestFit="1" customWidth="1"/>
    <col min="12561" max="12561" width="3.3984375" style="1" bestFit="1" customWidth="1"/>
    <col min="12562" max="12562" width="4.09765625" style="1" bestFit="1" customWidth="1"/>
    <col min="12563" max="12563" width="3.3984375" style="1" bestFit="1" customWidth="1"/>
    <col min="12564" max="12800" width="11" style="1"/>
    <col min="12801" max="12801" width="5.59765625" style="1" bestFit="1" customWidth="1"/>
    <col min="12802" max="12802" width="21.3984375" style="1" bestFit="1" customWidth="1"/>
    <col min="12803" max="12805" width="4.09765625" style="1" bestFit="1" customWidth="1"/>
    <col min="12806" max="12807" width="3.5" style="1" customWidth="1"/>
    <col min="12808" max="12809" width="3.69921875" style="1" customWidth="1"/>
    <col min="12810" max="12810" width="4.09765625" style="1" bestFit="1" customWidth="1"/>
    <col min="12811" max="12811" width="2.59765625" style="1" bestFit="1" customWidth="1"/>
    <col min="12812" max="12812" width="3.3984375" style="1" bestFit="1" customWidth="1"/>
    <col min="12813" max="12813" width="2.59765625" style="1" bestFit="1" customWidth="1"/>
    <col min="12814" max="12814" width="3.3984375" style="1" bestFit="1" customWidth="1"/>
    <col min="12815" max="12815" width="2.59765625" style="1" bestFit="1" customWidth="1"/>
    <col min="12816" max="12816" width="4.09765625" style="1" bestFit="1" customWidth="1"/>
    <col min="12817" max="12817" width="3.3984375" style="1" bestFit="1" customWidth="1"/>
    <col min="12818" max="12818" width="4.09765625" style="1" bestFit="1" customWidth="1"/>
    <col min="12819" max="12819" width="3.3984375" style="1" bestFit="1" customWidth="1"/>
    <col min="12820" max="13056" width="11" style="1"/>
    <col min="13057" max="13057" width="5.59765625" style="1" bestFit="1" customWidth="1"/>
    <col min="13058" max="13058" width="21.3984375" style="1" bestFit="1" customWidth="1"/>
    <col min="13059" max="13061" width="4.09765625" style="1" bestFit="1" customWidth="1"/>
    <col min="13062" max="13063" width="3.5" style="1" customWidth="1"/>
    <col min="13064" max="13065" width="3.69921875" style="1" customWidth="1"/>
    <col min="13066" max="13066" width="4.09765625" style="1" bestFit="1" customWidth="1"/>
    <col min="13067" max="13067" width="2.59765625" style="1" bestFit="1" customWidth="1"/>
    <col min="13068" max="13068" width="3.3984375" style="1" bestFit="1" customWidth="1"/>
    <col min="13069" max="13069" width="2.59765625" style="1" bestFit="1" customWidth="1"/>
    <col min="13070" max="13070" width="3.3984375" style="1" bestFit="1" customWidth="1"/>
    <col min="13071" max="13071" width="2.59765625" style="1" bestFit="1" customWidth="1"/>
    <col min="13072" max="13072" width="4.09765625" style="1" bestFit="1" customWidth="1"/>
    <col min="13073" max="13073" width="3.3984375" style="1" bestFit="1" customWidth="1"/>
    <col min="13074" max="13074" width="4.09765625" style="1" bestFit="1" customWidth="1"/>
    <col min="13075" max="13075" width="3.3984375" style="1" bestFit="1" customWidth="1"/>
    <col min="13076" max="13312" width="11" style="1"/>
    <col min="13313" max="13313" width="5.59765625" style="1" bestFit="1" customWidth="1"/>
    <col min="13314" max="13314" width="21.3984375" style="1" bestFit="1" customWidth="1"/>
    <col min="13315" max="13317" width="4.09765625" style="1" bestFit="1" customWidth="1"/>
    <col min="13318" max="13319" width="3.5" style="1" customWidth="1"/>
    <col min="13320" max="13321" width="3.69921875" style="1" customWidth="1"/>
    <col min="13322" max="13322" width="4.09765625" style="1" bestFit="1" customWidth="1"/>
    <col min="13323" max="13323" width="2.59765625" style="1" bestFit="1" customWidth="1"/>
    <col min="13324" max="13324" width="3.3984375" style="1" bestFit="1" customWidth="1"/>
    <col min="13325" max="13325" width="2.59765625" style="1" bestFit="1" customWidth="1"/>
    <col min="13326" max="13326" width="3.3984375" style="1" bestFit="1" customWidth="1"/>
    <col min="13327" max="13327" width="2.59765625" style="1" bestFit="1" customWidth="1"/>
    <col min="13328" max="13328" width="4.09765625" style="1" bestFit="1" customWidth="1"/>
    <col min="13329" max="13329" width="3.3984375" style="1" bestFit="1" customWidth="1"/>
    <col min="13330" max="13330" width="4.09765625" style="1" bestFit="1" customWidth="1"/>
    <col min="13331" max="13331" width="3.3984375" style="1" bestFit="1" customWidth="1"/>
    <col min="13332" max="13568" width="11" style="1"/>
    <col min="13569" max="13569" width="5.59765625" style="1" bestFit="1" customWidth="1"/>
    <col min="13570" max="13570" width="21.3984375" style="1" bestFit="1" customWidth="1"/>
    <col min="13571" max="13573" width="4.09765625" style="1" bestFit="1" customWidth="1"/>
    <col min="13574" max="13575" width="3.5" style="1" customWidth="1"/>
    <col min="13576" max="13577" width="3.69921875" style="1" customWidth="1"/>
    <col min="13578" max="13578" width="4.09765625" style="1" bestFit="1" customWidth="1"/>
    <col min="13579" max="13579" width="2.59765625" style="1" bestFit="1" customWidth="1"/>
    <col min="13580" max="13580" width="3.3984375" style="1" bestFit="1" customWidth="1"/>
    <col min="13581" max="13581" width="2.59765625" style="1" bestFit="1" customWidth="1"/>
    <col min="13582" max="13582" width="3.3984375" style="1" bestFit="1" customWidth="1"/>
    <col min="13583" max="13583" width="2.59765625" style="1" bestFit="1" customWidth="1"/>
    <col min="13584" max="13584" width="4.09765625" style="1" bestFit="1" customWidth="1"/>
    <col min="13585" max="13585" width="3.3984375" style="1" bestFit="1" customWidth="1"/>
    <col min="13586" max="13586" width="4.09765625" style="1" bestFit="1" customWidth="1"/>
    <col min="13587" max="13587" width="3.3984375" style="1" bestFit="1" customWidth="1"/>
    <col min="13588" max="13824" width="11" style="1"/>
    <col min="13825" max="13825" width="5.59765625" style="1" bestFit="1" customWidth="1"/>
    <col min="13826" max="13826" width="21.3984375" style="1" bestFit="1" customWidth="1"/>
    <col min="13827" max="13829" width="4.09765625" style="1" bestFit="1" customWidth="1"/>
    <col min="13830" max="13831" width="3.5" style="1" customWidth="1"/>
    <col min="13832" max="13833" width="3.69921875" style="1" customWidth="1"/>
    <col min="13834" max="13834" width="4.09765625" style="1" bestFit="1" customWidth="1"/>
    <col min="13835" max="13835" width="2.59765625" style="1" bestFit="1" customWidth="1"/>
    <col min="13836" max="13836" width="3.3984375" style="1" bestFit="1" customWidth="1"/>
    <col min="13837" max="13837" width="2.59765625" style="1" bestFit="1" customWidth="1"/>
    <col min="13838" max="13838" width="3.3984375" style="1" bestFit="1" customWidth="1"/>
    <col min="13839" max="13839" width="2.59765625" style="1" bestFit="1" customWidth="1"/>
    <col min="13840" max="13840" width="4.09765625" style="1" bestFit="1" customWidth="1"/>
    <col min="13841" max="13841" width="3.3984375" style="1" bestFit="1" customWidth="1"/>
    <col min="13842" max="13842" width="4.09765625" style="1" bestFit="1" customWidth="1"/>
    <col min="13843" max="13843" width="3.3984375" style="1" bestFit="1" customWidth="1"/>
    <col min="13844" max="14080" width="11" style="1"/>
    <col min="14081" max="14081" width="5.59765625" style="1" bestFit="1" customWidth="1"/>
    <col min="14082" max="14082" width="21.3984375" style="1" bestFit="1" customWidth="1"/>
    <col min="14083" max="14085" width="4.09765625" style="1" bestFit="1" customWidth="1"/>
    <col min="14086" max="14087" width="3.5" style="1" customWidth="1"/>
    <col min="14088" max="14089" width="3.69921875" style="1" customWidth="1"/>
    <col min="14090" max="14090" width="4.09765625" style="1" bestFit="1" customWidth="1"/>
    <col min="14091" max="14091" width="2.59765625" style="1" bestFit="1" customWidth="1"/>
    <col min="14092" max="14092" width="3.3984375" style="1" bestFit="1" customWidth="1"/>
    <col min="14093" max="14093" width="2.59765625" style="1" bestFit="1" customWidth="1"/>
    <col min="14094" max="14094" width="3.3984375" style="1" bestFit="1" customWidth="1"/>
    <col min="14095" max="14095" width="2.59765625" style="1" bestFit="1" customWidth="1"/>
    <col min="14096" max="14096" width="4.09765625" style="1" bestFit="1" customWidth="1"/>
    <col min="14097" max="14097" width="3.3984375" style="1" bestFit="1" customWidth="1"/>
    <col min="14098" max="14098" width="4.09765625" style="1" bestFit="1" customWidth="1"/>
    <col min="14099" max="14099" width="3.3984375" style="1" bestFit="1" customWidth="1"/>
    <col min="14100" max="14336" width="11" style="1"/>
    <col min="14337" max="14337" width="5.59765625" style="1" bestFit="1" customWidth="1"/>
    <col min="14338" max="14338" width="21.3984375" style="1" bestFit="1" customWidth="1"/>
    <col min="14339" max="14341" width="4.09765625" style="1" bestFit="1" customWidth="1"/>
    <col min="14342" max="14343" width="3.5" style="1" customWidth="1"/>
    <col min="14344" max="14345" width="3.69921875" style="1" customWidth="1"/>
    <col min="14346" max="14346" width="4.09765625" style="1" bestFit="1" customWidth="1"/>
    <col min="14347" max="14347" width="2.59765625" style="1" bestFit="1" customWidth="1"/>
    <col min="14348" max="14348" width="3.3984375" style="1" bestFit="1" customWidth="1"/>
    <col min="14349" max="14349" width="2.59765625" style="1" bestFit="1" customWidth="1"/>
    <col min="14350" max="14350" width="3.3984375" style="1" bestFit="1" customWidth="1"/>
    <col min="14351" max="14351" width="2.59765625" style="1" bestFit="1" customWidth="1"/>
    <col min="14352" max="14352" width="4.09765625" style="1" bestFit="1" customWidth="1"/>
    <col min="14353" max="14353" width="3.3984375" style="1" bestFit="1" customWidth="1"/>
    <col min="14354" max="14354" width="4.09765625" style="1" bestFit="1" customWidth="1"/>
    <col min="14355" max="14355" width="3.3984375" style="1" bestFit="1" customWidth="1"/>
    <col min="14356" max="14592" width="11" style="1"/>
    <col min="14593" max="14593" width="5.59765625" style="1" bestFit="1" customWidth="1"/>
    <col min="14594" max="14594" width="21.3984375" style="1" bestFit="1" customWidth="1"/>
    <col min="14595" max="14597" width="4.09765625" style="1" bestFit="1" customWidth="1"/>
    <col min="14598" max="14599" width="3.5" style="1" customWidth="1"/>
    <col min="14600" max="14601" width="3.69921875" style="1" customWidth="1"/>
    <col min="14602" max="14602" width="4.09765625" style="1" bestFit="1" customWidth="1"/>
    <col min="14603" max="14603" width="2.59765625" style="1" bestFit="1" customWidth="1"/>
    <col min="14604" max="14604" width="3.3984375" style="1" bestFit="1" customWidth="1"/>
    <col min="14605" max="14605" width="2.59765625" style="1" bestFit="1" customWidth="1"/>
    <col min="14606" max="14606" width="3.3984375" style="1" bestFit="1" customWidth="1"/>
    <col min="14607" max="14607" width="2.59765625" style="1" bestFit="1" customWidth="1"/>
    <col min="14608" max="14608" width="4.09765625" style="1" bestFit="1" customWidth="1"/>
    <col min="14609" max="14609" width="3.3984375" style="1" bestFit="1" customWidth="1"/>
    <col min="14610" max="14610" width="4.09765625" style="1" bestFit="1" customWidth="1"/>
    <col min="14611" max="14611" width="3.3984375" style="1" bestFit="1" customWidth="1"/>
    <col min="14612" max="14848" width="11" style="1"/>
    <col min="14849" max="14849" width="5.59765625" style="1" bestFit="1" customWidth="1"/>
    <col min="14850" max="14850" width="21.3984375" style="1" bestFit="1" customWidth="1"/>
    <col min="14851" max="14853" width="4.09765625" style="1" bestFit="1" customWidth="1"/>
    <col min="14854" max="14855" width="3.5" style="1" customWidth="1"/>
    <col min="14856" max="14857" width="3.69921875" style="1" customWidth="1"/>
    <col min="14858" max="14858" width="4.09765625" style="1" bestFit="1" customWidth="1"/>
    <col min="14859" max="14859" width="2.59765625" style="1" bestFit="1" customWidth="1"/>
    <col min="14860" max="14860" width="3.3984375" style="1" bestFit="1" customWidth="1"/>
    <col min="14861" max="14861" width="2.59765625" style="1" bestFit="1" customWidth="1"/>
    <col min="14862" max="14862" width="3.3984375" style="1" bestFit="1" customWidth="1"/>
    <col min="14863" max="14863" width="2.59765625" style="1" bestFit="1" customWidth="1"/>
    <col min="14864" max="14864" width="4.09765625" style="1" bestFit="1" customWidth="1"/>
    <col min="14865" max="14865" width="3.3984375" style="1" bestFit="1" customWidth="1"/>
    <col min="14866" max="14866" width="4.09765625" style="1" bestFit="1" customWidth="1"/>
    <col min="14867" max="14867" width="3.3984375" style="1" bestFit="1" customWidth="1"/>
    <col min="14868" max="15104" width="11" style="1"/>
    <col min="15105" max="15105" width="5.59765625" style="1" bestFit="1" customWidth="1"/>
    <col min="15106" max="15106" width="21.3984375" style="1" bestFit="1" customWidth="1"/>
    <col min="15107" max="15109" width="4.09765625" style="1" bestFit="1" customWidth="1"/>
    <col min="15110" max="15111" width="3.5" style="1" customWidth="1"/>
    <col min="15112" max="15113" width="3.69921875" style="1" customWidth="1"/>
    <col min="15114" max="15114" width="4.09765625" style="1" bestFit="1" customWidth="1"/>
    <col min="15115" max="15115" width="2.59765625" style="1" bestFit="1" customWidth="1"/>
    <col min="15116" max="15116" width="3.3984375" style="1" bestFit="1" customWidth="1"/>
    <col min="15117" max="15117" width="2.59765625" style="1" bestFit="1" customWidth="1"/>
    <col min="15118" max="15118" width="3.3984375" style="1" bestFit="1" customWidth="1"/>
    <col min="15119" max="15119" width="2.59765625" style="1" bestFit="1" customWidth="1"/>
    <col min="15120" max="15120" width="4.09765625" style="1" bestFit="1" customWidth="1"/>
    <col min="15121" max="15121" width="3.3984375" style="1" bestFit="1" customWidth="1"/>
    <col min="15122" max="15122" width="4.09765625" style="1" bestFit="1" customWidth="1"/>
    <col min="15123" max="15123" width="3.3984375" style="1" bestFit="1" customWidth="1"/>
    <col min="15124" max="15360" width="11" style="1"/>
    <col min="15361" max="15361" width="5.59765625" style="1" bestFit="1" customWidth="1"/>
    <col min="15362" max="15362" width="21.3984375" style="1" bestFit="1" customWidth="1"/>
    <col min="15363" max="15365" width="4.09765625" style="1" bestFit="1" customWidth="1"/>
    <col min="15366" max="15367" width="3.5" style="1" customWidth="1"/>
    <col min="15368" max="15369" width="3.69921875" style="1" customWidth="1"/>
    <col min="15370" max="15370" width="4.09765625" style="1" bestFit="1" customWidth="1"/>
    <col min="15371" max="15371" width="2.59765625" style="1" bestFit="1" customWidth="1"/>
    <col min="15372" max="15372" width="3.3984375" style="1" bestFit="1" customWidth="1"/>
    <col min="15373" max="15373" width="2.59765625" style="1" bestFit="1" customWidth="1"/>
    <col min="15374" max="15374" width="3.3984375" style="1" bestFit="1" customWidth="1"/>
    <col min="15375" max="15375" width="2.59765625" style="1" bestFit="1" customWidth="1"/>
    <col min="15376" max="15376" width="4.09765625" style="1" bestFit="1" customWidth="1"/>
    <col min="15377" max="15377" width="3.3984375" style="1" bestFit="1" customWidth="1"/>
    <col min="15378" max="15378" width="4.09765625" style="1" bestFit="1" customWidth="1"/>
    <col min="15379" max="15379" width="3.3984375" style="1" bestFit="1" customWidth="1"/>
    <col min="15380" max="15616" width="11" style="1"/>
    <col min="15617" max="15617" width="5.59765625" style="1" bestFit="1" customWidth="1"/>
    <col min="15618" max="15618" width="21.3984375" style="1" bestFit="1" customWidth="1"/>
    <col min="15619" max="15621" width="4.09765625" style="1" bestFit="1" customWidth="1"/>
    <col min="15622" max="15623" width="3.5" style="1" customWidth="1"/>
    <col min="15624" max="15625" width="3.69921875" style="1" customWidth="1"/>
    <col min="15626" max="15626" width="4.09765625" style="1" bestFit="1" customWidth="1"/>
    <col min="15627" max="15627" width="2.59765625" style="1" bestFit="1" customWidth="1"/>
    <col min="15628" max="15628" width="3.3984375" style="1" bestFit="1" customWidth="1"/>
    <col min="15629" max="15629" width="2.59765625" style="1" bestFit="1" customWidth="1"/>
    <col min="15630" max="15630" width="3.3984375" style="1" bestFit="1" customWidth="1"/>
    <col min="15631" max="15631" width="2.59765625" style="1" bestFit="1" customWidth="1"/>
    <col min="15632" max="15632" width="4.09765625" style="1" bestFit="1" customWidth="1"/>
    <col min="15633" max="15633" width="3.3984375" style="1" bestFit="1" customWidth="1"/>
    <col min="15634" max="15634" width="4.09765625" style="1" bestFit="1" customWidth="1"/>
    <col min="15635" max="15635" width="3.3984375" style="1" bestFit="1" customWidth="1"/>
    <col min="15636" max="15872" width="11" style="1"/>
    <col min="15873" max="15873" width="5.59765625" style="1" bestFit="1" customWidth="1"/>
    <col min="15874" max="15874" width="21.3984375" style="1" bestFit="1" customWidth="1"/>
    <col min="15875" max="15877" width="4.09765625" style="1" bestFit="1" customWidth="1"/>
    <col min="15878" max="15879" width="3.5" style="1" customWidth="1"/>
    <col min="15880" max="15881" width="3.69921875" style="1" customWidth="1"/>
    <col min="15882" max="15882" width="4.09765625" style="1" bestFit="1" customWidth="1"/>
    <col min="15883" max="15883" width="2.59765625" style="1" bestFit="1" customWidth="1"/>
    <col min="15884" max="15884" width="3.3984375" style="1" bestFit="1" customWidth="1"/>
    <col min="15885" max="15885" width="2.59765625" style="1" bestFit="1" customWidth="1"/>
    <col min="15886" max="15886" width="3.3984375" style="1" bestFit="1" customWidth="1"/>
    <col min="15887" max="15887" width="2.59765625" style="1" bestFit="1" customWidth="1"/>
    <col min="15888" max="15888" width="4.09765625" style="1" bestFit="1" customWidth="1"/>
    <col min="15889" max="15889" width="3.3984375" style="1" bestFit="1" customWidth="1"/>
    <col min="15890" max="15890" width="4.09765625" style="1" bestFit="1" customWidth="1"/>
    <col min="15891" max="15891" width="3.3984375" style="1" bestFit="1" customWidth="1"/>
    <col min="15892" max="16128" width="11" style="1"/>
    <col min="16129" max="16129" width="5.59765625" style="1" bestFit="1" customWidth="1"/>
    <col min="16130" max="16130" width="21.3984375" style="1" bestFit="1" customWidth="1"/>
    <col min="16131" max="16133" width="4.09765625" style="1" bestFit="1" customWidth="1"/>
    <col min="16134" max="16135" width="3.5" style="1" customWidth="1"/>
    <col min="16136" max="16137" width="3.69921875" style="1" customWidth="1"/>
    <col min="16138" max="16138" width="4.09765625" style="1" bestFit="1" customWidth="1"/>
    <col min="16139" max="16139" width="2.59765625" style="1" bestFit="1" customWidth="1"/>
    <col min="16140" max="16140" width="3.3984375" style="1" bestFit="1" customWidth="1"/>
    <col min="16141" max="16141" width="2.59765625" style="1" bestFit="1" customWidth="1"/>
    <col min="16142" max="16142" width="3.3984375" style="1" bestFit="1" customWidth="1"/>
    <col min="16143" max="16143" width="2.59765625" style="1" bestFit="1" customWidth="1"/>
    <col min="16144" max="16144" width="4.09765625" style="1" bestFit="1" customWidth="1"/>
    <col min="16145" max="16145" width="3.3984375" style="1" bestFit="1" customWidth="1"/>
    <col min="16146" max="16146" width="4.09765625" style="1" bestFit="1" customWidth="1"/>
    <col min="16147" max="16147" width="3.3984375" style="1" bestFit="1" customWidth="1"/>
    <col min="16148" max="16384" width="11" style="1"/>
  </cols>
  <sheetData>
    <row r="1" spans="1:19" ht="12.9" customHeight="1">
      <c r="A1" s="48"/>
      <c r="B1" s="49" t="s">
        <v>198</v>
      </c>
      <c r="C1" s="50" t="s">
        <v>4</v>
      </c>
      <c r="D1" s="50"/>
      <c r="E1" s="50"/>
      <c r="F1" s="47" t="s">
        <v>5</v>
      </c>
      <c r="G1" s="47"/>
      <c r="H1" s="47" t="s">
        <v>6</v>
      </c>
      <c r="I1" s="47"/>
      <c r="J1" s="47" t="s">
        <v>7</v>
      </c>
      <c r="K1" s="47"/>
      <c r="L1" s="47" t="s">
        <v>8</v>
      </c>
      <c r="M1" s="47"/>
      <c r="N1" s="47" t="s">
        <v>9</v>
      </c>
      <c r="O1" s="47"/>
      <c r="P1" s="47" t="s">
        <v>10</v>
      </c>
      <c r="Q1" s="47"/>
      <c r="R1" s="47" t="s">
        <v>11</v>
      </c>
      <c r="S1" s="47"/>
    </row>
    <row r="2" spans="1:19" ht="11.1" customHeight="1">
      <c r="A2" s="48"/>
      <c r="B2" s="49"/>
      <c r="C2" s="2" t="s">
        <v>12</v>
      </c>
      <c r="D2" s="2" t="s">
        <v>13</v>
      </c>
      <c r="E2" s="2" t="s">
        <v>14</v>
      </c>
      <c r="F2" s="3" t="s">
        <v>12</v>
      </c>
      <c r="G2" s="3" t="s">
        <v>13</v>
      </c>
      <c r="H2" s="3" t="s">
        <v>12</v>
      </c>
      <c r="I2" s="3" t="s">
        <v>13</v>
      </c>
      <c r="J2" s="3" t="s">
        <v>12</v>
      </c>
      <c r="K2" s="3" t="s">
        <v>13</v>
      </c>
      <c r="L2" s="3" t="s">
        <v>12</v>
      </c>
      <c r="M2" s="3" t="s">
        <v>13</v>
      </c>
      <c r="N2" s="3" t="s">
        <v>12</v>
      </c>
      <c r="O2" s="3" t="s">
        <v>13</v>
      </c>
      <c r="P2" s="3" t="s">
        <v>12</v>
      </c>
      <c r="Q2" s="3" t="s">
        <v>13</v>
      </c>
      <c r="R2" s="3" t="s">
        <v>12</v>
      </c>
      <c r="S2" s="3" t="s">
        <v>13</v>
      </c>
    </row>
    <row r="3" spans="1:19" ht="15.9" customHeight="1">
      <c r="A3" s="4">
        <v>11090001</v>
      </c>
      <c r="B3" s="4" t="s">
        <v>15</v>
      </c>
      <c r="C3" s="2">
        <v>20</v>
      </c>
      <c r="D3" s="2">
        <v>5</v>
      </c>
      <c r="E3" s="2">
        <v>25</v>
      </c>
      <c r="F3" s="5">
        <v>2</v>
      </c>
      <c r="G3" s="5">
        <v>0</v>
      </c>
      <c r="H3" s="5">
        <v>2</v>
      </c>
      <c r="I3" s="5">
        <v>0</v>
      </c>
      <c r="J3" s="5">
        <v>2</v>
      </c>
      <c r="K3" s="5">
        <v>1</v>
      </c>
      <c r="L3" s="5">
        <v>0</v>
      </c>
      <c r="M3" s="5">
        <v>0</v>
      </c>
      <c r="N3" s="5">
        <v>2</v>
      </c>
      <c r="O3" s="5">
        <v>1</v>
      </c>
      <c r="P3" s="5">
        <v>3</v>
      </c>
      <c r="Q3" s="5">
        <v>1</v>
      </c>
      <c r="R3" s="5">
        <v>9</v>
      </c>
      <c r="S3" s="5">
        <v>2</v>
      </c>
    </row>
    <row r="4" spans="1:19" ht="15.9" customHeight="1">
      <c r="A4" s="4">
        <v>11090002</v>
      </c>
      <c r="B4" s="4" t="s">
        <v>16</v>
      </c>
      <c r="C4" s="2">
        <v>22</v>
      </c>
      <c r="D4" s="2">
        <v>4</v>
      </c>
      <c r="E4" s="2">
        <v>26</v>
      </c>
      <c r="F4" s="5">
        <v>0</v>
      </c>
      <c r="G4" s="5">
        <v>0</v>
      </c>
      <c r="H4" s="5">
        <v>0</v>
      </c>
      <c r="I4" s="5">
        <v>0</v>
      </c>
      <c r="J4" s="5">
        <v>2</v>
      </c>
      <c r="K4" s="5">
        <v>0</v>
      </c>
      <c r="L4" s="5">
        <v>1</v>
      </c>
      <c r="M4" s="5">
        <v>0</v>
      </c>
      <c r="N4" s="5">
        <v>1</v>
      </c>
      <c r="O4" s="5">
        <v>1</v>
      </c>
      <c r="P4" s="5">
        <v>2</v>
      </c>
      <c r="Q4" s="5">
        <v>1</v>
      </c>
      <c r="R4" s="5">
        <v>16</v>
      </c>
      <c r="S4" s="5">
        <v>2</v>
      </c>
    </row>
    <row r="5" spans="1:19" ht="15.9" customHeight="1">
      <c r="A5" s="4">
        <v>11090009</v>
      </c>
      <c r="B5" s="4" t="s">
        <v>17</v>
      </c>
      <c r="C5" s="2">
        <v>3</v>
      </c>
      <c r="D5" s="2">
        <v>0</v>
      </c>
      <c r="E5" s="2">
        <v>3</v>
      </c>
      <c r="F5" s="5">
        <v>1</v>
      </c>
      <c r="G5" s="5">
        <v>0</v>
      </c>
      <c r="H5" s="5">
        <v>1</v>
      </c>
      <c r="I5" s="5">
        <v>0</v>
      </c>
      <c r="J5" s="5">
        <v>0</v>
      </c>
      <c r="K5" s="5">
        <v>0</v>
      </c>
      <c r="L5" s="5">
        <v>0</v>
      </c>
      <c r="M5" s="5">
        <v>0</v>
      </c>
      <c r="N5" s="5">
        <v>1</v>
      </c>
      <c r="O5" s="5">
        <v>0</v>
      </c>
      <c r="P5" s="5">
        <v>0</v>
      </c>
      <c r="Q5" s="5">
        <v>0</v>
      </c>
      <c r="R5" s="5">
        <v>0</v>
      </c>
      <c r="S5" s="5">
        <v>0</v>
      </c>
    </row>
    <row r="6" spans="1:19" ht="15.9" customHeight="1">
      <c r="A6" s="4">
        <v>11090014</v>
      </c>
      <c r="B6" s="4" t="s">
        <v>18</v>
      </c>
      <c r="C6" s="2">
        <v>14</v>
      </c>
      <c r="D6" s="2">
        <v>4</v>
      </c>
      <c r="E6" s="2">
        <v>18</v>
      </c>
      <c r="F6" s="5">
        <v>0</v>
      </c>
      <c r="G6" s="5">
        <v>0</v>
      </c>
      <c r="H6" s="5">
        <v>1</v>
      </c>
      <c r="I6" s="5">
        <v>0</v>
      </c>
      <c r="J6" s="5">
        <v>5</v>
      </c>
      <c r="K6" s="5">
        <v>0</v>
      </c>
      <c r="L6" s="5">
        <v>2</v>
      </c>
      <c r="M6" s="5">
        <v>0</v>
      </c>
      <c r="N6" s="5">
        <v>0</v>
      </c>
      <c r="O6" s="5">
        <v>0</v>
      </c>
      <c r="P6" s="5">
        <v>0</v>
      </c>
      <c r="Q6" s="5">
        <v>2</v>
      </c>
      <c r="R6" s="5">
        <v>6</v>
      </c>
      <c r="S6" s="5">
        <v>2</v>
      </c>
    </row>
    <row r="7" spans="1:19" ht="15.9" customHeight="1">
      <c r="A7" s="4">
        <v>11090019</v>
      </c>
      <c r="B7" s="4" t="s">
        <v>19</v>
      </c>
      <c r="C7" s="2">
        <v>13</v>
      </c>
      <c r="D7" s="2">
        <v>4</v>
      </c>
      <c r="E7" s="2">
        <v>17</v>
      </c>
      <c r="F7" s="5">
        <v>2</v>
      </c>
      <c r="G7" s="5">
        <v>0</v>
      </c>
      <c r="H7" s="5">
        <v>0</v>
      </c>
      <c r="I7" s="5">
        <v>0</v>
      </c>
      <c r="J7" s="5">
        <v>2</v>
      </c>
      <c r="K7" s="5">
        <v>1</v>
      </c>
      <c r="L7" s="5">
        <v>2</v>
      </c>
      <c r="M7" s="5">
        <v>1</v>
      </c>
      <c r="N7" s="5">
        <v>0</v>
      </c>
      <c r="O7" s="5">
        <v>0</v>
      </c>
      <c r="P7" s="5">
        <v>1</v>
      </c>
      <c r="Q7" s="5">
        <v>1</v>
      </c>
      <c r="R7" s="5">
        <v>6</v>
      </c>
      <c r="S7" s="5">
        <v>1</v>
      </c>
    </row>
    <row r="8" spans="1:19" ht="15.9" customHeight="1">
      <c r="A8" s="4">
        <v>11110001</v>
      </c>
      <c r="B8" s="4" t="s">
        <v>92</v>
      </c>
      <c r="C8" s="2">
        <v>10</v>
      </c>
      <c r="D8" s="2">
        <v>4</v>
      </c>
      <c r="E8" s="2">
        <v>14</v>
      </c>
      <c r="F8" s="5">
        <v>1</v>
      </c>
      <c r="G8" s="5">
        <v>0</v>
      </c>
      <c r="H8" s="5">
        <v>1</v>
      </c>
      <c r="I8" s="5">
        <v>0</v>
      </c>
      <c r="J8" s="5">
        <v>0</v>
      </c>
      <c r="K8" s="5">
        <v>1</v>
      </c>
      <c r="L8" s="5">
        <v>2</v>
      </c>
      <c r="M8" s="5">
        <v>0</v>
      </c>
      <c r="N8" s="5">
        <v>1</v>
      </c>
      <c r="O8" s="5">
        <v>0</v>
      </c>
      <c r="P8" s="5">
        <v>0</v>
      </c>
      <c r="Q8" s="5">
        <v>0</v>
      </c>
      <c r="R8" s="5">
        <v>5</v>
      </c>
      <c r="S8" s="5">
        <v>3</v>
      </c>
    </row>
    <row r="9" spans="1:19" ht="15.9" customHeight="1">
      <c r="A9" s="4">
        <v>11110009</v>
      </c>
      <c r="B9" s="4" t="s">
        <v>93</v>
      </c>
      <c r="C9" s="2">
        <v>15</v>
      </c>
      <c r="D9" s="2">
        <v>3</v>
      </c>
      <c r="E9" s="2">
        <v>18</v>
      </c>
      <c r="F9" s="5">
        <v>0</v>
      </c>
      <c r="G9" s="5">
        <v>0</v>
      </c>
      <c r="H9" s="5">
        <v>0</v>
      </c>
      <c r="I9" s="5">
        <v>0</v>
      </c>
      <c r="J9" s="5">
        <v>5</v>
      </c>
      <c r="K9" s="5">
        <v>0</v>
      </c>
      <c r="L9" s="5">
        <v>2</v>
      </c>
      <c r="M9" s="5">
        <v>1</v>
      </c>
      <c r="N9" s="5">
        <v>2</v>
      </c>
      <c r="O9" s="5">
        <v>0</v>
      </c>
      <c r="P9" s="5">
        <v>2</v>
      </c>
      <c r="Q9" s="5">
        <v>1</v>
      </c>
      <c r="R9" s="5">
        <v>4</v>
      </c>
      <c r="S9" s="5">
        <v>1</v>
      </c>
    </row>
    <row r="10" spans="1:19" ht="15.9" customHeight="1">
      <c r="A10" s="4">
        <v>11110013</v>
      </c>
      <c r="B10" s="4" t="s">
        <v>94</v>
      </c>
      <c r="C10" s="2">
        <v>10</v>
      </c>
      <c r="D10" s="2">
        <v>2</v>
      </c>
      <c r="E10" s="2">
        <v>12</v>
      </c>
      <c r="F10" s="5">
        <v>3</v>
      </c>
      <c r="G10" s="5">
        <v>0</v>
      </c>
      <c r="H10" s="5">
        <v>1</v>
      </c>
      <c r="I10" s="5">
        <v>1</v>
      </c>
      <c r="J10" s="5">
        <v>0</v>
      </c>
      <c r="K10" s="5">
        <v>1</v>
      </c>
      <c r="L10" s="5">
        <v>1</v>
      </c>
      <c r="M10" s="5">
        <v>0</v>
      </c>
      <c r="N10" s="5">
        <v>0</v>
      </c>
      <c r="O10" s="5">
        <v>0</v>
      </c>
      <c r="P10" s="5">
        <v>0</v>
      </c>
      <c r="Q10" s="5">
        <v>0</v>
      </c>
      <c r="R10" s="5">
        <v>5</v>
      </c>
      <c r="S10" s="5">
        <v>0</v>
      </c>
    </row>
    <row r="11" spans="1:19" ht="15.9" customHeight="1">
      <c r="A11" s="4">
        <v>11110015</v>
      </c>
      <c r="B11" s="4" t="s">
        <v>169</v>
      </c>
      <c r="C11" s="2">
        <v>9</v>
      </c>
      <c r="D11" s="2">
        <v>5</v>
      </c>
      <c r="E11" s="2">
        <v>14</v>
      </c>
      <c r="F11" s="5">
        <v>1</v>
      </c>
      <c r="G11" s="5">
        <v>1</v>
      </c>
      <c r="H11" s="5">
        <v>1</v>
      </c>
      <c r="I11" s="5">
        <v>2</v>
      </c>
      <c r="J11" s="5">
        <v>1</v>
      </c>
      <c r="K11" s="5">
        <v>0</v>
      </c>
      <c r="L11" s="5">
        <v>2</v>
      </c>
      <c r="M11" s="5">
        <v>0</v>
      </c>
      <c r="N11" s="5">
        <v>0</v>
      </c>
      <c r="O11" s="5">
        <v>0</v>
      </c>
      <c r="P11" s="5">
        <v>1</v>
      </c>
      <c r="Q11" s="5">
        <v>0</v>
      </c>
      <c r="R11" s="5">
        <v>3</v>
      </c>
      <c r="S11" s="5">
        <v>2</v>
      </c>
    </row>
    <row r="12" spans="1:19" ht="15.9" customHeight="1">
      <c r="A12" s="4">
        <v>11110023</v>
      </c>
      <c r="B12" s="4" t="s">
        <v>95</v>
      </c>
      <c r="C12" s="2">
        <v>14</v>
      </c>
      <c r="D12" s="2">
        <v>5</v>
      </c>
      <c r="E12" s="2">
        <v>19</v>
      </c>
      <c r="F12" s="5">
        <v>1</v>
      </c>
      <c r="G12" s="5">
        <v>0</v>
      </c>
      <c r="H12" s="5">
        <v>1</v>
      </c>
      <c r="I12" s="5">
        <v>0</v>
      </c>
      <c r="J12" s="5">
        <v>6</v>
      </c>
      <c r="K12" s="5">
        <v>2</v>
      </c>
      <c r="L12" s="5">
        <v>2</v>
      </c>
      <c r="M12" s="5">
        <v>0</v>
      </c>
      <c r="N12" s="5">
        <v>0</v>
      </c>
      <c r="O12" s="5">
        <v>0</v>
      </c>
      <c r="P12" s="5">
        <v>0</v>
      </c>
      <c r="Q12" s="5">
        <v>1</v>
      </c>
      <c r="R12" s="5">
        <v>4</v>
      </c>
      <c r="S12" s="5">
        <v>2</v>
      </c>
    </row>
    <row r="13" spans="1:19" ht="15.9" customHeight="1">
      <c r="A13" s="4">
        <v>11110024</v>
      </c>
      <c r="B13" s="4" t="s">
        <v>96</v>
      </c>
      <c r="C13" s="2">
        <v>9</v>
      </c>
      <c r="D13" s="2">
        <v>8</v>
      </c>
      <c r="E13" s="2">
        <v>17</v>
      </c>
      <c r="F13" s="5">
        <v>2</v>
      </c>
      <c r="G13" s="5">
        <v>0</v>
      </c>
      <c r="H13" s="5">
        <v>0</v>
      </c>
      <c r="I13" s="5">
        <v>0</v>
      </c>
      <c r="J13" s="5">
        <v>1</v>
      </c>
      <c r="K13" s="5">
        <v>1</v>
      </c>
      <c r="L13" s="5">
        <v>0</v>
      </c>
      <c r="M13" s="5">
        <v>0</v>
      </c>
      <c r="N13" s="5">
        <v>0</v>
      </c>
      <c r="O13" s="5">
        <v>1</v>
      </c>
      <c r="P13" s="5">
        <v>0</v>
      </c>
      <c r="Q13" s="5">
        <v>0</v>
      </c>
      <c r="R13" s="5">
        <v>6</v>
      </c>
      <c r="S13" s="5">
        <v>6</v>
      </c>
    </row>
    <row r="14" spans="1:19" ht="15.9" customHeight="1">
      <c r="A14" s="4">
        <v>11110027</v>
      </c>
      <c r="B14" s="4" t="s">
        <v>97</v>
      </c>
      <c r="C14" s="2">
        <v>51</v>
      </c>
      <c r="D14" s="2">
        <v>15</v>
      </c>
      <c r="E14" s="2">
        <v>66</v>
      </c>
      <c r="F14" s="5">
        <v>1</v>
      </c>
      <c r="G14" s="5">
        <v>1</v>
      </c>
      <c r="H14" s="5">
        <v>3</v>
      </c>
      <c r="I14" s="5">
        <v>3</v>
      </c>
      <c r="J14" s="5">
        <v>7</v>
      </c>
      <c r="K14" s="5">
        <v>0</v>
      </c>
      <c r="L14" s="5">
        <v>8</v>
      </c>
      <c r="M14" s="5">
        <v>1</v>
      </c>
      <c r="N14" s="5">
        <v>3</v>
      </c>
      <c r="O14" s="5">
        <v>0</v>
      </c>
      <c r="P14" s="5">
        <v>6</v>
      </c>
      <c r="Q14" s="5">
        <v>1</v>
      </c>
      <c r="R14" s="5">
        <v>23</v>
      </c>
      <c r="S14" s="5">
        <v>9</v>
      </c>
    </row>
    <row r="15" spans="1:19" ht="15.9" customHeight="1">
      <c r="A15" s="4">
        <v>11110028</v>
      </c>
      <c r="B15" s="4" t="s">
        <v>98</v>
      </c>
      <c r="C15" s="2">
        <v>3</v>
      </c>
      <c r="D15" s="2">
        <v>1</v>
      </c>
      <c r="E15" s="2">
        <v>4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0</v>
      </c>
      <c r="Q15" s="5">
        <v>0</v>
      </c>
      <c r="R15" s="5">
        <v>3</v>
      </c>
      <c r="S15" s="5">
        <v>1</v>
      </c>
    </row>
    <row r="16" spans="1:19" ht="15.9" customHeight="1">
      <c r="A16" s="4">
        <v>11110029</v>
      </c>
      <c r="B16" s="4" t="s">
        <v>99</v>
      </c>
      <c r="C16" s="2">
        <v>5</v>
      </c>
      <c r="D16" s="2">
        <v>2</v>
      </c>
      <c r="E16" s="2">
        <v>7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2</v>
      </c>
      <c r="M16" s="5">
        <v>0</v>
      </c>
      <c r="N16" s="5">
        <v>0</v>
      </c>
      <c r="O16" s="5">
        <v>0</v>
      </c>
      <c r="P16" s="5">
        <v>0</v>
      </c>
      <c r="Q16" s="5">
        <v>1</v>
      </c>
      <c r="R16" s="5">
        <v>3</v>
      </c>
      <c r="S16" s="5">
        <v>1</v>
      </c>
    </row>
    <row r="17" spans="1:19" ht="15.9" customHeight="1">
      <c r="A17" s="4">
        <v>11110032</v>
      </c>
      <c r="B17" s="4" t="s">
        <v>100</v>
      </c>
      <c r="C17" s="2">
        <v>16</v>
      </c>
      <c r="D17" s="2">
        <v>0</v>
      </c>
      <c r="E17" s="2">
        <v>16</v>
      </c>
      <c r="F17" s="5">
        <v>1</v>
      </c>
      <c r="G17" s="5">
        <v>0</v>
      </c>
      <c r="H17" s="5">
        <v>1</v>
      </c>
      <c r="I17" s="5">
        <v>0</v>
      </c>
      <c r="J17" s="5">
        <v>6</v>
      </c>
      <c r="K17" s="5">
        <v>0</v>
      </c>
      <c r="L17" s="5">
        <v>1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7</v>
      </c>
      <c r="S17" s="5">
        <v>0</v>
      </c>
    </row>
    <row r="18" spans="1:19" ht="15.9" customHeight="1">
      <c r="A18" s="4">
        <v>11110033</v>
      </c>
      <c r="B18" s="4" t="s">
        <v>187</v>
      </c>
      <c r="C18" s="2">
        <v>8</v>
      </c>
      <c r="D18" s="2">
        <v>2</v>
      </c>
      <c r="E18" s="2">
        <v>10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1</v>
      </c>
      <c r="M18" s="5">
        <v>0</v>
      </c>
      <c r="N18" s="5">
        <v>0</v>
      </c>
      <c r="O18" s="5">
        <v>0</v>
      </c>
      <c r="P18" s="5">
        <v>2</v>
      </c>
      <c r="Q18" s="5">
        <v>1</v>
      </c>
      <c r="R18" s="5">
        <v>5</v>
      </c>
      <c r="S18" s="5">
        <v>1</v>
      </c>
    </row>
    <row r="19" spans="1:19" ht="15.9" customHeight="1">
      <c r="A19" s="4">
        <v>11120004</v>
      </c>
      <c r="B19" s="4" t="s">
        <v>20</v>
      </c>
      <c r="C19" s="2">
        <v>43</v>
      </c>
      <c r="D19" s="2">
        <v>1</v>
      </c>
      <c r="E19" s="2">
        <v>44</v>
      </c>
      <c r="F19" s="5">
        <v>5</v>
      </c>
      <c r="G19" s="5">
        <v>0</v>
      </c>
      <c r="H19" s="5">
        <v>6</v>
      </c>
      <c r="I19" s="5">
        <v>0</v>
      </c>
      <c r="J19" s="5">
        <v>15</v>
      </c>
      <c r="K19" s="5">
        <v>0</v>
      </c>
      <c r="L19" s="5">
        <v>11</v>
      </c>
      <c r="M19" s="5">
        <v>0</v>
      </c>
      <c r="N19" s="5">
        <v>0</v>
      </c>
      <c r="O19" s="5">
        <v>0</v>
      </c>
      <c r="P19" s="5">
        <v>1</v>
      </c>
      <c r="Q19" s="5">
        <v>0</v>
      </c>
      <c r="R19" s="5">
        <v>5</v>
      </c>
      <c r="S19" s="5">
        <v>1</v>
      </c>
    </row>
    <row r="20" spans="1:19" ht="15.9" customHeight="1">
      <c r="A20" s="4">
        <v>11120009</v>
      </c>
      <c r="B20" s="4" t="s">
        <v>21</v>
      </c>
      <c r="C20" s="2">
        <v>6</v>
      </c>
      <c r="D20" s="2">
        <v>1</v>
      </c>
      <c r="E20" s="2">
        <v>7</v>
      </c>
      <c r="F20" s="5">
        <v>3</v>
      </c>
      <c r="G20" s="5">
        <v>0</v>
      </c>
      <c r="H20" s="5">
        <v>1</v>
      </c>
      <c r="I20" s="5">
        <v>1</v>
      </c>
      <c r="J20" s="5">
        <v>1</v>
      </c>
      <c r="K20" s="5">
        <v>0</v>
      </c>
      <c r="L20" s="5">
        <v>0</v>
      </c>
      <c r="M20" s="5">
        <v>0</v>
      </c>
      <c r="N20" s="5">
        <v>0</v>
      </c>
      <c r="O20" s="5">
        <v>0</v>
      </c>
      <c r="P20" s="5">
        <v>0</v>
      </c>
      <c r="Q20" s="5">
        <v>0</v>
      </c>
      <c r="R20" s="5">
        <v>1</v>
      </c>
      <c r="S20" s="5">
        <v>0</v>
      </c>
    </row>
    <row r="21" spans="1:19" ht="15.9" customHeight="1">
      <c r="A21" s="4">
        <v>11120017</v>
      </c>
      <c r="B21" s="4" t="s">
        <v>188</v>
      </c>
      <c r="C21" s="2">
        <v>14</v>
      </c>
      <c r="D21" s="2">
        <v>5</v>
      </c>
      <c r="E21" s="2">
        <v>19</v>
      </c>
      <c r="F21" s="5">
        <v>1</v>
      </c>
      <c r="G21" s="5">
        <v>1</v>
      </c>
      <c r="H21" s="5">
        <v>0</v>
      </c>
      <c r="I21" s="5">
        <v>0</v>
      </c>
      <c r="J21" s="5">
        <v>6</v>
      </c>
      <c r="K21" s="5">
        <v>0</v>
      </c>
      <c r="L21" s="5">
        <v>1</v>
      </c>
      <c r="M21" s="5">
        <v>1</v>
      </c>
      <c r="N21" s="5">
        <v>0</v>
      </c>
      <c r="O21" s="5">
        <v>0</v>
      </c>
      <c r="P21" s="5">
        <v>3</v>
      </c>
      <c r="Q21" s="5">
        <v>1</v>
      </c>
      <c r="R21" s="5">
        <v>3</v>
      </c>
      <c r="S21" s="5">
        <v>2</v>
      </c>
    </row>
    <row r="22" spans="1:19" ht="15.9" customHeight="1">
      <c r="A22" s="4">
        <v>11120024</v>
      </c>
      <c r="B22" s="4" t="s">
        <v>22</v>
      </c>
      <c r="C22" s="2">
        <v>6</v>
      </c>
      <c r="D22" s="2">
        <v>2</v>
      </c>
      <c r="E22" s="2">
        <v>8</v>
      </c>
      <c r="F22" s="5">
        <v>1</v>
      </c>
      <c r="G22" s="5">
        <v>0</v>
      </c>
      <c r="H22" s="5">
        <v>0</v>
      </c>
      <c r="I22" s="5">
        <v>1</v>
      </c>
      <c r="J22" s="5">
        <v>2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0</v>
      </c>
      <c r="Q22" s="5">
        <v>0</v>
      </c>
      <c r="R22" s="5">
        <v>3</v>
      </c>
      <c r="S22" s="5">
        <v>1</v>
      </c>
    </row>
    <row r="23" spans="1:19" ht="15.9" customHeight="1">
      <c r="A23" s="4">
        <v>11120026</v>
      </c>
      <c r="B23" s="4" t="s">
        <v>24</v>
      </c>
      <c r="C23" s="2">
        <v>9</v>
      </c>
      <c r="D23" s="2">
        <v>2</v>
      </c>
      <c r="E23" s="2">
        <v>11</v>
      </c>
      <c r="F23" s="5">
        <v>0</v>
      </c>
      <c r="G23" s="5">
        <v>0</v>
      </c>
      <c r="H23" s="5">
        <v>2</v>
      </c>
      <c r="I23" s="5">
        <v>0</v>
      </c>
      <c r="J23" s="5">
        <v>3</v>
      </c>
      <c r="K23" s="5">
        <v>1</v>
      </c>
      <c r="L23" s="5">
        <v>0</v>
      </c>
      <c r="M23" s="5">
        <v>0</v>
      </c>
      <c r="N23" s="5">
        <v>0</v>
      </c>
      <c r="O23" s="5">
        <v>0</v>
      </c>
      <c r="P23" s="5">
        <v>2</v>
      </c>
      <c r="Q23" s="5">
        <v>1</v>
      </c>
      <c r="R23" s="5">
        <v>2</v>
      </c>
      <c r="S23" s="5">
        <v>0</v>
      </c>
    </row>
    <row r="24" spans="1:19" ht="15.9" customHeight="1">
      <c r="A24" s="4">
        <v>11120042</v>
      </c>
      <c r="B24" s="4" t="s">
        <v>25</v>
      </c>
      <c r="C24" s="2">
        <v>0</v>
      </c>
      <c r="D24" s="2">
        <v>0</v>
      </c>
      <c r="E24" s="2">
        <v>0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0</v>
      </c>
      <c r="Q24" s="5">
        <v>0</v>
      </c>
      <c r="R24" s="5">
        <v>0</v>
      </c>
      <c r="S24" s="5">
        <v>0</v>
      </c>
    </row>
    <row r="25" spans="1:19" ht="15.9" customHeight="1">
      <c r="A25" s="4">
        <v>11120043</v>
      </c>
      <c r="B25" s="4" t="s">
        <v>26</v>
      </c>
      <c r="C25" s="2">
        <v>24</v>
      </c>
      <c r="D25" s="2">
        <v>3</v>
      </c>
      <c r="E25" s="2">
        <v>27</v>
      </c>
      <c r="F25" s="5">
        <v>2</v>
      </c>
      <c r="G25" s="5">
        <v>0</v>
      </c>
      <c r="H25" s="5">
        <v>4</v>
      </c>
      <c r="I25" s="5">
        <v>1</v>
      </c>
      <c r="J25" s="5">
        <v>5</v>
      </c>
      <c r="K25" s="5">
        <v>0</v>
      </c>
      <c r="L25" s="5">
        <v>0</v>
      </c>
      <c r="M25" s="5">
        <v>0</v>
      </c>
      <c r="N25" s="5">
        <v>1</v>
      </c>
      <c r="O25" s="5">
        <v>0</v>
      </c>
      <c r="P25" s="5">
        <v>4</v>
      </c>
      <c r="Q25" s="5">
        <v>0</v>
      </c>
      <c r="R25" s="5">
        <v>8</v>
      </c>
      <c r="S25" s="5">
        <v>2</v>
      </c>
    </row>
    <row r="26" spans="1:19" ht="15.9" customHeight="1">
      <c r="A26" s="4">
        <v>11120045</v>
      </c>
      <c r="B26" s="4" t="s">
        <v>28</v>
      </c>
      <c r="C26" s="2">
        <v>15</v>
      </c>
      <c r="D26" s="2">
        <v>4</v>
      </c>
      <c r="E26" s="2">
        <v>19</v>
      </c>
      <c r="F26" s="5">
        <v>3</v>
      </c>
      <c r="G26" s="5">
        <v>1</v>
      </c>
      <c r="H26" s="5">
        <v>2</v>
      </c>
      <c r="I26" s="5">
        <v>2</v>
      </c>
      <c r="J26" s="5">
        <v>1</v>
      </c>
      <c r="K26" s="5">
        <v>0</v>
      </c>
      <c r="L26" s="5">
        <v>4</v>
      </c>
      <c r="M26" s="5">
        <v>1</v>
      </c>
      <c r="N26" s="5">
        <v>1</v>
      </c>
      <c r="O26" s="5">
        <v>0</v>
      </c>
      <c r="P26" s="5">
        <v>0</v>
      </c>
      <c r="Q26" s="5">
        <v>0</v>
      </c>
      <c r="R26" s="5">
        <v>4</v>
      </c>
      <c r="S26" s="5">
        <v>0</v>
      </c>
    </row>
    <row r="27" spans="1:19" ht="15.9" customHeight="1">
      <c r="A27" s="4">
        <v>11120046</v>
      </c>
      <c r="B27" s="4" t="s">
        <v>29</v>
      </c>
      <c r="C27" s="2">
        <v>8</v>
      </c>
      <c r="D27" s="2">
        <v>4</v>
      </c>
      <c r="E27" s="2">
        <v>12</v>
      </c>
      <c r="F27" s="5">
        <v>2</v>
      </c>
      <c r="G27" s="5">
        <v>0</v>
      </c>
      <c r="H27" s="5">
        <v>1</v>
      </c>
      <c r="I27" s="5">
        <v>0</v>
      </c>
      <c r="J27" s="5">
        <v>4</v>
      </c>
      <c r="K27" s="5">
        <v>1</v>
      </c>
      <c r="L27" s="5">
        <v>0</v>
      </c>
      <c r="M27" s="5">
        <v>1</v>
      </c>
      <c r="N27" s="5">
        <v>0</v>
      </c>
      <c r="O27" s="5">
        <v>1</v>
      </c>
      <c r="P27" s="5">
        <v>0</v>
      </c>
      <c r="Q27" s="5">
        <v>1</v>
      </c>
      <c r="R27" s="5">
        <v>1</v>
      </c>
      <c r="S27" s="5">
        <v>0</v>
      </c>
    </row>
    <row r="28" spans="1:19" ht="15.9" customHeight="1">
      <c r="A28" s="4">
        <v>11120047</v>
      </c>
      <c r="B28" s="4" t="s">
        <v>30</v>
      </c>
      <c r="C28" s="2">
        <v>32</v>
      </c>
      <c r="D28" s="2">
        <v>6</v>
      </c>
      <c r="E28" s="2">
        <v>38</v>
      </c>
      <c r="F28" s="5">
        <v>3</v>
      </c>
      <c r="G28" s="5">
        <v>0</v>
      </c>
      <c r="H28" s="5">
        <v>4</v>
      </c>
      <c r="I28" s="5">
        <v>1</v>
      </c>
      <c r="J28" s="5">
        <v>5</v>
      </c>
      <c r="K28" s="5">
        <v>0</v>
      </c>
      <c r="L28" s="5">
        <v>5</v>
      </c>
      <c r="M28" s="5">
        <v>0</v>
      </c>
      <c r="N28" s="5">
        <v>2</v>
      </c>
      <c r="O28" s="5">
        <v>0</v>
      </c>
      <c r="P28" s="5">
        <v>4</v>
      </c>
      <c r="Q28" s="5">
        <v>1</v>
      </c>
      <c r="R28" s="5">
        <v>9</v>
      </c>
      <c r="S28" s="5">
        <v>4</v>
      </c>
    </row>
    <row r="29" spans="1:19" ht="15.9" customHeight="1">
      <c r="A29" s="4">
        <v>11120052</v>
      </c>
      <c r="B29" s="4" t="s">
        <v>178</v>
      </c>
      <c r="C29" s="2">
        <v>7</v>
      </c>
      <c r="D29" s="2">
        <v>2</v>
      </c>
      <c r="E29" s="2">
        <v>9</v>
      </c>
      <c r="F29" s="5">
        <v>0</v>
      </c>
      <c r="G29" s="5">
        <v>0</v>
      </c>
      <c r="H29" s="5">
        <v>3</v>
      </c>
      <c r="I29" s="5">
        <v>1</v>
      </c>
      <c r="J29" s="5">
        <v>3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1</v>
      </c>
      <c r="S29" s="5">
        <v>1</v>
      </c>
    </row>
    <row r="30" spans="1:19" ht="15.9" customHeight="1">
      <c r="A30" s="4">
        <v>11300003</v>
      </c>
      <c r="B30" s="4" t="s">
        <v>101</v>
      </c>
      <c r="C30" s="2">
        <v>8</v>
      </c>
      <c r="D30" s="2">
        <v>2</v>
      </c>
      <c r="E30" s="2">
        <v>10</v>
      </c>
      <c r="F30" s="5">
        <v>0</v>
      </c>
      <c r="G30" s="5">
        <v>0</v>
      </c>
      <c r="H30" s="5">
        <v>0</v>
      </c>
      <c r="I30" s="5">
        <v>0</v>
      </c>
      <c r="J30" s="5">
        <v>2</v>
      </c>
      <c r="K30" s="5">
        <v>0</v>
      </c>
      <c r="L30" s="5">
        <v>2</v>
      </c>
      <c r="M30" s="5">
        <v>0</v>
      </c>
      <c r="N30" s="5">
        <v>0</v>
      </c>
      <c r="O30" s="5">
        <v>0</v>
      </c>
      <c r="P30" s="5">
        <v>1</v>
      </c>
      <c r="Q30" s="5">
        <v>0</v>
      </c>
      <c r="R30" s="5">
        <v>3</v>
      </c>
      <c r="S30" s="5">
        <v>2</v>
      </c>
    </row>
    <row r="31" spans="1:19" ht="15.9" customHeight="1">
      <c r="A31" s="4">
        <v>11300004</v>
      </c>
      <c r="B31" s="4" t="s">
        <v>102</v>
      </c>
      <c r="C31" s="2">
        <v>30</v>
      </c>
      <c r="D31" s="2">
        <v>10</v>
      </c>
      <c r="E31" s="2">
        <v>40</v>
      </c>
      <c r="F31" s="5">
        <v>0</v>
      </c>
      <c r="G31" s="5">
        <v>0</v>
      </c>
      <c r="H31" s="5">
        <v>2</v>
      </c>
      <c r="I31" s="5">
        <v>0</v>
      </c>
      <c r="J31" s="5">
        <v>4</v>
      </c>
      <c r="K31" s="5">
        <v>2</v>
      </c>
      <c r="L31" s="5">
        <v>1</v>
      </c>
      <c r="M31" s="5">
        <v>0</v>
      </c>
      <c r="N31" s="5">
        <v>0</v>
      </c>
      <c r="O31" s="5">
        <v>0</v>
      </c>
      <c r="P31" s="5">
        <v>1</v>
      </c>
      <c r="Q31" s="5">
        <v>1</v>
      </c>
      <c r="R31" s="5">
        <v>22</v>
      </c>
      <c r="S31" s="5">
        <v>7</v>
      </c>
    </row>
    <row r="32" spans="1:19" ht="15.9" customHeight="1">
      <c r="A32" s="4">
        <v>11300005</v>
      </c>
      <c r="B32" s="4" t="s">
        <v>103</v>
      </c>
      <c r="C32" s="2">
        <v>17</v>
      </c>
      <c r="D32" s="2">
        <v>7</v>
      </c>
      <c r="E32" s="2">
        <v>24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1</v>
      </c>
      <c r="L32" s="5">
        <v>0</v>
      </c>
      <c r="M32" s="5">
        <v>0</v>
      </c>
      <c r="N32" s="5">
        <v>0</v>
      </c>
      <c r="O32" s="5">
        <v>0</v>
      </c>
      <c r="P32" s="5">
        <v>3</v>
      </c>
      <c r="Q32" s="5">
        <v>0</v>
      </c>
      <c r="R32" s="5">
        <v>14</v>
      </c>
      <c r="S32" s="5">
        <v>6</v>
      </c>
    </row>
    <row r="33" spans="1:19" ht="15.9" customHeight="1">
      <c r="A33" s="4">
        <v>11300006</v>
      </c>
      <c r="B33" s="4" t="s">
        <v>104</v>
      </c>
      <c r="C33" s="2">
        <v>6</v>
      </c>
      <c r="D33" s="2">
        <v>3</v>
      </c>
      <c r="E33" s="2">
        <v>9</v>
      </c>
      <c r="F33" s="5">
        <v>0</v>
      </c>
      <c r="G33" s="5">
        <v>0</v>
      </c>
      <c r="H33" s="5">
        <v>1</v>
      </c>
      <c r="I33" s="5">
        <v>0</v>
      </c>
      <c r="J33" s="5">
        <v>1</v>
      </c>
      <c r="K33" s="5">
        <v>0</v>
      </c>
      <c r="L33" s="5">
        <v>3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1</v>
      </c>
      <c r="S33" s="5">
        <v>3</v>
      </c>
    </row>
    <row r="34" spans="1:19" ht="15.9" customHeight="1">
      <c r="A34" s="4">
        <v>11300007</v>
      </c>
      <c r="B34" s="4" t="s">
        <v>105</v>
      </c>
      <c r="C34" s="2">
        <v>68</v>
      </c>
      <c r="D34" s="2">
        <v>12</v>
      </c>
      <c r="E34" s="2">
        <v>80</v>
      </c>
      <c r="F34" s="5">
        <v>9</v>
      </c>
      <c r="G34" s="5">
        <v>1</v>
      </c>
      <c r="H34" s="5">
        <v>13</v>
      </c>
      <c r="I34" s="5">
        <v>3</v>
      </c>
      <c r="J34" s="5">
        <v>15</v>
      </c>
      <c r="K34" s="5">
        <v>3</v>
      </c>
      <c r="L34" s="5">
        <v>8</v>
      </c>
      <c r="M34" s="5">
        <v>1</v>
      </c>
      <c r="N34" s="5">
        <v>4</v>
      </c>
      <c r="O34" s="5">
        <v>0</v>
      </c>
      <c r="P34" s="5">
        <v>4</v>
      </c>
      <c r="Q34" s="5">
        <v>1</v>
      </c>
      <c r="R34" s="5">
        <v>15</v>
      </c>
      <c r="S34" s="5">
        <v>3</v>
      </c>
    </row>
    <row r="35" spans="1:19" ht="15.9" customHeight="1">
      <c r="A35" s="4">
        <v>11300008</v>
      </c>
      <c r="B35" s="4" t="s">
        <v>106</v>
      </c>
      <c r="C35" s="2">
        <v>0</v>
      </c>
      <c r="D35" s="2">
        <v>0</v>
      </c>
      <c r="E35" s="2">
        <v>0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0</v>
      </c>
      <c r="S35" s="5">
        <v>0</v>
      </c>
    </row>
    <row r="36" spans="1:19" ht="15.9" customHeight="1">
      <c r="A36" s="4">
        <v>11300010</v>
      </c>
      <c r="B36" s="4" t="s">
        <v>107</v>
      </c>
      <c r="C36" s="2">
        <v>53</v>
      </c>
      <c r="D36" s="2">
        <v>10</v>
      </c>
      <c r="E36" s="2">
        <v>63</v>
      </c>
      <c r="F36" s="5">
        <v>6</v>
      </c>
      <c r="G36" s="5">
        <v>1</v>
      </c>
      <c r="H36" s="5">
        <v>7</v>
      </c>
      <c r="I36" s="5">
        <v>0</v>
      </c>
      <c r="J36" s="5">
        <v>16</v>
      </c>
      <c r="K36" s="5">
        <v>1</v>
      </c>
      <c r="L36" s="5">
        <v>5</v>
      </c>
      <c r="M36" s="5">
        <v>0</v>
      </c>
      <c r="N36" s="5">
        <v>4</v>
      </c>
      <c r="O36" s="5">
        <v>0</v>
      </c>
      <c r="P36" s="5">
        <v>3</v>
      </c>
      <c r="Q36" s="5">
        <v>0</v>
      </c>
      <c r="R36" s="5">
        <v>12</v>
      </c>
      <c r="S36" s="5">
        <v>8</v>
      </c>
    </row>
    <row r="37" spans="1:19" ht="15.9" customHeight="1">
      <c r="A37" s="4">
        <v>11300012</v>
      </c>
      <c r="B37" s="4" t="s">
        <v>108</v>
      </c>
      <c r="C37" s="2">
        <v>22</v>
      </c>
      <c r="D37" s="2">
        <v>6</v>
      </c>
      <c r="E37" s="2">
        <v>28</v>
      </c>
      <c r="F37" s="5">
        <v>3</v>
      </c>
      <c r="G37" s="5">
        <v>0</v>
      </c>
      <c r="H37" s="5">
        <v>3</v>
      </c>
      <c r="I37" s="5">
        <v>1</v>
      </c>
      <c r="J37" s="5">
        <v>3</v>
      </c>
      <c r="K37" s="5">
        <v>3</v>
      </c>
      <c r="L37" s="5">
        <v>3</v>
      </c>
      <c r="M37" s="5">
        <v>0</v>
      </c>
      <c r="N37" s="5">
        <v>1</v>
      </c>
      <c r="O37" s="5">
        <v>0</v>
      </c>
      <c r="P37" s="5">
        <v>4</v>
      </c>
      <c r="Q37" s="5">
        <v>0</v>
      </c>
      <c r="R37" s="5">
        <v>5</v>
      </c>
      <c r="S37" s="5">
        <v>2</v>
      </c>
    </row>
    <row r="38" spans="1:19" ht="15.9" customHeight="1">
      <c r="A38" s="4">
        <v>11300014</v>
      </c>
      <c r="B38" s="4" t="s">
        <v>109</v>
      </c>
      <c r="C38" s="2">
        <v>35</v>
      </c>
      <c r="D38" s="2">
        <v>8</v>
      </c>
      <c r="E38" s="2">
        <v>43</v>
      </c>
      <c r="F38" s="5">
        <v>7</v>
      </c>
      <c r="G38" s="5">
        <v>3</v>
      </c>
      <c r="H38" s="5">
        <v>1</v>
      </c>
      <c r="I38" s="5">
        <v>1</v>
      </c>
      <c r="J38" s="5">
        <v>9</v>
      </c>
      <c r="K38" s="5">
        <v>0</v>
      </c>
      <c r="L38" s="5">
        <v>0</v>
      </c>
      <c r="M38" s="5">
        <v>1</v>
      </c>
      <c r="N38" s="5">
        <v>0</v>
      </c>
      <c r="O38" s="5">
        <v>0</v>
      </c>
      <c r="P38" s="5">
        <v>2</v>
      </c>
      <c r="Q38" s="5">
        <v>0</v>
      </c>
      <c r="R38" s="5">
        <v>16</v>
      </c>
      <c r="S38" s="5">
        <v>3</v>
      </c>
    </row>
    <row r="39" spans="1:19" ht="15.9" customHeight="1">
      <c r="A39" s="4">
        <v>11300015</v>
      </c>
      <c r="B39" s="4" t="s">
        <v>110</v>
      </c>
      <c r="C39" s="2">
        <v>0</v>
      </c>
      <c r="D39" s="2">
        <v>0</v>
      </c>
      <c r="E39" s="2">
        <v>0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0</v>
      </c>
      <c r="Q39" s="5">
        <v>0</v>
      </c>
      <c r="R39" s="5">
        <v>0</v>
      </c>
      <c r="S39" s="5">
        <v>0</v>
      </c>
    </row>
    <row r="40" spans="1:19" ht="15.9" customHeight="1">
      <c r="A40" s="4">
        <v>11300016</v>
      </c>
      <c r="B40" s="4" t="s">
        <v>179</v>
      </c>
      <c r="C40" s="2">
        <v>26</v>
      </c>
      <c r="D40" s="2">
        <v>10</v>
      </c>
      <c r="E40" s="2">
        <v>36</v>
      </c>
      <c r="F40" s="5">
        <v>3</v>
      </c>
      <c r="G40" s="5">
        <v>1</v>
      </c>
      <c r="H40" s="5">
        <v>5</v>
      </c>
      <c r="I40" s="5">
        <v>1</v>
      </c>
      <c r="J40" s="5">
        <v>8</v>
      </c>
      <c r="K40" s="5">
        <v>0</v>
      </c>
      <c r="L40" s="5">
        <v>1</v>
      </c>
      <c r="M40" s="5">
        <v>1</v>
      </c>
      <c r="N40" s="5">
        <v>2</v>
      </c>
      <c r="O40" s="5">
        <v>0</v>
      </c>
      <c r="P40" s="5">
        <v>2</v>
      </c>
      <c r="Q40" s="5">
        <v>1</v>
      </c>
      <c r="R40" s="5">
        <v>5</v>
      </c>
      <c r="S40" s="5">
        <v>6</v>
      </c>
    </row>
    <row r="41" spans="1:19" ht="15.9" customHeight="1">
      <c r="A41" s="4">
        <v>11300017</v>
      </c>
      <c r="B41" s="4" t="s">
        <v>111</v>
      </c>
      <c r="C41" s="2">
        <v>0</v>
      </c>
      <c r="D41" s="2">
        <v>0</v>
      </c>
      <c r="E41" s="2">
        <v>0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0</v>
      </c>
      <c r="S41" s="5">
        <v>0</v>
      </c>
    </row>
    <row r="42" spans="1:19" ht="15.9" customHeight="1">
      <c r="A42" s="4">
        <v>11300019</v>
      </c>
      <c r="B42" s="4" t="s">
        <v>170</v>
      </c>
      <c r="C42" s="2">
        <v>34</v>
      </c>
      <c r="D42" s="2">
        <v>2</v>
      </c>
      <c r="E42" s="2">
        <v>36</v>
      </c>
      <c r="F42" s="5">
        <v>4</v>
      </c>
      <c r="G42" s="5">
        <v>2</v>
      </c>
      <c r="H42" s="5">
        <v>1</v>
      </c>
      <c r="I42" s="5">
        <v>0</v>
      </c>
      <c r="J42" s="5">
        <v>6</v>
      </c>
      <c r="K42" s="5">
        <v>0</v>
      </c>
      <c r="L42" s="5">
        <v>4</v>
      </c>
      <c r="M42" s="5">
        <v>0</v>
      </c>
      <c r="N42" s="5">
        <v>1</v>
      </c>
      <c r="O42" s="5">
        <v>0</v>
      </c>
      <c r="P42" s="5">
        <v>2</v>
      </c>
      <c r="Q42" s="5">
        <v>0</v>
      </c>
      <c r="R42" s="5">
        <v>16</v>
      </c>
      <c r="S42" s="5">
        <v>0</v>
      </c>
    </row>
    <row r="43" spans="1:19" ht="15.9" customHeight="1">
      <c r="A43" s="4">
        <v>11300021</v>
      </c>
      <c r="B43" s="4" t="s">
        <v>113</v>
      </c>
      <c r="C43" s="2">
        <v>13</v>
      </c>
      <c r="D43" s="2">
        <v>4</v>
      </c>
      <c r="E43" s="2">
        <v>17</v>
      </c>
      <c r="F43" s="5">
        <v>3</v>
      </c>
      <c r="G43" s="5">
        <v>0</v>
      </c>
      <c r="H43" s="5">
        <v>3</v>
      </c>
      <c r="I43" s="5">
        <v>2</v>
      </c>
      <c r="J43" s="5">
        <v>2</v>
      </c>
      <c r="K43" s="5">
        <v>1</v>
      </c>
      <c r="L43" s="5">
        <v>2</v>
      </c>
      <c r="M43" s="5">
        <v>0</v>
      </c>
      <c r="N43" s="5">
        <v>0</v>
      </c>
      <c r="O43" s="5">
        <v>1</v>
      </c>
      <c r="P43" s="5">
        <v>0</v>
      </c>
      <c r="Q43" s="5">
        <v>0</v>
      </c>
      <c r="R43" s="5">
        <v>3</v>
      </c>
      <c r="S43" s="5">
        <v>0</v>
      </c>
    </row>
    <row r="44" spans="1:19" ht="15.9" customHeight="1">
      <c r="A44" s="4">
        <v>11300022</v>
      </c>
      <c r="B44" s="4" t="s">
        <v>114</v>
      </c>
      <c r="C44" s="2">
        <v>6</v>
      </c>
      <c r="D44" s="2">
        <v>1</v>
      </c>
      <c r="E44" s="2">
        <v>7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1</v>
      </c>
      <c r="R44" s="5">
        <v>6</v>
      </c>
      <c r="S44" s="5">
        <v>0</v>
      </c>
    </row>
    <row r="45" spans="1:19" ht="15.9" customHeight="1">
      <c r="A45" s="4">
        <v>11300023</v>
      </c>
      <c r="B45" s="4" t="s">
        <v>115</v>
      </c>
      <c r="C45" s="2">
        <v>59</v>
      </c>
      <c r="D45" s="2">
        <v>11</v>
      </c>
      <c r="E45" s="2">
        <v>70</v>
      </c>
      <c r="F45" s="5">
        <v>5</v>
      </c>
      <c r="G45" s="5">
        <v>1</v>
      </c>
      <c r="H45" s="5">
        <v>6</v>
      </c>
      <c r="I45" s="5">
        <v>2</v>
      </c>
      <c r="J45" s="5">
        <v>16</v>
      </c>
      <c r="K45" s="5">
        <v>2</v>
      </c>
      <c r="L45" s="5">
        <v>9</v>
      </c>
      <c r="M45" s="5">
        <v>1</v>
      </c>
      <c r="N45" s="5">
        <v>1</v>
      </c>
      <c r="O45" s="5">
        <v>0</v>
      </c>
      <c r="P45" s="5">
        <v>2</v>
      </c>
      <c r="Q45" s="5">
        <v>1</v>
      </c>
      <c r="R45" s="5">
        <v>20</v>
      </c>
      <c r="S45" s="5">
        <v>4</v>
      </c>
    </row>
    <row r="46" spans="1:19" ht="15.9" customHeight="1">
      <c r="A46" s="4">
        <v>11300025</v>
      </c>
      <c r="B46" s="4" t="s">
        <v>116</v>
      </c>
      <c r="C46" s="2">
        <v>40</v>
      </c>
      <c r="D46" s="2">
        <v>8</v>
      </c>
      <c r="E46" s="2">
        <v>48</v>
      </c>
      <c r="F46" s="5">
        <v>1</v>
      </c>
      <c r="G46" s="5">
        <v>0</v>
      </c>
      <c r="H46" s="5">
        <v>9</v>
      </c>
      <c r="I46" s="5">
        <v>1</v>
      </c>
      <c r="J46" s="5">
        <v>7</v>
      </c>
      <c r="K46" s="5">
        <v>3</v>
      </c>
      <c r="L46" s="5">
        <v>1</v>
      </c>
      <c r="M46" s="5">
        <v>0</v>
      </c>
      <c r="N46" s="5">
        <v>1</v>
      </c>
      <c r="O46" s="5">
        <v>0</v>
      </c>
      <c r="P46" s="5">
        <v>2</v>
      </c>
      <c r="Q46" s="5">
        <v>1</v>
      </c>
      <c r="R46" s="5">
        <v>19</v>
      </c>
      <c r="S46" s="5">
        <v>3</v>
      </c>
    </row>
    <row r="47" spans="1:19" ht="15.9" customHeight="1">
      <c r="A47" s="4">
        <v>11300028</v>
      </c>
      <c r="B47" s="4" t="s">
        <v>117</v>
      </c>
      <c r="C47" s="2">
        <v>2</v>
      </c>
      <c r="D47" s="2">
        <v>1</v>
      </c>
      <c r="E47" s="2">
        <v>3</v>
      </c>
      <c r="F47" s="5">
        <v>1</v>
      </c>
      <c r="G47" s="5">
        <v>0</v>
      </c>
      <c r="H47" s="5">
        <v>0</v>
      </c>
      <c r="I47" s="5">
        <v>0</v>
      </c>
      <c r="J47" s="5">
        <v>0</v>
      </c>
      <c r="K47" s="5">
        <v>1</v>
      </c>
      <c r="L47" s="5">
        <v>0</v>
      </c>
      <c r="M47" s="5">
        <v>0</v>
      </c>
      <c r="N47" s="5">
        <v>0</v>
      </c>
      <c r="O47" s="5">
        <v>0</v>
      </c>
      <c r="P47" s="5">
        <v>0</v>
      </c>
      <c r="Q47" s="5">
        <v>0</v>
      </c>
      <c r="R47" s="5">
        <v>1</v>
      </c>
      <c r="S47" s="5">
        <v>0</v>
      </c>
    </row>
    <row r="48" spans="1:19" ht="15.9" customHeight="1">
      <c r="A48" s="4">
        <v>11300032</v>
      </c>
      <c r="B48" s="4" t="s">
        <v>118</v>
      </c>
      <c r="C48" s="2">
        <v>12</v>
      </c>
      <c r="D48" s="2">
        <v>1</v>
      </c>
      <c r="E48" s="2">
        <v>13</v>
      </c>
      <c r="F48" s="5">
        <v>2</v>
      </c>
      <c r="G48" s="5">
        <v>0</v>
      </c>
      <c r="H48" s="5">
        <v>3</v>
      </c>
      <c r="I48" s="5">
        <v>0</v>
      </c>
      <c r="J48" s="5">
        <v>1</v>
      </c>
      <c r="K48" s="5">
        <v>0</v>
      </c>
      <c r="L48" s="5">
        <v>0</v>
      </c>
      <c r="M48" s="5">
        <v>0</v>
      </c>
      <c r="N48" s="5">
        <v>1</v>
      </c>
      <c r="O48" s="5">
        <v>0</v>
      </c>
      <c r="P48" s="5">
        <v>2</v>
      </c>
      <c r="Q48" s="5">
        <v>0</v>
      </c>
      <c r="R48" s="5">
        <v>3</v>
      </c>
      <c r="S48" s="5">
        <v>1</v>
      </c>
    </row>
    <row r="49" spans="1:19" ht="15.9" customHeight="1">
      <c r="A49" s="4">
        <v>11300039</v>
      </c>
      <c r="B49" s="4" t="s">
        <v>119</v>
      </c>
      <c r="C49" s="2">
        <v>20</v>
      </c>
      <c r="D49" s="2">
        <v>7</v>
      </c>
      <c r="E49" s="2">
        <v>27</v>
      </c>
      <c r="F49" s="5">
        <v>1</v>
      </c>
      <c r="G49" s="5">
        <v>0</v>
      </c>
      <c r="H49" s="5">
        <v>3</v>
      </c>
      <c r="I49" s="5">
        <v>0</v>
      </c>
      <c r="J49" s="5">
        <v>5</v>
      </c>
      <c r="K49" s="5">
        <v>1</v>
      </c>
      <c r="L49" s="5">
        <v>2</v>
      </c>
      <c r="M49" s="5">
        <v>1</v>
      </c>
      <c r="N49" s="5">
        <v>1</v>
      </c>
      <c r="O49" s="5">
        <v>1</v>
      </c>
      <c r="P49" s="5">
        <v>1</v>
      </c>
      <c r="Q49" s="5">
        <v>0</v>
      </c>
      <c r="R49" s="5">
        <v>7</v>
      </c>
      <c r="S49" s="5">
        <v>4</v>
      </c>
    </row>
    <row r="50" spans="1:19" ht="15.9" customHeight="1">
      <c r="A50" s="4">
        <v>11300040</v>
      </c>
      <c r="B50" s="4" t="s">
        <v>120</v>
      </c>
      <c r="C50" s="2">
        <v>6</v>
      </c>
      <c r="D50" s="2">
        <v>1</v>
      </c>
      <c r="E50" s="2">
        <v>7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1</v>
      </c>
      <c r="Q50" s="5">
        <v>0</v>
      </c>
      <c r="R50" s="5">
        <v>5</v>
      </c>
      <c r="S50" s="5">
        <v>1</v>
      </c>
    </row>
    <row r="51" spans="1:19" ht="15.9" customHeight="1">
      <c r="A51" s="4">
        <v>11300041</v>
      </c>
      <c r="B51" s="4" t="s">
        <v>121</v>
      </c>
      <c r="C51" s="2">
        <v>40</v>
      </c>
      <c r="D51" s="2">
        <v>5</v>
      </c>
      <c r="E51" s="2">
        <v>45</v>
      </c>
      <c r="F51" s="5">
        <v>2</v>
      </c>
      <c r="G51" s="5">
        <v>0</v>
      </c>
      <c r="H51" s="5">
        <v>12</v>
      </c>
      <c r="I51" s="5">
        <v>1</v>
      </c>
      <c r="J51" s="5">
        <v>3</v>
      </c>
      <c r="K51" s="5">
        <v>0</v>
      </c>
      <c r="L51" s="5">
        <v>5</v>
      </c>
      <c r="M51" s="5">
        <v>0</v>
      </c>
      <c r="N51" s="5">
        <v>1</v>
      </c>
      <c r="O51" s="5">
        <v>0</v>
      </c>
      <c r="P51" s="5">
        <v>7</v>
      </c>
      <c r="Q51" s="5">
        <v>3</v>
      </c>
      <c r="R51" s="5">
        <v>10</v>
      </c>
      <c r="S51" s="5">
        <v>1</v>
      </c>
    </row>
    <row r="52" spans="1:19" ht="15.9" customHeight="1">
      <c r="A52" s="4">
        <v>11300050</v>
      </c>
      <c r="B52" s="4" t="s">
        <v>123</v>
      </c>
      <c r="C52" s="2">
        <v>2</v>
      </c>
      <c r="D52" s="2">
        <v>0</v>
      </c>
      <c r="E52" s="2">
        <v>2</v>
      </c>
      <c r="F52" s="5">
        <v>0</v>
      </c>
      <c r="G52" s="5">
        <v>0</v>
      </c>
      <c r="H52" s="5">
        <v>1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1</v>
      </c>
      <c r="S52" s="5">
        <v>0</v>
      </c>
    </row>
    <row r="53" spans="1:19" ht="15.9" customHeight="1">
      <c r="A53" s="4">
        <v>11300055</v>
      </c>
      <c r="B53" s="4" t="s">
        <v>124</v>
      </c>
      <c r="C53" s="2">
        <v>5</v>
      </c>
      <c r="D53" s="2">
        <v>1</v>
      </c>
      <c r="E53" s="2">
        <v>6</v>
      </c>
      <c r="F53" s="5">
        <v>0</v>
      </c>
      <c r="G53" s="5">
        <v>0</v>
      </c>
      <c r="H53" s="5">
        <v>1</v>
      </c>
      <c r="I53" s="5">
        <v>0</v>
      </c>
      <c r="J53" s="5">
        <v>3</v>
      </c>
      <c r="K53" s="5">
        <v>1</v>
      </c>
      <c r="L53" s="5">
        <v>1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0</v>
      </c>
      <c r="S53" s="5">
        <v>0</v>
      </c>
    </row>
    <row r="54" spans="1:19" ht="15.9" customHeight="1">
      <c r="A54" s="4">
        <v>11300057</v>
      </c>
      <c r="B54" s="4" t="s">
        <v>254</v>
      </c>
      <c r="C54" s="2">
        <v>12</v>
      </c>
      <c r="D54" s="2">
        <v>4</v>
      </c>
      <c r="E54" s="2">
        <v>16</v>
      </c>
      <c r="F54" s="5">
        <v>0</v>
      </c>
      <c r="G54" s="5">
        <v>0</v>
      </c>
      <c r="H54" s="5">
        <v>3</v>
      </c>
      <c r="I54" s="5">
        <v>0</v>
      </c>
      <c r="J54" s="5">
        <v>0</v>
      </c>
      <c r="K54" s="5">
        <v>0</v>
      </c>
      <c r="L54" s="5">
        <v>1</v>
      </c>
      <c r="M54" s="5">
        <v>2</v>
      </c>
      <c r="N54" s="5">
        <v>1</v>
      </c>
      <c r="O54" s="5">
        <v>0</v>
      </c>
      <c r="P54" s="5">
        <v>0</v>
      </c>
      <c r="Q54" s="5">
        <v>0</v>
      </c>
      <c r="R54" s="5">
        <v>7</v>
      </c>
      <c r="S54" s="5">
        <v>2</v>
      </c>
    </row>
    <row r="55" spans="1:19" ht="15.9" customHeight="1">
      <c r="A55" s="4">
        <v>11310005</v>
      </c>
      <c r="B55" s="4" t="s">
        <v>31</v>
      </c>
      <c r="C55" s="2">
        <v>63</v>
      </c>
      <c r="D55" s="2">
        <v>1</v>
      </c>
      <c r="E55" s="2">
        <v>64</v>
      </c>
      <c r="F55" s="5">
        <v>6</v>
      </c>
      <c r="G55" s="5">
        <v>0</v>
      </c>
      <c r="H55" s="5">
        <v>10</v>
      </c>
      <c r="I55" s="5">
        <v>0</v>
      </c>
      <c r="J55" s="5">
        <v>26</v>
      </c>
      <c r="K55" s="5">
        <v>0</v>
      </c>
      <c r="L55" s="5">
        <v>5</v>
      </c>
      <c r="M55" s="5">
        <v>0</v>
      </c>
      <c r="N55" s="5">
        <v>3</v>
      </c>
      <c r="O55" s="5">
        <v>0</v>
      </c>
      <c r="P55" s="5">
        <v>3</v>
      </c>
      <c r="Q55" s="5">
        <v>0</v>
      </c>
      <c r="R55" s="5">
        <v>10</v>
      </c>
      <c r="S55" s="5">
        <v>1</v>
      </c>
    </row>
    <row r="56" spans="1:19" ht="15.9" customHeight="1">
      <c r="A56" s="4">
        <v>11310006</v>
      </c>
      <c r="B56" s="4" t="s">
        <v>32</v>
      </c>
      <c r="C56" s="2">
        <v>84</v>
      </c>
      <c r="D56" s="2">
        <v>18</v>
      </c>
      <c r="E56" s="2">
        <v>102</v>
      </c>
      <c r="F56" s="5">
        <v>12</v>
      </c>
      <c r="G56" s="5">
        <v>2</v>
      </c>
      <c r="H56" s="5">
        <v>16</v>
      </c>
      <c r="I56" s="5">
        <v>4</v>
      </c>
      <c r="J56" s="5">
        <v>5</v>
      </c>
      <c r="K56" s="5">
        <v>0</v>
      </c>
      <c r="L56" s="5">
        <v>7</v>
      </c>
      <c r="M56" s="5">
        <v>0</v>
      </c>
      <c r="N56" s="5">
        <v>7</v>
      </c>
      <c r="O56" s="5">
        <v>0</v>
      </c>
      <c r="P56" s="5">
        <v>9</v>
      </c>
      <c r="Q56" s="5">
        <v>3</v>
      </c>
      <c r="R56" s="5">
        <v>28</v>
      </c>
      <c r="S56" s="5">
        <v>9</v>
      </c>
    </row>
    <row r="57" spans="1:19" ht="15.9" customHeight="1">
      <c r="A57" s="4">
        <v>11310008</v>
      </c>
      <c r="B57" s="4" t="s">
        <v>180</v>
      </c>
      <c r="C57" s="2">
        <v>22</v>
      </c>
      <c r="D57" s="2">
        <v>9</v>
      </c>
      <c r="E57" s="2">
        <v>31</v>
      </c>
      <c r="F57" s="5">
        <v>1</v>
      </c>
      <c r="G57" s="5">
        <v>0</v>
      </c>
      <c r="H57" s="5">
        <v>5</v>
      </c>
      <c r="I57" s="5">
        <v>0</v>
      </c>
      <c r="J57" s="5">
        <v>1</v>
      </c>
      <c r="K57" s="5">
        <v>1</v>
      </c>
      <c r="L57" s="5">
        <v>0</v>
      </c>
      <c r="M57" s="5">
        <v>0</v>
      </c>
      <c r="N57" s="5">
        <v>0</v>
      </c>
      <c r="O57" s="5">
        <v>0</v>
      </c>
      <c r="P57" s="5">
        <v>2</v>
      </c>
      <c r="Q57" s="5">
        <v>3</v>
      </c>
      <c r="R57" s="5">
        <v>13</v>
      </c>
      <c r="S57" s="5">
        <v>5</v>
      </c>
    </row>
    <row r="58" spans="1:19" ht="15.9" customHeight="1">
      <c r="A58" s="4">
        <v>11310011</v>
      </c>
      <c r="B58" s="4" t="s">
        <v>171</v>
      </c>
      <c r="C58" s="2">
        <v>93</v>
      </c>
      <c r="D58" s="2">
        <v>18</v>
      </c>
      <c r="E58" s="2">
        <v>111</v>
      </c>
      <c r="F58" s="5">
        <v>5</v>
      </c>
      <c r="G58" s="5">
        <v>0</v>
      </c>
      <c r="H58" s="5">
        <v>11</v>
      </c>
      <c r="I58" s="5">
        <v>3</v>
      </c>
      <c r="J58" s="5">
        <v>15</v>
      </c>
      <c r="K58" s="5">
        <v>1</v>
      </c>
      <c r="L58" s="5">
        <v>2</v>
      </c>
      <c r="M58" s="5">
        <v>0</v>
      </c>
      <c r="N58" s="5">
        <v>1</v>
      </c>
      <c r="O58" s="5">
        <v>0</v>
      </c>
      <c r="P58" s="5">
        <v>26</v>
      </c>
      <c r="Q58" s="5">
        <v>8</v>
      </c>
      <c r="R58" s="5">
        <v>33</v>
      </c>
      <c r="S58" s="5">
        <v>6</v>
      </c>
    </row>
    <row r="59" spans="1:19" ht="15.9" customHeight="1">
      <c r="A59" s="4">
        <v>11310019</v>
      </c>
      <c r="B59" s="4" t="s">
        <v>33</v>
      </c>
      <c r="C59" s="2">
        <v>23</v>
      </c>
      <c r="D59" s="2">
        <v>4</v>
      </c>
      <c r="E59" s="2">
        <v>27</v>
      </c>
      <c r="F59" s="5">
        <v>4</v>
      </c>
      <c r="G59" s="5">
        <v>0</v>
      </c>
      <c r="H59" s="5">
        <v>3</v>
      </c>
      <c r="I59" s="5">
        <v>1</v>
      </c>
      <c r="J59" s="5">
        <v>5</v>
      </c>
      <c r="K59" s="5">
        <v>0</v>
      </c>
      <c r="L59" s="5">
        <v>2</v>
      </c>
      <c r="M59" s="5">
        <v>0</v>
      </c>
      <c r="N59" s="5">
        <v>0</v>
      </c>
      <c r="O59" s="5">
        <v>0</v>
      </c>
      <c r="P59" s="5">
        <v>3</v>
      </c>
      <c r="Q59" s="5">
        <v>2</v>
      </c>
      <c r="R59" s="5">
        <v>6</v>
      </c>
      <c r="S59" s="5">
        <v>1</v>
      </c>
    </row>
    <row r="60" spans="1:19" ht="15.9" customHeight="1">
      <c r="A60" s="4">
        <v>11310029</v>
      </c>
      <c r="B60" s="4" t="s">
        <v>34</v>
      </c>
      <c r="C60" s="2">
        <v>31</v>
      </c>
      <c r="D60" s="2">
        <v>8</v>
      </c>
      <c r="E60" s="2">
        <v>39</v>
      </c>
      <c r="F60" s="5">
        <v>1</v>
      </c>
      <c r="G60" s="5">
        <v>0</v>
      </c>
      <c r="H60" s="5">
        <v>7</v>
      </c>
      <c r="I60" s="5">
        <v>0</v>
      </c>
      <c r="J60" s="5">
        <v>5</v>
      </c>
      <c r="K60" s="5">
        <v>1</v>
      </c>
      <c r="L60" s="5">
        <v>1</v>
      </c>
      <c r="M60" s="5">
        <v>0</v>
      </c>
      <c r="N60" s="5">
        <v>3</v>
      </c>
      <c r="O60" s="5">
        <v>0</v>
      </c>
      <c r="P60" s="5">
        <v>6</v>
      </c>
      <c r="Q60" s="5">
        <v>1</v>
      </c>
      <c r="R60" s="5">
        <v>8</v>
      </c>
      <c r="S60" s="5">
        <v>6</v>
      </c>
    </row>
    <row r="61" spans="1:19" ht="15.9" customHeight="1">
      <c r="A61" s="4">
        <v>11310033</v>
      </c>
      <c r="B61" s="4" t="s">
        <v>35</v>
      </c>
      <c r="C61" s="2">
        <v>41</v>
      </c>
      <c r="D61" s="2">
        <v>4</v>
      </c>
      <c r="E61" s="2">
        <v>45</v>
      </c>
      <c r="F61" s="5">
        <v>3</v>
      </c>
      <c r="G61" s="5">
        <v>0</v>
      </c>
      <c r="H61" s="5">
        <v>5</v>
      </c>
      <c r="I61" s="5">
        <v>0</v>
      </c>
      <c r="J61" s="5">
        <v>3</v>
      </c>
      <c r="K61" s="5">
        <v>1</v>
      </c>
      <c r="L61" s="5">
        <v>6</v>
      </c>
      <c r="M61" s="5">
        <v>0</v>
      </c>
      <c r="N61" s="5">
        <v>1</v>
      </c>
      <c r="O61" s="5">
        <v>0</v>
      </c>
      <c r="P61" s="5">
        <v>3</v>
      </c>
      <c r="Q61" s="5">
        <v>0</v>
      </c>
      <c r="R61" s="5">
        <v>20</v>
      </c>
      <c r="S61" s="5">
        <v>3</v>
      </c>
    </row>
    <row r="62" spans="1:19" ht="15.9" customHeight="1">
      <c r="A62" s="4">
        <v>11310047</v>
      </c>
      <c r="B62" s="4" t="s">
        <v>36</v>
      </c>
      <c r="C62" s="2">
        <v>38</v>
      </c>
      <c r="D62" s="2">
        <v>7</v>
      </c>
      <c r="E62" s="2">
        <v>45</v>
      </c>
      <c r="F62" s="5">
        <v>6</v>
      </c>
      <c r="G62" s="5">
        <v>0</v>
      </c>
      <c r="H62" s="5">
        <v>10</v>
      </c>
      <c r="I62" s="5">
        <v>1</v>
      </c>
      <c r="J62" s="5">
        <v>6</v>
      </c>
      <c r="K62" s="5">
        <v>1</v>
      </c>
      <c r="L62" s="5">
        <v>9</v>
      </c>
      <c r="M62" s="5">
        <v>1</v>
      </c>
      <c r="N62" s="5">
        <v>1</v>
      </c>
      <c r="O62" s="5">
        <v>1</v>
      </c>
      <c r="P62" s="5">
        <v>4</v>
      </c>
      <c r="Q62" s="5">
        <v>1</v>
      </c>
      <c r="R62" s="5">
        <v>2</v>
      </c>
      <c r="S62" s="5">
        <v>2</v>
      </c>
    </row>
    <row r="63" spans="1:19" ht="15.9" customHeight="1">
      <c r="A63" s="4">
        <v>11310060</v>
      </c>
      <c r="B63" s="4" t="s">
        <v>37</v>
      </c>
      <c r="C63" s="2">
        <v>80</v>
      </c>
      <c r="D63" s="2">
        <v>16</v>
      </c>
      <c r="E63" s="2">
        <v>96</v>
      </c>
      <c r="F63" s="5">
        <v>6</v>
      </c>
      <c r="G63" s="5">
        <v>3</v>
      </c>
      <c r="H63" s="5">
        <v>17</v>
      </c>
      <c r="I63" s="5">
        <v>0</v>
      </c>
      <c r="J63" s="5">
        <v>16</v>
      </c>
      <c r="K63" s="5">
        <v>1</v>
      </c>
      <c r="L63" s="5">
        <v>7</v>
      </c>
      <c r="M63" s="5">
        <v>2</v>
      </c>
      <c r="N63" s="5">
        <v>3</v>
      </c>
      <c r="O63" s="5">
        <v>1</v>
      </c>
      <c r="P63" s="5">
        <v>5</v>
      </c>
      <c r="Q63" s="5">
        <v>3</v>
      </c>
      <c r="R63" s="5">
        <v>26</v>
      </c>
      <c r="S63" s="5">
        <v>6</v>
      </c>
    </row>
    <row r="64" spans="1:19" ht="15.9" customHeight="1">
      <c r="A64" s="4">
        <v>11310064</v>
      </c>
      <c r="B64" s="4" t="s">
        <v>38</v>
      </c>
      <c r="C64" s="2">
        <v>70</v>
      </c>
      <c r="D64" s="2">
        <v>19</v>
      </c>
      <c r="E64" s="2">
        <v>89</v>
      </c>
      <c r="F64" s="5">
        <v>3</v>
      </c>
      <c r="G64" s="5">
        <v>1</v>
      </c>
      <c r="H64" s="5">
        <v>9</v>
      </c>
      <c r="I64" s="5">
        <v>1</v>
      </c>
      <c r="J64" s="5">
        <v>8</v>
      </c>
      <c r="K64" s="5">
        <v>0</v>
      </c>
      <c r="L64" s="5">
        <v>4</v>
      </c>
      <c r="M64" s="5">
        <v>0</v>
      </c>
      <c r="N64" s="5">
        <v>4</v>
      </c>
      <c r="O64" s="5">
        <v>1</v>
      </c>
      <c r="P64" s="5">
        <v>12</v>
      </c>
      <c r="Q64" s="5">
        <v>5</v>
      </c>
      <c r="R64" s="5">
        <v>30</v>
      </c>
      <c r="S64" s="5">
        <v>11</v>
      </c>
    </row>
    <row r="65" spans="1:19" ht="15.9" customHeight="1">
      <c r="A65" s="4">
        <v>11310070</v>
      </c>
      <c r="B65" s="4" t="s">
        <v>39</v>
      </c>
      <c r="C65" s="2">
        <v>28</v>
      </c>
      <c r="D65" s="2">
        <v>13</v>
      </c>
      <c r="E65" s="2">
        <v>41</v>
      </c>
      <c r="F65" s="5">
        <v>4</v>
      </c>
      <c r="G65" s="5">
        <v>4</v>
      </c>
      <c r="H65" s="5">
        <v>5</v>
      </c>
      <c r="I65" s="5">
        <v>1</v>
      </c>
      <c r="J65" s="5">
        <v>4</v>
      </c>
      <c r="K65" s="5">
        <v>1</v>
      </c>
      <c r="L65" s="5">
        <v>2</v>
      </c>
      <c r="M65" s="5">
        <v>2</v>
      </c>
      <c r="N65" s="5">
        <v>3</v>
      </c>
      <c r="O65" s="5">
        <v>2</v>
      </c>
      <c r="P65" s="5">
        <v>1</v>
      </c>
      <c r="Q65" s="5">
        <v>1</v>
      </c>
      <c r="R65" s="5">
        <v>9</v>
      </c>
      <c r="S65" s="5">
        <v>2</v>
      </c>
    </row>
    <row r="66" spans="1:19" ht="15.9" customHeight="1">
      <c r="A66" s="4">
        <v>11310075</v>
      </c>
      <c r="B66" s="4" t="s">
        <v>40</v>
      </c>
      <c r="C66" s="2">
        <v>32</v>
      </c>
      <c r="D66" s="2">
        <v>6</v>
      </c>
      <c r="E66" s="2">
        <v>38</v>
      </c>
      <c r="F66" s="5">
        <v>4</v>
      </c>
      <c r="G66" s="5">
        <v>0</v>
      </c>
      <c r="H66" s="5">
        <v>5</v>
      </c>
      <c r="I66" s="5">
        <v>1</v>
      </c>
      <c r="J66" s="5">
        <v>4</v>
      </c>
      <c r="K66" s="5">
        <v>1</v>
      </c>
      <c r="L66" s="5">
        <v>0</v>
      </c>
      <c r="M66" s="5">
        <v>0</v>
      </c>
      <c r="N66" s="5">
        <v>0</v>
      </c>
      <c r="O66" s="5">
        <v>0</v>
      </c>
      <c r="P66" s="5">
        <v>5</v>
      </c>
      <c r="Q66" s="5">
        <v>2</v>
      </c>
      <c r="R66" s="5">
        <v>14</v>
      </c>
      <c r="S66" s="5">
        <v>2</v>
      </c>
    </row>
    <row r="67" spans="1:19" ht="15.9" customHeight="1">
      <c r="A67" s="4">
        <v>11310076</v>
      </c>
      <c r="B67" s="4" t="s">
        <v>41</v>
      </c>
      <c r="C67" s="2">
        <v>0</v>
      </c>
      <c r="D67" s="2">
        <v>0</v>
      </c>
      <c r="E67" s="2">
        <v>0</v>
      </c>
      <c r="F67" s="5">
        <v>0</v>
      </c>
      <c r="G67" s="5">
        <v>0</v>
      </c>
      <c r="H67" s="5">
        <v>0</v>
      </c>
      <c r="I67" s="5">
        <v>0</v>
      </c>
      <c r="J67" s="5">
        <v>0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0</v>
      </c>
      <c r="S67" s="5">
        <v>0</v>
      </c>
    </row>
    <row r="68" spans="1:19" ht="15.9" customHeight="1">
      <c r="A68" s="4">
        <v>11310077</v>
      </c>
      <c r="B68" s="4" t="s">
        <v>42</v>
      </c>
      <c r="C68" s="2">
        <v>48</v>
      </c>
      <c r="D68" s="2">
        <v>3</v>
      </c>
      <c r="E68" s="2">
        <v>51</v>
      </c>
      <c r="F68" s="5">
        <v>4</v>
      </c>
      <c r="G68" s="5">
        <v>0</v>
      </c>
      <c r="H68" s="5">
        <v>10</v>
      </c>
      <c r="I68" s="5">
        <v>0</v>
      </c>
      <c r="J68" s="5">
        <v>8</v>
      </c>
      <c r="K68" s="5">
        <v>0</v>
      </c>
      <c r="L68" s="5">
        <v>2</v>
      </c>
      <c r="M68" s="5">
        <v>0</v>
      </c>
      <c r="N68" s="5">
        <v>2</v>
      </c>
      <c r="O68" s="5">
        <v>0</v>
      </c>
      <c r="P68" s="5">
        <v>12</v>
      </c>
      <c r="Q68" s="5">
        <v>1</v>
      </c>
      <c r="R68" s="5">
        <v>10</v>
      </c>
      <c r="S68" s="5">
        <v>2</v>
      </c>
    </row>
    <row r="69" spans="1:19" ht="15.9" customHeight="1">
      <c r="A69" s="4">
        <v>11310098</v>
      </c>
      <c r="B69" s="4" t="s">
        <v>43</v>
      </c>
      <c r="C69" s="2">
        <v>30</v>
      </c>
      <c r="D69" s="2">
        <v>6</v>
      </c>
      <c r="E69" s="2">
        <v>36</v>
      </c>
      <c r="F69" s="5">
        <v>0</v>
      </c>
      <c r="G69" s="5">
        <v>0</v>
      </c>
      <c r="H69" s="5">
        <v>4</v>
      </c>
      <c r="I69" s="5">
        <v>0</v>
      </c>
      <c r="J69" s="5">
        <v>8</v>
      </c>
      <c r="K69" s="5">
        <v>0</v>
      </c>
      <c r="L69" s="5">
        <v>5</v>
      </c>
      <c r="M69" s="5">
        <v>0</v>
      </c>
      <c r="N69" s="5">
        <v>0</v>
      </c>
      <c r="O69" s="5">
        <v>0</v>
      </c>
      <c r="P69" s="5">
        <v>4</v>
      </c>
      <c r="Q69" s="5">
        <v>4</v>
      </c>
      <c r="R69" s="5">
        <v>9</v>
      </c>
      <c r="S69" s="5">
        <v>2</v>
      </c>
    </row>
    <row r="70" spans="1:19" ht="15.9" customHeight="1">
      <c r="A70" s="4">
        <v>11310099</v>
      </c>
      <c r="B70" s="4" t="s">
        <v>44</v>
      </c>
      <c r="C70" s="2">
        <v>0</v>
      </c>
      <c r="D70" s="2">
        <v>0</v>
      </c>
      <c r="E70" s="2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</row>
    <row r="71" spans="1:19" ht="15.9" customHeight="1">
      <c r="A71" s="4">
        <v>11310115</v>
      </c>
      <c r="B71" s="4" t="s">
        <v>45</v>
      </c>
      <c r="C71" s="2">
        <v>21</v>
      </c>
      <c r="D71" s="2">
        <v>4</v>
      </c>
      <c r="E71" s="2">
        <v>25</v>
      </c>
      <c r="F71" s="5">
        <v>0</v>
      </c>
      <c r="G71" s="5">
        <v>0</v>
      </c>
      <c r="H71" s="5">
        <v>5</v>
      </c>
      <c r="I71" s="5">
        <v>1</v>
      </c>
      <c r="J71" s="5">
        <v>7</v>
      </c>
      <c r="K71" s="5">
        <v>1</v>
      </c>
      <c r="L71" s="5">
        <v>1</v>
      </c>
      <c r="M71" s="5">
        <v>1</v>
      </c>
      <c r="N71" s="5">
        <v>0</v>
      </c>
      <c r="O71" s="5">
        <v>0</v>
      </c>
      <c r="P71" s="5">
        <v>2</v>
      </c>
      <c r="Q71" s="5">
        <v>1</v>
      </c>
      <c r="R71" s="5">
        <v>6</v>
      </c>
      <c r="S71" s="5">
        <v>0</v>
      </c>
    </row>
    <row r="72" spans="1:19" ht="15.9" customHeight="1">
      <c r="A72" s="4">
        <v>11310117</v>
      </c>
      <c r="B72" s="4" t="s">
        <v>46</v>
      </c>
      <c r="C72" s="2">
        <v>0</v>
      </c>
      <c r="D72" s="2">
        <v>0</v>
      </c>
      <c r="E72" s="2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</row>
    <row r="73" spans="1:19" ht="15.9" customHeight="1">
      <c r="A73" s="4">
        <v>11310121</v>
      </c>
      <c r="B73" s="4" t="s">
        <v>47</v>
      </c>
      <c r="C73" s="2">
        <v>49</v>
      </c>
      <c r="D73" s="2">
        <v>19</v>
      </c>
      <c r="E73" s="2">
        <v>68</v>
      </c>
      <c r="F73" s="5">
        <v>7</v>
      </c>
      <c r="G73" s="5">
        <v>4</v>
      </c>
      <c r="H73" s="5">
        <v>8</v>
      </c>
      <c r="I73" s="5">
        <v>1</v>
      </c>
      <c r="J73" s="5">
        <v>11</v>
      </c>
      <c r="K73" s="5">
        <v>2</v>
      </c>
      <c r="L73" s="5">
        <v>1</v>
      </c>
      <c r="M73" s="5">
        <v>1</v>
      </c>
      <c r="N73" s="5">
        <v>2</v>
      </c>
      <c r="O73" s="5">
        <v>0</v>
      </c>
      <c r="P73" s="5">
        <v>5</v>
      </c>
      <c r="Q73" s="5">
        <v>4</v>
      </c>
      <c r="R73" s="5">
        <v>15</v>
      </c>
      <c r="S73" s="5">
        <v>7</v>
      </c>
    </row>
    <row r="74" spans="1:19" ht="15.9" customHeight="1">
      <c r="A74" s="4">
        <v>11310123</v>
      </c>
      <c r="B74" s="4" t="s">
        <v>48</v>
      </c>
      <c r="C74" s="2">
        <v>21</v>
      </c>
      <c r="D74" s="2">
        <v>6</v>
      </c>
      <c r="E74" s="2">
        <v>27</v>
      </c>
      <c r="F74" s="5">
        <v>5</v>
      </c>
      <c r="G74" s="5">
        <v>1</v>
      </c>
      <c r="H74" s="5">
        <v>4</v>
      </c>
      <c r="I74" s="5">
        <v>0</v>
      </c>
      <c r="J74" s="5">
        <v>1</v>
      </c>
      <c r="K74" s="5">
        <v>0</v>
      </c>
      <c r="L74" s="5">
        <v>5</v>
      </c>
      <c r="M74" s="5">
        <v>1</v>
      </c>
      <c r="N74" s="5">
        <v>1</v>
      </c>
      <c r="O74" s="5">
        <v>0</v>
      </c>
      <c r="P74" s="5">
        <v>0</v>
      </c>
      <c r="Q74" s="5">
        <v>0</v>
      </c>
      <c r="R74" s="5">
        <v>5</v>
      </c>
      <c r="S74" s="5">
        <v>4</v>
      </c>
    </row>
    <row r="75" spans="1:19" ht="15.9" customHeight="1">
      <c r="A75" s="4">
        <v>11310124</v>
      </c>
      <c r="B75" s="4" t="s">
        <v>49</v>
      </c>
      <c r="C75" s="2">
        <v>0</v>
      </c>
      <c r="D75" s="2">
        <v>0</v>
      </c>
      <c r="E75" s="2">
        <v>0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0</v>
      </c>
      <c r="Q75" s="5">
        <v>0</v>
      </c>
      <c r="R75" s="5">
        <v>0</v>
      </c>
      <c r="S75" s="5">
        <v>0</v>
      </c>
    </row>
    <row r="76" spans="1:19" ht="15.9" customHeight="1">
      <c r="A76" s="4">
        <v>11310126</v>
      </c>
      <c r="B76" s="4" t="s">
        <v>50</v>
      </c>
      <c r="C76" s="2">
        <v>24</v>
      </c>
      <c r="D76" s="2">
        <v>4</v>
      </c>
      <c r="E76" s="2">
        <v>28</v>
      </c>
      <c r="F76" s="5">
        <v>3</v>
      </c>
      <c r="G76" s="5">
        <v>0</v>
      </c>
      <c r="H76" s="5">
        <v>7</v>
      </c>
      <c r="I76" s="5">
        <v>3</v>
      </c>
      <c r="J76" s="5">
        <v>5</v>
      </c>
      <c r="K76" s="5">
        <v>0</v>
      </c>
      <c r="L76" s="5">
        <v>3</v>
      </c>
      <c r="M76" s="5">
        <v>1</v>
      </c>
      <c r="N76" s="5">
        <v>1</v>
      </c>
      <c r="O76" s="5">
        <v>0</v>
      </c>
      <c r="P76" s="5">
        <v>0</v>
      </c>
      <c r="Q76" s="5">
        <v>0</v>
      </c>
      <c r="R76" s="5">
        <v>5</v>
      </c>
      <c r="S76" s="5">
        <v>0</v>
      </c>
    </row>
    <row r="77" spans="1:19" ht="15.9" customHeight="1">
      <c r="A77" s="4">
        <v>11310129</v>
      </c>
      <c r="B77" s="4" t="s">
        <v>51</v>
      </c>
      <c r="C77" s="2">
        <v>45</v>
      </c>
      <c r="D77" s="2">
        <v>5</v>
      </c>
      <c r="E77" s="2">
        <v>50</v>
      </c>
      <c r="F77" s="5">
        <v>4</v>
      </c>
      <c r="G77" s="5">
        <v>0</v>
      </c>
      <c r="H77" s="5">
        <v>10</v>
      </c>
      <c r="I77" s="5">
        <v>0</v>
      </c>
      <c r="J77" s="5">
        <v>9</v>
      </c>
      <c r="K77" s="5">
        <v>0</v>
      </c>
      <c r="L77" s="5">
        <v>2</v>
      </c>
      <c r="M77" s="5">
        <v>1</v>
      </c>
      <c r="N77" s="5">
        <v>2</v>
      </c>
      <c r="O77" s="5">
        <v>0</v>
      </c>
      <c r="P77" s="5">
        <v>6</v>
      </c>
      <c r="Q77" s="5">
        <v>3</v>
      </c>
      <c r="R77" s="5">
        <v>12</v>
      </c>
      <c r="S77" s="5">
        <v>1</v>
      </c>
    </row>
    <row r="78" spans="1:19" ht="15.9" customHeight="1">
      <c r="A78" s="4">
        <v>11310130</v>
      </c>
      <c r="B78" s="4" t="s">
        <v>52</v>
      </c>
      <c r="C78" s="2">
        <v>4</v>
      </c>
      <c r="D78" s="2">
        <v>0</v>
      </c>
      <c r="E78" s="2">
        <v>4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1</v>
      </c>
      <c r="O78" s="5">
        <v>0</v>
      </c>
      <c r="P78" s="5">
        <v>0</v>
      </c>
      <c r="Q78" s="5">
        <v>0</v>
      </c>
      <c r="R78" s="5">
        <v>3</v>
      </c>
      <c r="S78" s="5">
        <v>0</v>
      </c>
    </row>
    <row r="79" spans="1:19" ht="15.9" customHeight="1">
      <c r="A79" s="4">
        <v>11310131</v>
      </c>
      <c r="B79" s="4" t="s">
        <v>53</v>
      </c>
      <c r="C79" s="2">
        <v>44</v>
      </c>
      <c r="D79" s="2">
        <v>5</v>
      </c>
      <c r="E79" s="2">
        <v>49</v>
      </c>
      <c r="F79" s="5">
        <v>2</v>
      </c>
      <c r="G79" s="5">
        <v>0</v>
      </c>
      <c r="H79" s="5">
        <v>14</v>
      </c>
      <c r="I79" s="5">
        <v>0</v>
      </c>
      <c r="J79" s="5">
        <v>6</v>
      </c>
      <c r="K79" s="5">
        <v>0</v>
      </c>
      <c r="L79" s="5">
        <v>5</v>
      </c>
      <c r="M79" s="5">
        <v>0</v>
      </c>
      <c r="N79" s="5">
        <v>2</v>
      </c>
      <c r="O79" s="5">
        <v>0</v>
      </c>
      <c r="P79" s="5">
        <v>4</v>
      </c>
      <c r="Q79" s="5">
        <v>2</v>
      </c>
      <c r="R79" s="5">
        <v>11</v>
      </c>
      <c r="S79" s="5">
        <v>3</v>
      </c>
    </row>
    <row r="80" spans="1:19" ht="15.9" customHeight="1">
      <c r="A80" s="4">
        <v>11310132</v>
      </c>
      <c r="B80" s="4" t="s">
        <v>190</v>
      </c>
      <c r="C80" s="2">
        <v>22</v>
      </c>
      <c r="D80" s="2">
        <v>3</v>
      </c>
      <c r="E80" s="2">
        <v>25</v>
      </c>
      <c r="F80" s="5">
        <v>2</v>
      </c>
      <c r="G80" s="5">
        <v>0</v>
      </c>
      <c r="H80" s="5">
        <v>1</v>
      </c>
      <c r="I80" s="5">
        <v>0</v>
      </c>
      <c r="J80" s="5">
        <v>8</v>
      </c>
      <c r="K80" s="5">
        <v>0</v>
      </c>
      <c r="L80" s="5">
        <v>2</v>
      </c>
      <c r="M80" s="5">
        <v>2</v>
      </c>
      <c r="N80" s="5">
        <v>1</v>
      </c>
      <c r="O80" s="5">
        <v>0</v>
      </c>
      <c r="P80" s="5">
        <v>4</v>
      </c>
      <c r="Q80" s="5">
        <v>0</v>
      </c>
      <c r="R80" s="5">
        <v>4</v>
      </c>
      <c r="S80" s="5">
        <v>1</v>
      </c>
    </row>
    <row r="81" spans="1:19" ht="15.9" customHeight="1">
      <c r="A81" s="4">
        <v>11310133</v>
      </c>
      <c r="B81" s="4" t="s">
        <v>255</v>
      </c>
      <c r="C81" s="2">
        <v>0</v>
      </c>
      <c r="D81" s="2">
        <v>0</v>
      </c>
      <c r="E81" s="2">
        <v>0</v>
      </c>
      <c r="F81" s="5">
        <v>0</v>
      </c>
      <c r="G81" s="5">
        <v>0</v>
      </c>
      <c r="H81" s="5">
        <v>0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</row>
    <row r="82" spans="1:19" ht="15.9" customHeight="1">
      <c r="A82" s="4">
        <v>11320005</v>
      </c>
      <c r="B82" s="4" t="s">
        <v>54</v>
      </c>
      <c r="C82" s="2">
        <v>61</v>
      </c>
      <c r="D82" s="2">
        <v>21</v>
      </c>
      <c r="E82" s="2">
        <v>82</v>
      </c>
      <c r="F82" s="5">
        <v>6</v>
      </c>
      <c r="G82" s="5">
        <v>1</v>
      </c>
      <c r="H82" s="5">
        <v>5</v>
      </c>
      <c r="I82" s="5">
        <v>3</v>
      </c>
      <c r="J82" s="5">
        <v>6</v>
      </c>
      <c r="K82" s="5">
        <v>1</v>
      </c>
      <c r="L82" s="5">
        <v>3</v>
      </c>
      <c r="M82" s="5">
        <v>0</v>
      </c>
      <c r="N82" s="5">
        <v>2</v>
      </c>
      <c r="O82" s="5">
        <v>0</v>
      </c>
      <c r="P82" s="5">
        <v>12</v>
      </c>
      <c r="Q82" s="5">
        <v>6</v>
      </c>
      <c r="R82" s="5">
        <v>27</v>
      </c>
      <c r="S82" s="5">
        <v>10</v>
      </c>
    </row>
    <row r="83" spans="1:19" ht="15.9" customHeight="1">
      <c r="A83" s="4">
        <v>11320027</v>
      </c>
      <c r="B83" s="4" t="s">
        <v>55</v>
      </c>
      <c r="C83" s="2">
        <v>0</v>
      </c>
      <c r="D83" s="2">
        <v>0</v>
      </c>
      <c r="E83" s="2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</row>
    <row r="84" spans="1:19" ht="15.9" customHeight="1">
      <c r="A84" s="4">
        <v>11320032</v>
      </c>
      <c r="B84" s="4" t="s">
        <v>57</v>
      </c>
      <c r="C84" s="2">
        <v>0</v>
      </c>
      <c r="D84" s="2">
        <v>0</v>
      </c>
      <c r="E84" s="2">
        <v>0</v>
      </c>
      <c r="F84" s="5">
        <v>0</v>
      </c>
      <c r="G84" s="5">
        <v>0</v>
      </c>
      <c r="H84" s="5">
        <v>0</v>
      </c>
      <c r="I84" s="5">
        <v>0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0</v>
      </c>
      <c r="S84" s="5">
        <v>0</v>
      </c>
    </row>
    <row r="85" spans="1:19" ht="15.9" customHeight="1">
      <c r="A85" s="4">
        <v>11320033</v>
      </c>
      <c r="B85" s="4" t="s">
        <v>58</v>
      </c>
      <c r="C85" s="2">
        <v>9</v>
      </c>
      <c r="D85" s="2">
        <v>2</v>
      </c>
      <c r="E85" s="2">
        <v>11</v>
      </c>
      <c r="F85" s="5">
        <v>0</v>
      </c>
      <c r="G85" s="5">
        <v>0</v>
      </c>
      <c r="H85" s="5">
        <v>1</v>
      </c>
      <c r="I85" s="5">
        <v>0</v>
      </c>
      <c r="J85" s="5">
        <v>3</v>
      </c>
      <c r="K85" s="5">
        <v>0</v>
      </c>
      <c r="L85" s="5">
        <v>1</v>
      </c>
      <c r="M85" s="5">
        <v>0</v>
      </c>
      <c r="N85" s="5">
        <v>0</v>
      </c>
      <c r="O85" s="5">
        <v>0</v>
      </c>
      <c r="P85" s="5">
        <v>1</v>
      </c>
      <c r="Q85" s="5">
        <v>0</v>
      </c>
      <c r="R85" s="5">
        <v>3</v>
      </c>
      <c r="S85" s="5">
        <v>2</v>
      </c>
    </row>
    <row r="86" spans="1:19" ht="15.9" customHeight="1">
      <c r="A86" s="4">
        <v>11320039</v>
      </c>
      <c r="B86" s="4" t="s">
        <v>59</v>
      </c>
      <c r="C86" s="2">
        <v>23</v>
      </c>
      <c r="D86" s="2">
        <v>6</v>
      </c>
      <c r="E86" s="2">
        <v>29</v>
      </c>
      <c r="F86" s="5">
        <v>0</v>
      </c>
      <c r="G86" s="5">
        <v>0</v>
      </c>
      <c r="H86" s="5">
        <v>1</v>
      </c>
      <c r="I86" s="5">
        <v>0</v>
      </c>
      <c r="J86" s="5">
        <v>2</v>
      </c>
      <c r="K86" s="5">
        <v>0</v>
      </c>
      <c r="L86" s="5">
        <v>4</v>
      </c>
      <c r="M86" s="5">
        <v>0</v>
      </c>
      <c r="N86" s="5">
        <v>2</v>
      </c>
      <c r="O86" s="5">
        <v>0</v>
      </c>
      <c r="P86" s="5">
        <v>5</v>
      </c>
      <c r="Q86" s="5">
        <v>1</v>
      </c>
      <c r="R86" s="5">
        <v>9</v>
      </c>
      <c r="S86" s="5">
        <v>5</v>
      </c>
    </row>
    <row r="87" spans="1:19" ht="15.9" customHeight="1">
      <c r="A87" s="4">
        <v>11320040</v>
      </c>
      <c r="B87" s="4" t="s">
        <v>60</v>
      </c>
      <c r="C87" s="2">
        <v>0</v>
      </c>
      <c r="D87" s="2">
        <v>0</v>
      </c>
      <c r="E87" s="2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</row>
    <row r="88" spans="1:19" ht="15.9" customHeight="1">
      <c r="A88" s="4">
        <v>11320041</v>
      </c>
      <c r="B88" s="4" t="s">
        <v>61</v>
      </c>
      <c r="C88" s="2">
        <v>34</v>
      </c>
      <c r="D88" s="2">
        <v>4</v>
      </c>
      <c r="E88" s="2">
        <v>38</v>
      </c>
      <c r="F88" s="5">
        <v>2</v>
      </c>
      <c r="G88" s="5">
        <v>0</v>
      </c>
      <c r="H88" s="5">
        <v>5</v>
      </c>
      <c r="I88" s="5">
        <v>0</v>
      </c>
      <c r="J88" s="5">
        <v>4</v>
      </c>
      <c r="K88" s="5">
        <v>2</v>
      </c>
      <c r="L88" s="5">
        <v>5</v>
      </c>
      <c r="M88" s="5">
        <v>0</v>
      </c>
      <c r="N88" s="5">
        <v>2</v>
      </c>
      <c r="O88" s="5">
        <v>0</v>
      </c>
      <c r="P88" s="5">
        <v>3</v>
      </c>
      <c r="Q88" s="5">
        <v>1</v>
      </c>
      <c r="R88" s="5">
        <v>13</v>
      </c>
      <c r="S88" s="5">
        <v>1</v>
      </c>
    </row>
    <row r="89" spans="1:19" ht="15.9" customHeight="1">
      <c r="A89" s="4">
        <v>11320045</v>
      </c>
      <c r="B89" s="4" t="s">
        <v>172</v>
      </c>
      <c r="C89" s="2">
        <v>1</v>
      </c>
      <c r="D89" s="2">
        <v>3</v>
      </c>
      <c r="E89" s="2">
        <v>4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0</v>
      </c>
      <c r="Q89" s="5">
        <v>1</v>
      </c>
      <c r="R89" s="5">
        <v>1</v>
      </c>
      <c r="S89" s="5">
        <v>2</v>
      </c>
    </row>
    <row r="90" spans="1:19" ht="15.9" customHeight="1">
      <c r="A90" s="4">
        <v>11320046</v>
      </c>
      <c r="B90" s="4" t="s">
        <v>437</v>
      </c>
      <c r="C90" s="2">
        <v>21</v>
      </c>
      <c r="D90" s="2">
        <v>18</v>
      </c>
      <c r="E90" s="2">
        <v>39</v>
      </c>
      <c r="F90" s="5">
        <v>3</v>
      </c>
      <c r="G90" s="5">
        <v>4</v>
      </c>
      <c r="H90" s="5">
        <v>4</v>
      </c>
      <c r="I90" s="5">
        <v>4</v>
      </c>
      <c r="J90" s="5">
        <v>3</v>
      </c>
      <c r="K90" s="5">
        <v>3</v>
      </c>
      <c r="L90" s="5">
        <v>3</v>
      </c>
      <c r="M90" s="5">
        <v>1</v>
      </c>
      <c r="N90" s="5">
        <v>0</v>
      </c>
      <c r="O90" s="5">
        <v>0</v>
      </c>
      <c r="P90" s="5">
        <v>0</v>
      </c>
      <c r="Q90" s="5">
        <v>4</v>
      </c>
      <c r="R90" s="5">
        <v>8</v>
      </c>
      <c r="S90" s="5">
        <v>2</v>
      </c>
    </row>
    <row r="91" spans="1:19" ht="15.9" customHeight="1">
      <c r="A91" s="4">
        <v>11340001</v>
      </c>
      <c r="B91" s="4" t="s">
        <v>125</v>
      </c>
      <c r="C91" s="2">
        <v>37</v>
      </c>
      <c r="D91" s="2">
        <v>7</v>
      </c>
      <c r="E91" s="2">
        <v>44</v>
      </c>
      <c r="F91" s="5">
        <v>4</v>
      </c>
      <c r="G91" s="5">
        <v>1</v>
      </c>
      <c r="H91" s="5">
        <v>6</v>
      </c>
      <c r="I91" s="5">
        <v>0</v>
      </c>
      <c r="J91" s="5">
        <v>6</v>
      </c>
      <c r="K91" s="5">
        <v>0</v>
      </c>
      <c r="L91" s="5">
        <v>1</v>
      </c>
      <c r="M91" s="5">
        <v>3</v>
      </c>
      <c r="N91" s="5">
        <v>0</v>
      </c>
      <c r="O91" s="5">
        <v>0</v>
      </c>
      <c r="P91" s="5">
        <v>1</v>
      </c>
      <c r="Q91" s="5">
        <v>2</v>
      </c>
      <c r="R91" s="5">
        <v>19</v>
      </c>
      <c r="S91" s="5">
        <v>1</v>
      </c>
    </row>
    <row r="92" spans="1:19" ht="15.9" customHeight="1">
      <c r="A92" s="4">
        <v>11340003</v>
      </c>
      <c r="B92" s="4" t="s">
        <v>126</v>
      </c>
      <c r="C92" s="2">
        <v>6</v>
      </c>
      <c r="D92" s="2">
        <v>1</v>
      </c>
      <c r="E92" s="2">
        <v>7</v>
      </c>
      <c r="F92" s="5">
        <v>0</v>
      </c>
      <c r="G92" s="5">
        <v>0</v>
      </c>
      <c r="H92" s="5">
        <v>1</v>
      </c>
      <c r="I92" s="5">
        <v>0</v>
      </c>
      <c r="J92" s="5">
        <v>2</v>
      </c>
      <c r="K92" s="5">
        <v>1</v>
      </c>
      <c r="L92" s="5">
        <v>3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0</v>
      </c>
      <c r="S92" s="5">
        <v>0</v>
      </c>
    </row>
    <row r="93" spans="1:19" ht="15.9" customHeight="1">
      <c r="A93" s="4">
        <v>11340007</v>
      </c>
      <c r="B93" s="4" t="s">
        <v>127</v>
      </c>
      <c r="C93" s="2">
        <v>42</v>
      </c>
      <c r="D93" s="2">
        <v>9</v>
      </c>
      <c r="E93" s="2">
        <v>51</v>
      </c>
      <c r="F93" s="5">
        <v>12</v>
      </c>
      <c r="G93" s="5">
        <v>1</v>
      </c>
      <c r="H93" s="5">
        <v>9</v>
      </c>
      <c r="I93" s="5">
        <v>6</v>
      </c>
      <c r="J93" s="5">
        <v>7</v>
      </c>
      <c r="K93" s="5">
        <v>0</v>
      </c>
      <c r="L93" s="5">
        <v>0</v>
      </c>
      <c r="M93" s="5">
        <v>0</v>
      </c>
      <c r="N93" s="5">
        <v>1</v>
      </c>
      <c r="O93" s="5">
        <v>0</v>
      </c>
      <c r="P93" s="5">
        <v>4</v>
      </c>
      <c r="Q93" s="5">
        <v>1</v>
      </c>
      <c r="R93" s="5">
        <v>9</v>
      </c>
      <c r="S93" s="5">
        <v>1</v>
      </c>
    </row>
    <row r="94" spans="1:19" ht="15.9" customHeight="1">
      <c r="A94" s="4">
        <v>11340008</v>
      </c>
      <c r="B94" s="4" t="s">
        <v>128</v>
      </c>
      <c r="C94" s="2">
        <v>4</v>
      </c>
      <c r="D94" s="2">
        <v>0</v>
      </c>
      <c r="E94" s="2">
        <v>4</v>
      </c>
      <c r="F94" s="5">
        <v>1</v>
      </c>
      <c r="G94" s="5">
        <v>0</v>
      </c>
      <c r="H94" s="5">
        <v>3</v>
      </c>
      <c r="I94" s="5">
        <v>0</v>
      </c>
      <c r="J94" s="5">
        <v>0</v>
      </c>
      <c r="K94" s="5">
        <v>0</v>
      </c>
      <c r="L94" s="5">
        <v>0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0</v>
      </c>
      <c r="S94" s="5">
        <v>0</v>
      </c>
    </row>
    <row r="95" spans="1:19" ht="15.9" customHeight="1">
      <c r="A95" s="4">
        <v>11340010</v>
      </c>
      <c r="B95" s="4" t="s">
        <v>129</v>
      </c>
      <c r="C95" s="2">
        <v>196</v>
      </c>
      <c r="D95" s="2">
        <v>125</v>
      </c>
      <c r="E95" s="2">
        <v>321</v>
      </c>
      <c r="F95" s="5">
        <v>65</v>
      </c>
      <c r="G95" s="5">
        <v>62</v>
      </c>
      <c r="H95" s="5">
        <v>67</v>
      </c>
      <c r="I95" s="5">
        <v>49</v>
      </c>
      <c r="J95" s="5">
        <v>18</v>
      </c>
      <c r="K95" s="5">
        <v>2</v>
      </c>
      <c r="L95" s="5">
        <v>8</v>
      </c>
      <c r="M95" s="5">
        <v>1</v>
      </c>
      <c r="N95" s="5">
        <v>3</v>
      </c>
      <c r="O95" s="5">
        <v>3</v>
      </c>
      <c r="P95" s="5">
        <v>20</v>
      </c>
      <c r="Q95" s="5">
        <v>4</v>
      </c>
      <c r="R95" s="5">
        <v>15</v>
      </c>
      <c r="S95" s="5">
        <v>4</v>
      </c>
    </row>
    <row r="96" spans="1:19" ht="15.9" customHeight="1">
      <c r="A96" s="4">
        <v>11340012</v>
      </c>
      <c r="B96" s="4" t="s">
        <v>130</v>
      </c>
      <c r="C96" s="2">
        <v>1</v>
      </c>
      <c r="D96" s="2">
        <v>0</v>
      </c>
      <c r="E96" s="2">
        <v>1</v>
      </c>
      <c r="F96" s="5">
        <v>0</v>
      </c>
      <c r="G96" s="5">
        <v>0</v>
      </c>
      <c r="H96" s="5">
        <v>1</v>
      </c>
      <c r="I96" s="5">
        <v>0</v>
      </c>
      <c r="J96" s="5">
        <v>0</v>
      </c>
      <c r="K96" s="5">
        <v>0</v>
      </c>
      <c r="L96" s="5">
        <v>0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0</v>
      </c>
      <c r="S96" s="5">
        <v>0</v>
      </c>
    </row>
    <row r="97" spans="1:19" ht="15.9" customHeight="1">
      <c r="A97" s="4">
        <v>11340013</v>
      </c>
      <c r="B97" s="4" t="s">
        <v>131</v>
      </c>
      <c r="C97" s="2">
        <v>0</v>
      </c>
      <c r="D97" s="2">
        <v>0</v>
      </c>
      <c r="E97" s="2">
        <v>0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0</v>
      </c>
      <c r="Q97" s="5">
        <v>0</v>
      </c>
      <c r="R97" s="5">
        <v>0</v>
      </c>
      <c r="S97" s="5">
        <v>0</v>
      </c>
    </row>
    <row r="98" spans="1:19" ht="15.9" customHeight="1">
      <c r="A98" s="4">
        <v>11340014</v>
      </c>
      <c r="B98" s="4" t="s">
        <v>132</v>
      </c>
      <c r="C98" s="2">
        <v>34</v>
      </c>
      <c r="D98" s="2">
        <v>7</v>
      </c>
      <c r="E98" s="2">
        <v>41</v>
      </c>
      <c r="F98" s="5">
        <v>4</v>
      </c>
      <c r="G98" s="5">
        <v>0</v>
      </c>
      <c r="H98" s="5">
        <v>5</v>
      </c>
      <c r="I98" s="5">
        <v>4</v>
      </c>
      <c r="J98" s="5">
        <v>6</v>
      </c>
      <c r="K98" s="5">
        <v>2</v>
      </c>
      <c r="L98" s="5">
        <v>2</v>
      </c>
      <c r="M98" s="5">
        <v>0</v>
      </c>
      <c r="N98" s="5">
        <v>2</v>
      </c>
      <c r="O98" s="5">
        <v>0</v>
      </c>
      <c r="P98" s="5">
        <v>2</v>
      </c>
      <c r="Q98" s="5">
        <v>0</v>
      </c>
      <c r="R98" s="5">
        <v>13</v>
      </c>
      <c r="S98" s="5">
        <v>1</v>
      </c>
    </row>
    <row r="99" spans="1:19" ht="15.9" customHeight="1">
      <c r="A99" s="4">
        <v>11340017</v>
      </c>
      <c r="B99" s="4" t="s">
        <v>133</v>
      </c>
      <c r="C99" s="2">
        <v>16</v>
      </c>
      <c r="D99" s="2">
        <v>4</v>
      </c>
      <c r="E99" s="2">
        <v>20</v>
      </c>
      <c r="F99" s="5">
        <v>1</v>
      </c>
      <c r="G99" s="5">
        <v>0</v>
      </c>
      <c r="H99" s="5">
        <v>3</v>
      </c>
      <c r="I99" s="5">
        <v>0</v>
      </c>
      <c r="J99" s="5">
        <v>5</v>
      </c>
      <c r="K99" s="5">
        <v>0</v>
      </c>
      <c r="L99" s="5">
        <v>3</v>
      </c>
      <c r="M99" s="5">
        <v>0</v>
      </c>
      <c r="N99" s="5">
        <v>0</v>
      </c>
      <c r="O99" s="5">
        <v>0</v>
      </c>
      <c r="P99" s="5">
        <v>0</v>
      </c>
      <c r="Q99" s="5">
        <v>2</v>
      </c>
      <c r="R99" s="5">
        <v>4</v>
      </c>
      <c r="S99" s="5">
        <v>2</v>
      </c>
    </row>
    <row r="100" spans="1:19" ht="15.9" customHeight="1">
      <c r="A100" s="4">
        <v>11340022</v>
      </c>
      <c r="B100" s="4" t="s">
        <v>134</v>
      </c>
      <c r="C100" s="2">
        <v>0</v>
      </c>
      <c r="D100" s="2">
        <v>0</v>
      </c>
      <c r="E100" s="2">
        <v>0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</row>
    <row r="101" spans="1:19" ht="15.9" customHeight="1">
      <c r="A101" s="4">
        <v>11340033</v>
      </c>
      <c r="B101" s="4" t="s">
        <v>135</v>
      </c>
      <c r="C101" s="2">
        <v>15</v>
      </c>
      <c r="D101" s="2">
        <v>6</v>
      </c>
      <c r="E101" s="2">
        <v>21</v>
      </c>
      <c r="F101" s="5">
        <v>2</v>
      </c>
      <c r="G101" s="5">
        <v>0</v>
      </c>
      <c r="H101" s="5">
        <v>5</v>
      </c>
      <c r="I101" s="5">
        <v>0</v>
      </c>
      <c r="J101" s="5">
        <v>2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6</v>
      </c>
      <c r="S101" s="5">
        <v>6</v>
      </c>
    </row>
    <row r="102" spans="1:19" ht="15.9" customHeight="1">
      <c r="A102" s="4">
        <v>11340035</v>
      </c>
      <c r="B102" s="4" t="s">
        <v>136</v>
      </c>
      <c r="C102" s="2">
        <v>0</v>
      </c>
      <c r="D102" s="2">
        <v>0</v>
      </c>
      <c r="E102" s="2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</row>
    <row r="103" spans="1:19" ht="15.9" customHeight="1">
      <c r="A103" s="4">
        <v>11340040</v>
      </c>
      <c r="B103" s="4" t="s">
        <v>137</v>
      </c>
      <c r="C103" s="2">
        <v>33</v>
      </c>
      <c r="D103" s="2">
        <v>4</v>
      </c>
      <c r="E103" s="2">
        <v>37</v>
      </c>
      <c r="F103" s="5">
        <v>1</v>
      </c>
      <c r="G103" s="5">
        <v>0</v>
      </c>
      <c r="H103" s="5">
        <v>3</v>
      </c>
      <c r="I103" s="5">
        <v>0</v>
      </c>
      <c r="J103" s="5">
        <v>12</v>
      </c>
      <c r="K103" s="5">
        <v>1</v>
      </c>
      <c r="L103" s="5">
        <v>1</v>
      </c>
      <c r="M103" s="5">
        <v>1</v>
      </c>
      <c r="N103" s="5">
        <v>0</v>
      </c>
      <c r="O103" s="5">
        <v>0</v>
      </c>
      <c r="P103" s="5">
        <v>5</v>
      </c>
      <c r="Q103" s="5">
        <v>1</v>
      </c>
      <c r="R103" s="5">
        <v>11</v>
      </c>
      <c r="S103" s="5">
        <v>1</v>
      </c>
    </row>
    <row r="104" spans="1:19" ht="15.9" customHeight="1">
      <c r="A104" s="4">
        <v>11340042</v>
      </c>
      <c r="B104" s="4" t="s">
        <v>138</v>
      </c>
      <c r="C104" s="2">
        <v>6</v>
      </c>
      <c r="D104" s="2">
        <v>0</v>
      </c>
      <c r="E104" s="2">
        <v>6</v>
      </c>
      <c r="F104" s="5">
        <v>0</v>
      </c>
      <c r="G104" s="5">
        <v>0</v>
      </c>
      <c r="H104" s="5">
        <v>4</v>
      </c>
      <c r="I104" s="5">
        <v>0</v>
      </c>
      <c r="J104" s="5">
        <v>2</v>
      </c>
      <c r="K104" s="5">
        <v>0</v>
      </c>
      <c r="L104" s="5">
        <v>0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</row>
    <row r="105" spans="1:19" ht="15.9" customHeight="1">
      <c r="A105" s="4">
        <v>11340047</v>
      </c>
      <c r="B105" s="4" t="s">
        <v>139</v>
      </c>
      <c r="C105" s="2">
        <v>3</v>
      </c>
      <c r="D105" s="2">
        <v>0</v>
      </c>
      <c r="E105" s="2">
        <v>3</v>
      </c>
      <c r="F105" s="5">
        <v>0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1</v>
      </c>
      <c r="M105" s="5">
        <v>0</v>
      </c>
      <c r="N105" s="5">
        <v>0</v>
      </c>
      <c r="O105" s="5">
        <v>0</v>
      </c>
      <c r="P105" s="5">
        <v>1</v>
      </c>
      <c r="Q105" s="5">
        <v>0</v>
      </c>
      <c r="R105" s="5">
        <v>1</v>
      </c>
      <c r="S105" s="5">
        <v>0</v>
      </c>
    </row>
    <row r="106" spans="1:19" ht="15.9" customHeight="1">
      <c r="A106" s="4">
        <v>11340049</v>
      </c>
      <c r="B106" s="4" t="s">
        <v>140</v>
      </c>
      <c r="C106" s="2">
        <v>16</v>
      </c>
      <c r="D106" s="2">
        <v>5</v>
      </c>
      <c r="E106" s="2">
        <v>21</v>
      </c>
      <c r="F106" s="5">
        <v>2</v>
      </c>
      <c r="G106" s="5">
        <v>0</v>
      </c>
      <c r="H106" s="5">
        <v>4</v>
      </c>
      <c r="I106" s="5">
        <v>1</v>
      </c>
      <c r="J106" s="5">
        <v>1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0</v>
      </c>
      <c r="Q106" s="5">
        <v>2</v>
      </c>
      <c r="R106" s="5">
        <v>9</v>
      </c>
      <c r="S106" s="5">
        <v>2</v>
      </c>
    </row>
    <row r="107" spans="1:19" ht="15.9" customHeight="1">
      <c r="A107" s="4">
        <v>11340053</v>
      </c>
      <c r="B107" s="4" t="s">
        <v>141</v>
      </c>
      <c r="C107" s="2">
        <v>18</v>
      </c>
      <c r="D107" s="2">
        <v>0</v>
      </c>
      <c r="E107" s="2">
        <v>18</v>
      </c>
      <c r="F107" s="5">
        <v>2</v>
      </c>
      <c r="G107" s="5">
        <v>0</v>
      </c>
      <c r="H107" s="5">
        <v>1</v>
      </c>
      <c r="I107" s="5">
        <v>0</v>
      </c>
      <c r="J107" s="5">
        <v>6</v>
      </c>
      <c r="K107" s="5">
        <v>0</v>
      </c>
      <c r="L107" s="5">
        <v>2</v>
      </c>
      <c r="M107" s="5">
        <v>0</v>
      </c>
      <c r="N107" s="5">
        <v>2</v>
      </c>
      <c r="O107" s="5">
        <v>0</v>
      </c>
      <c r="P107" s="5">
        <v>0</v>
      </c>
      <c r="Q107" s="5">
        <v>0</v>
      </c>
      <c r="R107" s="5">
        <v>5</v>
      </c>
      <c r="S107" s="5">
        <v>0</v>
      </c>
    </row>
    <row r="108" spans="1:19" ht="15.9" customHeight="1">
      <c r="A108" s="4">
        <v>11340059</v>
      </c>
      <c r="B108" s="4" t="s">
        <v>142</v>
      </c>
      <c r="C108" s="2">
        <v>39</v>
      </c>
      <c r="D108" s="2">
        <v>9</v>
      </c>
      <c r="E108" s="2">
        <v>48</v>
      </c>
      <c r="F108" s="5">
        <v>6</v>
      </c>
      <c r="G108" s="5">
        <v>1</v>
      </c>
      <c r="H108" s="5">
        <v>8</v>
      </c>
      <c r="I108" s="5">
        <v>1</v>
      </c>
      <c r="J108" s="5">
        <v>3</v>
      </c>
      <c r="K108" s="5">
        <v>0</v>
      </c>
      <c r="L108" s="5">
        <v>6</v>
      </c>
      <c r="M108" s="5">
        <v>1</v>
      </c>
      <c r="N108" s="5">
        <v>0</v>
      </c>
      <c r="O108" s="5">
        <v>0</v>
      </c>
      <c r="P108" s="5">
        <v>6</v>
      </c>
      <c r="Q108" s="5">
        <v>1</v>
      </c>
      <c r="R108" s="5">
        <v>10</v>
      </c>
      <c r="S108" s="5">
        <v>5</v>
      </c>
    </row>
    <row r="109" spans="1:19" ht="15.9" customHeight="1">
      <c r="A109" s="4">
        <v>11340060</v>
      </c>
      <c r="B109" s="4" t="s">
        <v>143</v>
      </c>
      <c r="C109" s="2">
        <v>34</v>
      </c>
      <c r="D109" s="2">
        <v>6</v>
      </c>
      <c r="E109" s="2">
        <v>40</v>
      </c>
      <c r="F109" s="5">
        <v>2</v>
      </c>
      <c r="G109" s="5">
        <v>1</v>
      </c>
      <c r="H109" s="5">
        <v>9</v>
      </c>
      <c r="I109" s="5">
        <v>1</v>
      </c>
      <c r="J109" s="5">
        <v>6</v>
      </c>
      <c r="K109" s="5">
        <v>1</v>
      </c>
      <c r="L109" s="5">
        <v>11</v>
      </c>
      <c r="M109" s="5">
        <v>0</v>
      </c>
      <c r="N109" s="5">
        <v>0</v>
      </c>
      <c r="O109" s="5">
        <v>1</v>
      </c>
      <c r="P109" s="5">
        <v>0</v>
      </c>
      <c r="Q109" s="5">
        <v>0</v>
      </c>
      <c r="R109" s="5">
        <v>6</v>
      </c>
      <c r="S109" s="5">
        <v>2</v>
      </c>
    </row>
    <row r="110" spans="1:19" ht="15.9" customHeight="1">
      <c r="A110" s="4">
        <v>11340065</v>
      </c>
      <c r="B110" s="4" t="s">
        <v>145</v>
      </c>
      <c r="C110" s="2">
        <v>5</v>
      </c>
      <c r="D110" s="2">
        <v>0</v>
      </c>
      <c r="E110" s="2">
        <v>5</v>
      </c>
      <c r="F110" s="5">
        <v>0</v>
      </c>
      <c r="G110" s="5">
        <v>0</v>
      </c>
      <c r="H110" s="5">
        <v>1</v>
      </c>
      <c r="I110" s="5">
        <v>0</v>
      </c>
      <c r="J110" s="5">
        <v>2</v>
      </c>
      <c r="K110" s="5">
        <v>0</v>
      </c>
      <c r="L110" s="5">
        <v>1</v>
      </c>
      <c r="M110" s="5">
        <v>0</v>
      </c>
      <c r="N110" s="5">
        <v>1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</row>
    <row r="111" spans="1:19" ht="15.9" customHeight="1">
      <c r="A111" s="4">
        <v>11340066</v>
      </c>
      <c r="B111" s="4" t="s">
        <v>146</v>
      </c>
      <c r="C111" s="2">
        <v>1</v>
      </c>
      <c r="D111" s="2">
        <v>0</v>
      </c>
      <c r="E111" s="2">
        <v>1</v>
      </c>
      <c r="F111" s="5">
        <v>1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0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0</v>
      </c>
    </row>
    <row r="112" spans="1:19" ht="15.9" customHeight="1">
      <c r="A112" s="4">
        <v>11340067</v>
      </c>
      <c r="B112" s="4" t="s">
        <v>147</v>
      </c>
      <c r="C112" s="2">
        <v>9</v>
      </c>
      <c r="D112" s="2">
        <v>4</v>
      </c>
      <c r="E112" s="2">
        <v>13</v>
      </c>
      <c r="F112" s="5">
        <v>0</v>
      </c>
      <c r="G112" s="5">
        <v>0</v>
      </c>
      <c r="H112" s="5">
        <v>3</v>
      </c>
      <c r="I112" s="5">
        <v>0</v>
      </c>
      <c r="J112" s="5">
        <v>1</v>
      </c>
      <c r="K112" s="5">
        <v>0</v>
      </c>
      <c r="L112" s="5">
        <v>0</v>
      </c>
      <c r="M112" s="5">
        <v>0</v>
      </c>
      <c r="N112" s="5">
        <v>0</v>
      </c>
      <c r="O112" s="5">
        <v>1</v>
      </c>
      <c r="P112" s="5">
        <v>0</v>
      </c>
      <c r="Q112" s="5">
        <v>0</v>
      </c>
      <c r="R112" s="5">
        <v>5</v>
      </c>
      <c r="S112" s="5">
        <v>3</v>
      </c>
    </row>
    <row r="113" spans="1:19" ht="15.9" customHeight="1">
      <c r="A113" s="4">
        <v>11340071</v>
      </c>
      <c r="B113" s="4" t="s">
        <v>173</v>
      </c>
      <c r="C113" s="2">
        <v>31</v>
      </c>
      <c r="D113" s="2">
        <v>3</v>
      </c>
      <c r="E113" s="2">
        <v>34</v>
      </c>
      <c r="F113" s="5">
        <v>0</v>
      </c>
      <c r="G113" s="5">
        <v>0</v>
      </c>
      <c r="H113" s="5">
        <v>0</v>
      </c>
      <c r="I113" s="5">
        <v>0</v>
      </c>
      <c r="J113" s="5">
        <v>11</v>
      </c>
      <c r="K113" s="5">
        <v>0</v>
      </c>
      <c r="L113" s="5">
        <v>1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19</v>
      </c>
      <c r="S113" s="5">
        <v>3</v>
      </c>
    </row>
    <row r="114" spans="1:19" ht="15.9" customHeight="1">
      <c r="A114" s="4">
        <v>11340072</v>
      </c>
      <c r="B114" s="4" t="s">
        <v>149</v>
      </c>
      <c r="C114" s="2">
        <v>0</v>
      </c>
      <c r="D114" s="2">
        <v>0</v>
      </c>
      <c r="E114" s="2">
        <v>0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0</v>
      </c>
      <c r="S114" s="5">
        <v>0</v>
      </c>
    </row>
    <row r="115" spans="1:19" ht="15.9" customHeight="1">
      <c r="A115" s="4">
        <v>11340073</v>
      </c>
      <c r="B115" s="4" t="s">
        <v>150</v>
      </c>
      <c r="C115" s="2">
        <v>0</v>
      </c>
      <c r="D115" s="2">
        <v>0</v>
      </c>
      <c r="E115" s="2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</row>
    <row r="116" spans="1:19" ht="15.9" customHeight="1">
      <c r="A116" s="4">
        <v>11340075</v>
      </c>
      <c r="B116" s="4" t="s">
        <v>151</v>
      </c>
      <c r="C116" s="2">
        <v>5</v>
      </c>
      <c r="D116" s="2">
        <v>1</v>
      </c>
      <c r="E116" s="2">
        <v>6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1</v>
      </c>
      <c r="Q116" s="5">
        <v>0</v>
      </c>
      <c r="R116" s="5">
        <v>4</v>
      </c>
      <c r="S116" s="5">
        <v>1</v>
      </c>
    </row>
    <row r="117" spans="1:19" ht="15.9" customHeight="1">
      <c r="A117" s="4">
        <v>11340076</v>
      </c>
      <c r="B117" s="4" t="s">
        <v>174</v>
      </c>
      <c r="C117" s="2">
        <v>0</v>
      </c>
      <c r="D117" s="2">
        <v>0</v>
      </c>
      <c r="E117" s="2">
        <v>0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0</v>
      </c>
      <c r="Q117" s="5">
        <v>0</v>
      </c>
      <c r="R117" s="5">
        <v>0</v>
      </c>
      <c r="S117" s="5">
        <v>0</v>
      </c>
    </row>
    <row r="118" spans="1:19" ht="15.9" customHeight="1">
      <c r="A118" s="4">
        <v>11340077</v>
      </c>
      <c r="B118" s="4" t="s">
        <v>175</v>
      </c>
      <c r="C118" s="2">
        <v>12</v>
      </c>
      <c r="D118" s="2">
        <v>8</v>
      </c>
      <c r="E118" s="2">
        <v>20</v>
      </c>
      <c r="F118" s="5">
        <v>1</v>
      </c>
      <c r="G118" s="5">
        <v>4</v>
      </c>
      <c r="H118" s="5">
        <v>1</v>
      </c>
      <c r="I118" s="5">
        <v>0</v>
      </c>
      <c r="J118" s="5">
        <v>2</v>
      </c>
      <c r="K118" s="5">
        <v>1</v>
      </c>
      <c r="L118" s="5">
        <v>0</v>
      </c>
      <c r="M118" s="5">
        <v>1</v>
      </c>
      <c r="N118" s="5">
        <v>1</v>
      </c>
      <c r="O118" s="5">
        <v>0</v>
      </c>
      <c r="P118" s="5">
        <v>2</v>
      </c>
      <c r="Q118" s="5">
        <v>0</v>
      </c>
      <c r="R118" s="5">
        <v>5</v>
      </c>
      <c r="S118" s="5">
        <v>2</v>
      </c>
    </row>
    <row r="119" spans="1:19" ht="15.9" customHeight="1">
      <c r="A119" s="4">
        <v>11340078</v>
      </c>
      <c r="B119" s="4" t="s">
        <v>181</v>
      </c>
      <c r="C119" s="2">
        <v>8</v>
      </c>
      <c r="D119" s="2">
        <v>2</v>
      </c>
      <c r="E119" s="2">
        <v>10</v>
      </c>
      <c r="F119" s="5">
        <v>3</v>
      </c>
      <c r="G119" s="5">
        <v>0</v>
      </c>
      <c r="H119" s="5">
        <v>2</v>
      </c>
      <c r="I119" s="5">
        <v>0</v>
      </c>
      <c r="J119" s="5">
        <v>3</v>
      </c>
      <c r="K119" s="5">
        <v>2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0</v>
      </c>
      <c r="S119" s="5">
        <v>0</v>
      </c>
    </row>
    <row r="120" spans="1:19" ht="15.9" customHeight="1">
      <c r="A120" s="4">
        <v>11340079</v>
      </c>
      <c r="B120" s="4" t="s">
        <v>182</v>
      </c>
      <c r="C120" s="2">
        <v>87</v>
      </c>
      <c r="D120" s="2">
        <v>15</v>
      </c>
      <c r="E120" s="2">
        <v>102</v>
      </c>
      <c r="F120" s="5">
        <v>4</v>
      </c>
      <c r="G120" s="5">
        <v>0</v>
      </c>
      <c r="H120" s="5">
        <v>7</v>
      </c>
      <c r="I120" s="5">
        <v>0</v>
      </c>
      <c r="J120" s="5">
        <v>21</v>
      </c>
      <c r="K120" s="5">
        <v>0</v>
      </c>
      <c r="L120" s="5">
        <v>11</v>
      </c>
      <c r="M120" s="5">
        <v>0</v>
      </c>
      <c r="N120" s="5">
        <v>3</v>
      </c>
      <c r="O120" s="5">
        <v>0</v>
      </c>
      <c r="P120" s="5">
        <v>9</v>
      </c>
      <c r="Q120" s="5">
        <v>1</v>
      </c>
      <c r="R120" s="5">
        <v>32</v>
      </c>
      <c r="S120" s="5">
        <v>14</v>
      </c>
    </row>
    <row r="121" spans="1:19" ht="15.9" customHeight="1">
      <c r="A121" s="4">
        <v>11460010</v>
      </c>
      <c r="B121" s="4" t="s">
        <v>63</v>
      </c>
      <c r="C121" s="2">
        <v>25</v>
      </c>
      <c r="D121" s="2">
        <v>9</v>
      </c>
      <c r="E121" s="2">
        <v>34</v>
      </c>
      <c r="F121" s="5">
        <v>0</v>
      </c>
      <c r="G121" s="5">
        <v>0</v>
      </c>
      <c r="H121" s="5">
        <v>2</v>
      </c>
      <c r="I121" s="5">
        <v>0</v>
      </c>
      <c r="J121" s="5">
        <v>6</v>
      </c>
      <c r="K121" s="5">
        <v>0</v>
      </c>
      <c r="L121" s="5">
        <v>1</v>
      </c>
      <c r="M121" s="5">
        <v>0</v>
      </c>
      <c r="N121" s="5">
        <v>1</v>
      </c>
      <c r="O121" s="5">
        <v>0</v>
      </c>
      <c r="P121" s="5">
        <v>2</v>
      </c>
      <c r="Q121" s="5">
        <v>3</v>
      </c>
      <c r="R121" s="5">
        <v>13</v>
      </c>
      <c r="S121" s="5">
        <v>6</v>
      </c>
    </row>
    <row r="122" spans="1:19" ht="15.9" customHeight="1">
      <c r="A122" s="4">
        <v>11460012</v>
      </c>
      <c r="B122" s="4" t="s">
        <v>64</v>
      </c>
      <c r="C122" s="2">
        <v>14</v>
      </c>
      <c r="D122" s="2">
        <v>7</v>
      </c>
      <c r="E122" s="2">
        <v>21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2</v>
      </c>
      <c r="Q122" s="5">
        <v>1</v>
      </c>
      <c r="R122" s="5">
        <v>12</v>
      </c>
      <c r="S122" s="5">
        <v>6</v>
      </c>
    </row>
    <row r="123" spans="1:19" ht="15.9" customHeight="1">
      <c r="A123" s="4">
        <v>11460017</v>
      </c>
      <c r="B123" s="4" t="s">
        <v>65</v>
      </c>
      <c r="C123" s="2">
        <v>9</v>
      </c>
      <c r="D123" s="2">
        <v>0</v>
      </c>
      <c r="E123" s="2">
        <v>9</v>
      </c>
      <c r="F123" s="5">
        <v>1</v>
      </c>
      <c r="G123" s="5">
        <v>0</v>
      </c>
      <c r="H123" s="5">
        <v>4</v>
      </c>
      <c r="I123" s="5">
        <v>0</v>
      </c>
      <c r="J123" s="5">
        <v>1</v>
      </c>
      <c r="K123" s="5">
        <v>0</v>
      </c>
      <c r="L123" s="5">
        <v>3</v>
      </c>
      <c r="M123" s="5">
        <v>0</v>
      </c>
      <c r="N123" s="5">
        <v>0</v>
      </c>
      <c r="O123" s="5">
        <v>0</v>
      </c>
      <c r="P123" s="5">
        <v>0</v>
      </c>
      <c r="Q123" s="5">
        <v>0</v>
      </c>
      <c r="R123" s="5">
        <v>0</v>
      </c>
      <c r="S123" s="5">
        <v>0</v>
      </c>
    </row>
    <row r="124" spans="1:19" ht="15.9" customHeight="1">
      <c r="A124" s="4">
        <v>11460021</v>
      </c>
      <c r="B124" s="4" t="s">
        <v>191</v>
      </c>
      <c r="C124" s="2">
        <v>17</v>
      </c>
      <c r="D124" s="2">
        <v>5</v>
      </c>
      <c r="E124" s="2">
        <v>22</v>
      </c>
      <c r="F124" s="5">
        <v>0</v>
      </c>
      <c r="G124" s="5">
        <v>0</v>
      </c>
      <c r="H124" s="5">
        <v>0</v>
      </c>
      <c r="I124" s="5">
        <v>0</v>
      </c>
      <c r="J124" s="5">
        <v>3</v>
      </c>
      <c r="K124" s="5">
        <v>0</v>
      </c>
      <c r="L124" s="5">
        <v>4</v>
      </c>
      <c r="M124" s="5">
        <v>1</v>
      </c>
      <c r="N124" s="5">
        <v>0</v>
      </c>
      <c r="O124" s="5">
        <v>1</v>
      </c>
      <c r="P124" s="5">
        <v>3</v>
      </c>
      <c r="Q124" s="5">
        <v>1</v>
      </c>
      <c r="R124" s="5">
        <v>7</v>
      </c>
      <c r="S124" s="5">
        <v>2</v>
      </c>
    </row>
    <row r="125" spans="1:19" ht="15.9" customHeight="1">
      <c r="A125" s="4">
        <v>11460022</v>
      </c>
      <c r="B125" s="4" t="s">
        <v>66</v>
      </c>
      <c r="C125" s="2">
        <v>0</v>
      </c>
      <c r="D125" s="2">
        <v>0</v>
      </c>
      <c r="E125" s="2">
        <v>0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0</v>
      </c>
      <c r="S125" s="5">
        <v>0</v>
      </c>
    </row>
    <row r="126" spans="1:19" ht="15.9" customHeight="1">
      <c r="A126" s="4">
        <v>11460023</v>
      </c>
      <c r="B126" s="4" t="s">
        <v>67</v>
      </c>
      <c r="C126" s="2">
        <v>0</v>
      </c>
      <c r="D126" s="2">
        <v>0</v>
      </c>
      <c r="E126" s="2">
        <v>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0</v>
      </c>
      <c r="Q126" s="5">
        <v>0</v>
      </c>
      <c r="R126" s="5">
        <v>0</v>
      </c>
      <c r="S126" s="5">
        <v>0</v>
      </c>
    </row>
    <row r="127" spans="1:19" ht="15.9" customHeight="1">
      <c r="A127" s="4">
        <v>11460024</v>
      </c>
      <c r="B127" s="4" t="s">
        <v>68</v>
      </c>
      <c r="C127" s="2">
        <v>8</v>
      </c>
      <c r="D127" s="2">
        <v>0</v>
      </c>
      <c r="E127" s="2">
        <v>8</v>
      </c>
      <c r="F127" s="5">
        <v>1</v>
      </c>
      <c r="G127" s="5">
        <v>0</v>
      </c>
      <c r="H127" s="5">
        <v>0</v>
      </c>
      <c r="I127" s="5">
        <v>0</v>
      </c>
      <c r="J127" s="5">
        <v>5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2</v>
      </c>
      <c r="S127" s="5">
        <v>0</v>
      </c>
    </row>
    <row r="128" spans="1:19" ht="15.9" customHeight="1">
      <c r="A128" s="4">
        <v>11460027</v>
      </c>
      <c r="B128" s="4" t="s">
        <v>184</v>
      </c>
      <c r="C128" s="2">
        <v>22</v>
      </c>
      <c r="D128" s="2">
        <v>3</v>
      </c>
      <c r="E128" s="2">
        <v>25</v>
      </c>
      <c r="F128" s="5">
        <v>0</v>
      </c>
      <c r="G128" s="5">
        <v>0</v>
      </c>
      <c r="H128" s="5">
        <v>3</v>
      </c>
      <c r="I128" s="5">
        <v>0</v>
      </c>
      <c r="J128" s="5">
        <v>7</v>
      </c>
      <c r="K128" s="5">
        <v>0</v>
      </c>
      <c r="L128" s="5">
        <v>2</v>
      </c>
      <c r="M128" s="5">
        <v>0</v>
      </c>
      <c r="N128" s="5">
        <v>0</v>
      </c>
      <c r="O128" s="5">
        <v>0</v>
      </c>
      <c r="P128" s="5">
        <v>0</v>
      </c>
      <c r="Q128" s="5">
        <v>1</v>
      </c>
      <c r="R128" s="5">
        <v>10</v>
      </c>
      <c r="S128" s="5">
        <v>2</v>
      </c>
    </row>
    <row r="129" spans="1:19" ht="15.9" customHeight="1">
      <c r="A129" s="4">
        <v>11460028</v>
      </c>
      <c r="B129" s="4" t="s">
        <v>192</v>
      </c>
      <c r="C129" s="2">
        <v>12</v>
      </c>
      <c r="D129" s="2">
        <v>4</v>
      </c>
      <c r="E129" s="2">
        <v>16</v>
      </c>
      <c r="F129" s="5">
        <v>0</v>
      </c>
      <c r="G129" s="5">
        <v>0</v>
      </c>
      <c r="H129" s="5">
        <v>0</v>
      </c>
      <c r="I129" s="5">
        <v>0</v>
      </c>
      <c r="J129" s="5">
        <v>3</v>
      </c>
      <c r="K129" s="5">
        <v>2</v>
      </c>
      <c r="L129" s="5">
        <v>2</v>
      </c>
      <c r="M129" s="5">
        <v>0</v>
      </c>
      <c r="N129" s="5">
        <v>0</v>
      </c>
      <c r="O129" s="5">
        <v>0</v>
      </c>
      <c r="P129" s="5">
        <v>1</v>
      </c>
      <c r="Q129" s="5">
        <v>0</v>
      </c>
      <c r="R129" s="5">
        <v>6</v>
      </c>
      <c r="S129" s="5">
        <v>2</v>
      </c>
    </row>
    <row r="130" spans="1:19" ht="15.9" customHeight="1">
      <c r="A130" s="4">
        <v>11460029</v>
      </c>
      <c r="B130" s="4" t="s">
        <v>193</v>
      </c>
      <c r="C130" s="2">
        <v>18</v>
      </c>
      <c r="D130" s="2">
        <v>11</v>
      </c>
      <c r="E130" s="2">
        <v>29</v>
      </c>
      <c r="F130" s="5">
        <v>2</v>
      </c>
      <c r="G130" s="5">
        <v>0</v>
      </c>
      <c r="H130" s="5">
        <v>3</v>
      </c>
      <c r="I130" s="5">
        <v>1</v>
      </c>
      <c r="J130" s="5">
        <v>0</v>
      </c>
      <c r="K130" s="5">
        <v>4</v>
      </c>
      <c r="L130" s="5">
        <v>0</v>
      </c>
      <c r="M130" s="5">
        <v>0</v>
      </c>
      <c r="N130" s="5">
        <v>0</v>
      </c>
      <c r="O130" s="5">
        <v>0</v>
      </c>
      <c r="P130" s="5">
        <v>0</v>
      </c>
      <c r="Q130" s="5">
        <v>0</v>
      </c>
      <c r="R130" s="5">
        <v>13</v>
      </c>
      <c r="S130" s="5">
        <v>6</v>
      </c>
    </row>
    <row r="131" spans="1:19" ht="15.9" customHeight="1">
      <c r="A131" s="4">
        <v>11480006</v>
      </c>
      <c r="B131" s="4" t="s">
        <v>152</v>
      </c>
      <c r="C131" s="2">
        <v>11</v>
      </c>
      <c r="D131" s="2">
        <v>6</v>
      </c>
      <c r="E131" s="2">
        <v>17</v>
      </c>
      <c r="F131" s="5">
        <v>0</v>
      </c>
      <c r="G131" s="5">
        <v>0</v>
      </c>
      <c r="H131" s="5">
        <v>0</v>
      </c>
      <c r="I131" s="5">
        <v>0</v>
      </c>
      <c r="J131" s="5">
        <v>2</v>
      </c>
      <c r="K131" s="5">
        <v>1</v>
      </c>
      <c r="L131" s="5">
        <v>1</v>
      </c>
      <c r="M131" s="5">
        <v>0</v>
      </c>
      <c r="N131" s="5">
        <v>1</v>
      </c>
      <c r="O131" s="5">
        <v>0</v>
      </c>
      <c r="P131" s="5">
        <v>0</v>
      </c>
      <c r="Q131" s="5">
        <v>3</v>
      </c>
      <c r="R131" s="5">
        <v>7</v>
      </c>
      <c r="S131" s="5">
        <v>2</v>
      </c>
    </row>
    <row r="132" spans="1:19" ht="15.9" customHeight="1">
      <c r="A132" s="4">
        <v>11480020</v>
      </c>
      <c r="B132" s="4" t="s">
        <v>154</v>
      </c>
      <c r="C132" s="2">
        <v>9</v>
      </c>
      <c r="D132" s="2">
        <v>1</v>
      </c>
      <c r="E132" s="2">
        <v>10</v>
      </c>
      <c r="F132" s="5">
        <v>0</v>
      </c>
      <c r="G132" s="5">
        <v>0</v>
      </c>
      <c r="H132" s="5">
        <v>0</v>
      </c>
      <c r="I132" s="5">
        <v>0</v>
      </c>
      <c r="J132" s="5">
        <v>1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2</v>
      </c>
      <c r="Q132" s="5">
        <v>0</v>
      </c>
      <c r="R132" s="5">
        <v>6</v>
      </c>
      <c r="S132" s="5">
        <v>1</v>
      </c>
    </row>
    <row r="133" spans="1:19" ht="15.9" customHeight="1">
      <c r="A133" s="4">
        <v>11480027</v>
      </c>
      <c r="B133" s="4" t="s">
        <v>185</v>
      </c>
      <c r="C133" s="2">
        <v>16</v>
      </c>
      <c r="D133" s="2">
        <v>9</v>
      </c>
      <c r="E133" s="2">
        <v>25</v>
      </c>
      <c r="F133" s="5">
        <v>2</v>
      </c>
      <c r="G133" s="5">
        <v>2</v>
      </c>
      <c r="H133" s="5">
        <v>2</v>
      </c>
      <c r="I133" s="5">
        <v>0</v>
      </c>
      <c r="J133" s="5">
        <v>3</v>
      </c>
      <c r="K133" s="5">
        <v>0</v>
      </c>
      <c r="L133" s="5">
        <v>0</v>
      </c>
      <c r="M133" s="5">
        <v>0</v>
      </c>
      <c r="N133" s="5">
        <v>1</v>
      </c>
      <c r="O133" s="5">
        <v>0</v>
      </c>
      <c r="P133" s="5">
        <v>1</v>
      </c>
      <c r="Q133" s="5">
        <v>2</v>
      </c>
      <c r="R133" s="5">
        <v>7</v>
      </c>
      <c r="S133" s="5">
        <v>5</v>
      </c>
    </row>
    <row r="134" spans="1:19" ht="15.9" customHeight="1">
      <c r="A134" s="4">
        <v>11480028</v>
      </c>
      <c r="B134" s="4" t="s">
        <v>156</v>
      </c>
      <c r="C134" s="2">
        <v>12</v>
      </c>
      <c r="D134" s="2">
        <v>1</v>
      </c>
      <c r="E134" s="2">
        <v>13</v>
      </c>
      <c r="F134" s="5">
        <v>2</v>
      </c>
      <c r="G134" s="5">
        <v>0</v>
      </c>
      <c r="H134" s="5">
        <v>1</v>
      </c>
      <c r="I134" s="5">
        <v>0</v>
      </c>
      <c r="J134" s="5">
        <v>0</v>
      </c>
      <c r="K134" s="5">
        <v>0</v>
      </c>
      <c r="L134" s="5">
        <v>1</v>
      </c>
      <c r="M134" s="5">
        <v>0</v>
      </c>
      <c r="N134" s="5">
        <v>0</v>
      </c>
      <c r="O134" s="5">
        <v>0</v>
      </c>
      <c r="P134" s="5">
        <v>2</v>
      </c>
      <c r="Q134" s="5">
        <v>0</v>
      </c>
      <c r="R134" s="5">
        <v>6</v>
      </c>
      <c r="S134" s="5">
        <v>1</v>
      </c>
    </row>
    <row r="135" spans="1:19" ht="15.9" customHeight="1">
      <c r="A135" s="4">
        <v>11480037</v>
      </c>
      <c r="B135" s="4" t="s">
        <v>186</v>
      </c>
      <c r="C135" s="2">
        <v>0</v>
      </c>
      <c r="D135" s="2">
        <v>0</v>
      </c>
      <c r="E135" s="2">
        <v>0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0</v>
      </c>
      <c r="Q135" s="5">
        <v>0</v>
      </c>
      <c r="R135" s="5">
        <v>0</v>
      </c>
      <c r="S135" s="5">
        <v>0</v>
      </c>
    </row>
    <row r="136" spans="1:19" ht="15.9" customHeight="1">
      <c r="A136" s="4">
        <v>11650004</v>
      </c>
      <c r="B136" s="4" t="s">
        <v>69</v>
      </c>
      <c r="C136" s="2">
        <v>22</v>
      </c>
      <c r="D136" s="2">
        <v>7</v>
      </c>
      <c r="E136" s="2">
        <v>29</v>
      </c>
      <c r="F136" s="5">
        <v>6</v>
      </c>
      <c r="G136" s="5">
        <v>1</v>
      </c>
      <c r="H136" s="5">
        <v>4</v>
      </c>
      <c r="I136" s="5">
        <v>2</v>
      </c>
      <c r="J136" s="5">
        <v>4</v>
      </c>
      <c r="K136" s="5">
        <v>0</v>
      </c>
      <c r="L136" s="5">
        <v>2</v>
      </c>
      <c r="M136" s="5">
        <v>1</v>
      </c>
      <c r="N136" s="5">
        <v>0</v>
      </c>
      <c r="O136" s="5">
        <v>0</v>
      </c>
      <c r="P136" s="5">
        <v>0</v>
      </c>
      <c r="Q136" s="5">
        <v>0</v>
      </c>
      <c r="R136" s="5">
        <v>6</v>
      </c>
      <c r="S136" s="5">
        <v>3</v>
      </c>
    </row>
    <row r="137" spans="1:19" ht="15.9" customHeight="1">
      <c r="A137" s="4">
        <v>11650014</v>
      </c>
      <c r="B137" s="4" t="s">
        <v>70</v>
      </c>
      <c r="C137" s="2">
        <v>28</v>
      </c>
      <c r="D137" s="2">
        <v>2</v>
      </c>
      <c r="E137" s="2">
        <v>30</v>
      </c>
      <c r="F137" s="5">
        <v>2</v>
      </c>
      <c r="G137" s="5">
        <v>0</v>
      </c>
      <c r="H137" s="5">
        <v>2</v>
      </c>
      <c r="I137" s="5">
        <v>0</v>
      </c>
      <c r="J137" s="5">
        <v>4</v>
      </c>
      <c r="K137" s="5">
        <v>1</v>
      </c>
      <c r="L137" s="5">
        <v>5</v>
      </c>
      <c r="M137" s="5">
        <v>0</v>
      </c>
      <c r="N137" s="5">
        <v>1</v>
      </c>
      <c r="O137" s="5">
        <v>0</v>
      </c>
      <c r="P137" s="5">
        <v>2</v>
      </c>
      <c r="Q137" s="5">
        <v>0</v>
      </c>
      <c r="R137" s="5">
        <v>12</v>
      </c>
      <c r="S137" s="5">
        <v>1</v>
      </c>
    </row>
    <row r="138" spans="1:19" ht="15.9" customHeight="1">
      <c r="A138" s="4">
        <v>11650016</v>
      </c>
      <c r="B138" s="4" t="s">
        <v>71</v>
      </c>
      <c r="C138" s="2">
        <v>0</v>
      </c>
      <c r="D138" s="2">
        <v>0</v>
      </c>
      <c r="E138" s="2">
        <v>0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0</v>
      </c>
      <c r="Q138" s="5">
        <v>0</v>
      </c>
      <c r="R138" s="5">
        <v>0</v>
      </c>
      <c r="S138" s="5">
        <v>0</v>
      </c>
    </row>
    <row r="139" spans="1:19" ht="15.9" customHeight="1">
      <c r="A139" s="4">
        <v>11650017</v>
      </c>
      <c r="B139" s="4" t="s">
        <v>72</v>
      </c>
      <c r="C139" s="2">
        <v>8</v>
      </c>
      <c r="D139" s="2">
        <v>2</v>
      </c>
      <c r="E139" s="2">
        <v>10</v>
      </c>
      <c r="F139" s="5">
        <v>0</v>
      </c>
      <c r="G139" s="5">
        <v>0</v>
      </c>
      <c r="H139" s="5">
        <v>0</v>
      </c>
      <c r="I139" s="5">
        <v>0</v>
      </c>
      <c r="J139" s="5">
        <v>2</v>
      </c>
      <c r="K139" s="5">
        <v>0</v>
      </c>
      <c r="L139" s="5">
        <v>1</v>
      </c>
      <c r="M139" s="5">
        <v>0</v>
      </c>
      <c r="N139" s="5">
        <v>1</v>
      </c>
      <c r="O139" s="5">
        <v>0</v>
      </c>
      <c r="P139" s="5">
        <v>0</v>
      </c>
      <c r="Q139" s="5">
        <v>0</v>
      </c>
      <c r="R139" s="5">
        <v>4</v>
      </c>
      <c r="S139" s="5">
        <v>2</v>
      </c>
    </row>
    <row r="140" spans="1:19" ht="15.9" customHeight="1">
      <c r="A140" s="4">
        <v>11650018</v>
      </c>
      <c r="B140" s="4" t="s">
        <v>73</v>
      </c>
      <c r="C140" s="2">
        <v>30</v>
      </c>
      <c r="D140" s="2">
        <v>5</v>
      </c>
      <c r="E140" s="2">
        <v>35</v>
      </c>
      <c r="F140" s="5">
        <v>1</v>
      </c>
      <c r="G140" s="5">
        <v>2</v>
      </c>
      <c r="H140" s="5">
        <v>3</v>
      </c>
      <c r="I140" s="5">
        <v>0</v>
      </c>
      <c r="J140" s="5">
        <v>8</v>
      </c>
      <c r="K140" s="5">
        <v>1</v>
      </c>
      <c r="L140" s="5">
        <v>1</v>
      </c>
      <c r="M140" s="5">
        <v>1</v>
      </c>
      <c r="N140" s="5">
        <v>0</v>
      </c>
      <c r="O140" s="5">
        <v>0</v>
      </c>
      <c r="P140" s="5">
        <v>4</v>
      </c>
      <c r="Q140" s="5">
        <v>0</v>
      </c>
      <c r="R140" s="5">
        <v>13</v>
      </c>
      <c r="S140" s="5">
        <v>1</v>
      </c>
    </row>
    <row r="141" spans="1:19" ht="15.9" customHeight="1">
      <c r="A141" s="4">
        <v>11650026</v>
      </c>
      <c r="B141" s="4" t="s">
        <v>74</v>
      </c>
      <c r="C141" s="2">
        <v>12</v>
      </c>
      <c r="D141" s="2">
        <v>4</v>
      </c>
      <c r="E141" s="2">
        <v>16</v>
      </c>
      <c r="F141" s="5">
        <v>1</v>
      </c>
      <c r="G141" s="5">
        <v>0</v>
      </c>
      <c r="H141" s="5">
        <v>2</v>
      </c>
      <c r="I141" s="5">
        <v>0</v>
      </c>
      <c r="J141" s="5">
        <v>4</v>
      </c>
      <c r="K141" s="5">
        <v>0</v>
      </c>
      <c r="L141" s="5">
        <v>2</v>
      </c>
      <c r="M141" s="5">
        <v>0</v>
      </c>
      <c r="N141" s="5">
        <v>0</v>
      </c>
      <c r="O141" s="5">
        <v>0</v>
      </c>
      <c r="P141" s="5">
        <v>0</v>
      </c>
      <c r="Q141" s="5">
        <v>1</v>
      </c>
      <c r="R141" s="5">
        <v>3</v>
      </c>
      <c r="S141" s="5">
        <v>3</v>
      </c>
    </row>
    <row r="142" spans="1:19" ht="15.9" customHeight="1">
      <c r="A142" s="4">
        <v>11650034</v>
      </c>
      <c r="B142" s="4" t="s">
        <v>75</v>
      </c>
      <c r="C142" s="2">
        <v>18</v>
      </c>
      <c r="D142" s="2">
        <v>5</v>
      </c>
      <c r="E142" s="2">
        <v>23</v>
      </c>
      <c r="F142" s="5">
        <v>1</v>
      </c>
      <c r="G142" s="5">
        <v>0</v>
      </c>
      <c r="H142" s="5">
        <v>0</v>
      </c>
      <c r="I142" s="5">
        <v>0</v>
      </c>
      <c r="J142" s="5">
        <v>3</v>
      </c>
      <c r="K142" s="5">
        <v>0</v>
      </c>
      <c r="L142" s="5">
        <v>2</v>
      </c>
      <c r="M142" s="5">
        <v>0</v>
      </c>
      <c r="N142" s="5">
        <v>2</v>
      </c>
      <c r="O142" s="5">
        <v>0</v>
      </c>
      <c r="P142" s="5">
        <v>3</v>
      </c>
      <c r="Q142" s="5">
        <v>0</v>
      </c>
      <c r="R142" s="5">
        <v>7</v>
      </c>
      <c r="S142" s="5">
        <v>5</v>
      </c>
    </row>
    <row r="143" spans="1:19" ht="15.9" customHeight="1">
      <c r="A143" s="4">
        <v>11660001</v>
      </c>
      <c r="B143" s="4" t="s">
        <v>157</v>
      </c>
      <c r="C143" s="2">
        <v>10</v>
      </c>
      <c r="D143" s="2">
        <v>4</v>
      </c>
      <c r="E143" s="2">
        <v>14</v>
      </c>
      <c r="F143" s="5">
        <v>1</v>
      </c>
      <c r="G143" s="5">
        <v>0</v>
      </c>
      <c r="H143" s="5">
        <v>0</v>
      </c>
      <c r="I143" s="5">
        <v>1</v>
      </c>
      <c r="J143" s="5">
        <v>0</v>
      </c>
      <c r="K143" s="5">
        <v>1</v>
      </c>
      <c r="L143" s="5">
        <v>1</v>
      </c>
      <c r="M143" s="5">
        <v>0</v>
      </c>
      <c r="N143" s="5">
        <v>0</v>
      </c>
      <c r="O143" s="5">
        <v>0</v>
      </c>
      <c r="P143" s="5">
        <v>3</v>
      </c>
      <c r="Q143" s="5">
        <v>0</v>
      </c>
      <c r="R143" s="5">
        <v>5</v>
      </c>
      <c r="S143" s="5">
        <v>2</v>
      </c>
    </row>
    <row r="144" spans="1:19" ht="15.9" customHeight="1">
      <c r="A144" s="4">
        <v>11660003</v>
      </c>
      <c r="B144" s="4" t="s">
        <v>158</v>
      </c>
      <c r="C144" s="2">
        <v>18</v>
      </c>
      <c r="D144" s="2">
        <v>5</v>
      </c>
      <c r="E144" s="2">
        <v>23</v>
      </c>
      <c r="F144" s="5">
        <v>0</v>
      </c>
      <c r="G144" s="5">
        <v>0</v>
      </c>
      <c r="H144" s="5">
        <v>1</v>
      </c>
      <c r="I144" s="5">
        <v>1</v>
      </c>
      <c r="J144" s="5">
        <v>7</v>
      </c>
      <c r="K144" s="5">
        <v>2</v>
      </c>
      <c r="L144" s="5">
        <v>1</v>
      </c>
      <c r="M144" s="5">
        <v>0</v>
      </c>
      <c r="N144" s="5">
        <v>1</v>
      </c>
      <c r="O144" s="5">
        <v>0</v>
      </c>
      <c r="P144" s="5">
        <v>0</v>
      </c>
      <c r="Q144" s="5">
        <v>1</v>
      </c>
      <c r="R144" s="5">
        <v>8</v>
      </c>
      <c r="S144" s="5">
        <v>1</v>
      </c>
    </row>
    <row r="145" spans="1:19" ht="15.9" customHeight="1">
      <c r="A145" s="4">
        <v>11660007</v>
      </c>
      <c r="B145" s="4" t="s">
        <v>159</v>
      </c>
      <c r="C145" s="2">
        <v>12</v>
      </c>
      <c r="D145" s="2">
        <v>5</v>
      </c>
      <c r="E145" s="2">
        <v>17</v>
      </c>
      <c r="F145" s="5">
        <v>0</v>
      </c>
      <c r="G145" s="5">
        <v>0</v>
      </c>
      <c r="H145" s="5">
        <v>2</v>
      </c>
      <c r="I145" s="5">
        <v>2</v>
      </c>
      <c r="J145" s="5">
        <v>3</v>
      </c>
      <c r="K145" s="5">
        <v>0</v>
      </c>
      <c r="L145" s="5">
        <v>1</v>
      </c>
      <c r="M145" s="5">
        <v>1</v>
      </c>
      <c r="N145" s="5">
        <v>0</v>
      </c>
      <c r="O145" s="5">
        <v>0</v>
      </c>
      <c r="P145" s="5">
        <v>3</v>
      </c>
      <c r="Q145" s="5">
        <v>0</v>
      </c>
      <c r="R145" s="5">
        <v>3</v>
      </c>
      <c r="S145" s="5">
        <v>2</v>
      </c>
    </row>
    <row r="146" spans="1:19" ht="15.9" customHeight="1">
      <c r="A146" s="4">
        <v>11660008</v>
      </c>
      <c r="B146" s="4" t="s">
        <v>160</v>
      </c>
      <c r="C146" s="2">
        <v>6</v>
      </c>
      <c r="D146" s="2">
        <v>0</v>
      </c>
      <c r="E146" s="2">
        <v>6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0</v>
      </c>
      <c r="Q146" s="5">
        <v>0</v>
      </c>
      <c r="R146" s="5">
        <v>6</v>
      </c>
      <c r="S146" s="5">
        <v>0</v>
      </c>
    </row>
    <row r="147" spans="1:19" ht="15.9" customHeight="1">
      <c r="A147" s="4">
        <v>11660009</v>
      </c>
      <c r="B147" s="4" t="s">
        <v>161</v>
      </c>
      <c r="C147" s="2">
        <v>23</v>
      </c>
      <c r="D147" s="2">
        <v>8</v>
      </c>
      <c r="E147" s="2">
        <v>31</v>
      </c>
      <c r="F147" s="5">
        <v>2</v>
      </c>
      <c r="G147" s="5">
        <v>2</v>
      </c>
      <c r="H147" s="5">
        <v>1</v>
      </c>
      <c r="I147" s="5">
        <v>2</v>
      </c>
      <c r="J147" s="5">
        <v>4</v>
      </c>
      <c r="K147" s="5">
        <v>0</v>
      </c>
      <c r="L147" s="5">
        <v>5</v>
      </c>
      <c r="M147" s="5">
        <v>1</v>
      </c>
      <c r="N147" s="5">
        <v>2</v>
      </c>
      <c r="O147" s="5">
        <v>0</v>
      </c>
      <c r="P147" s="5">
        <v>3</v>
      </c>
      <c r="Q147" s="5">
        <v>0</v>
      </c>
      <c r="R147" s="5">
        <v>6</v>
      </c>
      <c r="S147" s="5">
        <v>3</v>
      </c>
    </row>
    <row r="148" spans="1:19" ht="15.9" customHeight="1">
      <c r="A148" s="4">
        <v>11660011</v>
      </c>
      <c r="B148" s="4" t="s">
        <v>162</v>
      </c>
      <c r="C148" s="2">
        <v>13</v>
      </c>
      <c r="D148" s="2">
        <v>2</v>
      </c>
      <c r="E148" s="2">
        <v>15</v>
      </c>
      <c r="F148" s="5">
        <v>0</v>
      </c>
      <c r="G148" s="5">
        <v>0</v>
      </c>
      <c r="H148" s="5">
        <v>0</v>
      </c>
      <c r="I148" s="5">
        <v>0</v>
      </c>
      <c r="J148" s="5">
        <v>0</v>
      </c>
      <c r="K148" s="5">
        <v>0</v>
      </c>
      <c r="L148" s="5">
        <v>0</v>
      </c>
      <c r="M148" s="5">
        <v>0</v>
      </c>
      <c r="N148" s="5">
        <v>0</v>
      </c>
      <c r="O148" s="5">
        <v>0</v>
      </c>
      <c r="P148" s="5">
        <v>1</v>
      </c>
      <c r="Q148" s="5">
        <v>0</v>
      </c>
      <c r="R148" s="5">
        <v>12</v>
      </c>
      <c r="S148" s="5">
        <v>2</v>
      </c>
    </row>
    <row r="149" spans="1:19" ht="15.9" customHeight="1">
      <c r="A149" s="4">
        <v>11660019</v>
      </c>
      <c r="B149" s="4" t="s">
        <v>163</v>
      </c>
      <c r="C149" s="2">
        <v>2</v>
      </c>
      <c r="D149" s="2">
        <v>0</v>
      </c>
      <c r="E149" s="2">
        <v>2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1</v>
      </c>
      <c r="O149" s="5">
        <v>0</v>
      </c>
      <c r="P149" s="5">
        <v>0</v>
      </c>
      <c r="Q149" s="5">
        <v>0</v>
      </c>
      <c r="R149" s="5">
        <v>1</v>
      </c>
      <c r="S149" s="5">
        <v>0</v>
      </c>
    </row>
    <row r="150" spans="1:19" ht="15.9" customHeight="1">
      <c r="A150" s="4">
        <v>11660020</v>
      </c>
      <c r="B150" s="4" t="s">
        <v>194</v>
      </c>
      <c r="C150" s="2">
        <v>41</v>
      </c>
      <c r="D150" s="2">
        <v>9</v>
      </c>
      <c r="E150" s="2">
        <v>50</v>
      </c>
      <c r="F150" s="5">
        <v>1</v>
      </c>
      <c r="G150" s="5">
        <v>0</v>
      </c>
      <c r="H150" s="5">
        <v>0</v>
      </c>
      <c r="I150" s="5">
        <v>0</v>
      </c>
      <c r="J150" s="5">
        <v>1</v>
      </c>
      <c r="K150" s="5">
        <v>0</v>
      </c>
      <c r="L150" s="5">
        <v>1</v>
      </c>
      <c r="M150" s="5">
        <v>0</v>
      </c>
      <c r="N150" s="5">
        <v>0</v>
      </c>
      <c r="O150" s="5">
        <v>1</v>
      </c>
      <c r="P150" s="5">
        <v>3</v>
      </c>
      <c r="Q150" s="5">
        <v>3</v>
      </c>
      <c r="R150" s="5">
        <v>35</v>
      </c>
      <c r="S150" s="5">
        <v>5</v>
      </c>
    </row>
    <row r="151" spans="1:19" ht="15.9" customHeight="1">
      <c r="A151" s="4">
        <v>11660021</v>
      </c>
      <c r="B151" s="4" t="s">
        <v>164</v>
      </c>
      <c r="C151" s="2">
        <v>16</v>
      </c>
      <c r="D151" s="2">
        <v>2</v>
      </c>
      <c r="E151" s="2">
        <v>18</v>
      </c>
      <c r="F151" s="5">
        <v>1</v>
      </c>
      <c r="G151" s="5">
        <v>1</v>
      </c>
      <c r="H151" s="5">
        <v>1</v>
      </c>
      <c r="I151" s="5">
        <v>0</v>
      </c>
      <c r="J151" s="5">
        <v>5</v>
      </c>
      <c r="K151" s="5">
        <v>0</v>
      </c>
      <c r="L151" s="5">
        <v>0</v>
      </c>
      <c r="M151" s="5">
        <v>0</v>
      </c>
      <c r="N151" s="5">
        <v>1</v>
      </c>
      <c r="O151" s="5">
        <v>0</v>
      </c>
      <c r="P151" s="5">
        <v>1</v>
      </c>
      <c r="Q151" s="5">
        <v>0</v>
      </c>
      <c r="R151" s="5">
        <v>7</v>
      </c>
      <c r="S151" s="5">
        <v>1</v>
      </c>
    </row>
    <row r="152" spans="1:19" ht="15.9" customHeight="1">
      <c r="A152" s="4">
        <v>11660031</v>
      </c>
      <c r="B152" s="4" t="s">
        <v>165</v>
      </c>
      <c r="C152" s="2">
        <v>12</v>
      </c>
      <c r="D152" s="2">
        <v>4</v>
      </c>
      <c r="E152" s="2">
        <v>16</v>
      </c>
      <c r="F152" s="5">
        <v>1</v>
      </c>
      <c r="G152" s="5">
        <v>0</v>
      </c>
      <c r="H152" s="5">
        <v>0</v>
      </c>
      <c r="I152" s="5">
        <v>1</v>
      </c>
      <c r="J152" s="5">
        <v>5</v>
      </c>
      <c r="K152" s="5">
        <v>0</v>
      </c>
      <c r="L152" s="5">
        <v>1</v>
      </c>
      <c r="M152" s="5">
        <v>0</v>
      </c>
      <c r="N152" s="5">
        <v>0</v>
      </c>
      <c r="O152" s="5">
        <v>0</v>
      </c>
      <c r="P152" s="5">
        <v>2</v>
      </c>
      <c r="Q152" s="5">
        <v>0</v>
      </c>
      <c r="R152" s="5">
        <v>3</v>
      </c>
      <c r="S152" s="5">
        <v>3</v>
      </c>
    </row>
    <row r="153" spans="1:19" ht="15.9" customHeight="1">
      <c r="A153" s="4">
        <v>11660032</v>
      </c>
      <c r="B153" s="4" t="s">
        <v>166</v>
      </c>
      <c r="C153" s="2">
        <v>7</v>
      </c>
      <c r="D153" s="2">
        <v>2</v>
      </c>
      <c r="E153" s="2">
        <v>9</v>
      </c>
      <c r="F153" s="5">
        <v>2</v>
      </c>
      <c r="G153" s="5">
        <v>0</v>
      </c>
      <c r="H153" s="5">
        <v>1</v>
      </c>
      <c r="I153" s="5">
        <v>0</v>
      </c>
      <c r="J153" s="5">
        <v>3</v>
      </c>
      <c r="K153" s="5">
        <v>1</v>
      </c>
      <c r="L153" s="5">
        <v>0</v>
      </c>
      <c r="M153" s="5">
        <v>0</v>
      </c>
      <c r="N153" s="5">
        <v>0</v>
      </c>
      <c r="O153" s="5">
        <v>0</v>
      </c>
      <c r="P153" s="5">
        <v>0</v>
      </c>
      <c r="Q153" s="5">
        <v>1</v>
      </c>
      <c r="R153" s="5">
        <v>1</v>
      </c>
      <c r="S153" s="5">
        <v>0</v>
      </c>
    </row>
    <row r="154" spans="1:19" ht="15.9" customHeight="1">
      <c r="A154" s="4">
        <v>11660041</v>
      </c>
      <c r="B154" s="4" t="s">
        <v>168</v>
      </c>
      <c r="C154" s="2">
        <v>26</v>
      </c>
      <c r="D154" s="2">
        <v>9</v>
      </c>
      <c r="E154" s="2">
        <v>35</v>
      </c>
      <c r="F154" s="5">
        <v>2</v>
      </c>
      <c r="G154" s="5">
        <v>0</v>
      </c>
      <c r="H154" s="5">
        <v>2</v>
      </c>
      <c r="I154" s="5">
        <v>3</v>
      </c>
      <c r="J154" s="5">
        <v>1</v>
      </c>
      <c r="K154" s="5">
        <v>0</v>
      </c>
      <c r="L154" s="5">
        <v>1</v>
      </c>
      <c r="M154" s="5">
        <v>1</v>
      </c>
      <c r="N154" s="5">
        <v>0</v>
      </c>
      <c r="O154" s="5">
        <v>0</v>
      </c>
      <c r="P154" s="5">
        <v>3</v>
      </c>
      <c r="Q154" s="5">
        <v>1</v>
      </c>
      <c r="R154" s="5">
        <v>17</v>
      </c>
      <c r="S154" s="5">
        <v>4</v>
      </c>
    </row>
    <row r="155" spans="1:19" ht="15.9" customHeight="1">
      <c r="A155" s="4">
        <v>11810001</v>
      </c>
      <c r="B155" s="4" t="s">
        <v>176</v>
      </c>
      <c r="C155" s="2">
        <v>73</v>
      </c>
      <c r="D155" s="2">
        <v>26</v>
      </c>
      <c r="E155" s="2">
        <v>99</v>
      </c>
      <c r="F155" s="5">
        <v>9</v>
      </c>
      <c r="G155" s="5">
        <v>2</v>
      </c>
      <c r="H155" s="5">
        <v>10</v>
      </c>
      <c r="I155" s="5">
        <v>2</v>
      </c>
      <c r="J155" s="5">
        <v>7</v>
      </c>
      <c r="K155" s="5">
        <v>0</v>
      </c>
      <c r="L155" s="5">
        <v>5</v>
      </c>
      <c r="M155" s="5">
        <v>0</v>
      </c>
      <c r="N155" s="5">
        <v>3</v>
      </c>
      <c r="O155" s="5">
        <v>0</v>
      </c>
      <c r="P155" s="5">
        <v>6</v>
      </c>
      <c r="Q155" s="5">
        <v>1</v>
      </c>
      <c r="R155" s="5">
        <v>33</v>
      </c>
      <c r="S155" s="5">
        <v>21</v>
      </c>
    </row>
    <row r="156" spans="1:19" ht="15.9" customHeight="1">
      <c r="A156" s="4">
        <v>11810003</v>
      </c>
      <c r="B156" s="4" t="s">
        <v>76</v>
      </c>
      <c r="C156" s="2">
        <v>15</v>
      </c>
      <c r="D156" s="2">
        <v>3</v>
      </c>
      <c r="E156" s="2">
        <v>18</v>
      </c>
      <c r="F156" s="5">
        <v>0</v>
      </c>
      <c r="G156" s="5">
        <v>0</v>
      </c>
      <c r="H156" s="5">
        <v>3</v>
      </c>
      <c r="I156" s="5">
        <v>0</v>
      </c>
      <c r="J156" s="5">
        <v>0</v>
      </c>
      <c r="K156" s="5">
        <v>0</v>
      </c>
      <c r="L156" s="5">
        <v>1</v>
      </c>
      <c r="M156" s="5">
        <v>0</v>
      </c>
      <c r="N156" s="5">
        <v>0</v>
      </c>
      <c r="O156" s="5">
        <v>0</v>
      </c>
      <c r="P156" s="5">
        <v>0</v>
      </c>
      <c r="Q156" s="5">
        <v>0</v>
      </c>
      <c r="R156" s="5">
        <v>11</v>
      </c>
      <c r="S156" s="5">
        <v>3</v>
      </c>
    </row>
    <row r="157" spans="1:19" ht="15.9" customHeight="1">
      <c r="A157" s="4">
        <v>11810008</v>
      </c>
      <c r="B157" s="4" t="s">
        <v>77</v>
      </c>
      <c r="C157" s="2">
        <v>38</v>
      </c>
      <c r="D157" s="2">
        <v>20</v>
      </c>
      <c r="E157" s="2">
        <v>58</v>
      </c>
      <c r="F157" s="5">
        <v>3</v>
      </c>
      <c r="G157" s="5">
        <v>1</v>
      </c>
      <c r="H157" s="5">
        <v>8</v>
      </c>
      <c r="I157" s="5">
        <v>1</v>
      </c>
      <c r="J157" s="5">
        <v>3</v>
      </c>
      <c r="K157" s="5">
        <v>0</v>
      </c>
      <c r="L157" s="5">
        <v>3</v>
      </c>
      <c r="M157" s="5">
        <v>0</v>
      </c>
      <c r="N157" s="5">
        <v>1</v>
      </c>
      <c r="O157" s="5">
        <v>0</v>
      </c>
      <c r="P157" s="5">
        <v>4</v>
      </c>
      <c r="Q157" s="5">
        <v>0</v>
      </c>
      <c r="R157" s="5">
        <v>16</v>
      </c>
      <c r="S157" s="5">
        <v>18</v>
      </c>
    </row>
    <row r="158" spans="1:19" ht="15.9" customHeight="1">
      <c r="A158" s="4">
        <v>11810013</v>
      </c>
      <c r="B158" s="4" t="s">
        <v>78</v>
      </c>
      <c r="C158" s="2">
        <v>6</v>
      </c>
      <c r="D158" s="2">
        <v>7</v>
      </c>
      <c r="E158" s="2">
        <v>13</v>
      </c>
      <c r="F158" s="5">
        <v>0</v>
      </c>
      <c r="G158" s="5">
        <v>0</v>
      </c>
      <c r="H158" s="5">
        <v>0</v>
      </c>
      <c r="I158" s="5">
        <v>2</v>
      </c>
      <c r="J158" s="5">
        <v>3</v>
      </c>
      <c r="K158" s="5">
        <v>0</v>
      </c>
      <c r="L158" s="5">
        <v>2</v>
      </c>
      <c r="M158" s="5">
        <v>1</v>
      </c>
      <c r="N158" s="5">
        <v>0</v>
      </c>
      <c r="O158" s="5">
        <v>0</v>
      </c>
      <c r="P158" s="5">
        <v>0</v>
      </c>
      <c r="Q158" s="5">
        <v>0</v>
      </c>
      <c r="R158" s="5">
        <v>1</v>
      </c>
      <c r="S158" s="5">
        <v>4</v>
      </c>
    </row>
    <row r="159" spans="1:19" ht="15.9" customHeight="1">
      <c r="A159" s="4">
        <v>11810015</v>
      </c>
      <c r="B159" s="4" t="s">
        <v>79</v>
      </c>
      <c r="C159" s="2">
        <v>89</v>
      </c>
      <c r="D159" s="2">
        <v>33</v>
      </c>
      <c r="E159" s="2">
        <v>122</v>
      </c>
      <c r="F159" s="5">
        <v>20</v>
      </c>
      <c r="G159" s="5">
        <v>9</v>
      </c>
      <c r="H159" s="5">
        <v>9</v>
      </c>
      <c r="I159" s="5">
        <v>2</v>
      </c>
      <c r="J159" s="5">
        <v>10</v>
      </c>
      <c r="K159" s="5">
        <v>2</v>
      </c>
      <c r="L159" s="5">
        <v>3</v>
      </c>
      <c r="M159" s="5">
        <v>0</v>
      </c>
      <c r="N159" s="5">
        <v>3</v>
      </c>
      <c r="O159" s="5">
        <v>0</v>
      </c>
      <c r="P159" s="5">
        <v>9</v>
      </c>
      <c r="Q159" s="5">
        <v>4</v>
      </c>
      <c r="R159" s="5">
        <v>35</v>
      </c>
      <c r="S159" s="5">
        <v>16</v>
      </c>
    </row>
    <row r="160" spans="1:19" ht="15.9" customHeight="1">
      <c r="A160" s="4">
        <v>11810024</v>
      </c>
      <c r="B160" s="4" t="s">
        <v>80</v>
      </c>
      <c r="C160" s="2">
        <v>27</v>
      </c>
      <c r="D160" s="2">
        <v>11</v>
      </c>
      <c r="E160" s="2">
        <v>38</v>
      </c>
      <c r="F160" s="5">
        <v>1</v>
      </c>
      <c r="G160" s="5">
        <v>0</v>
      </c>
      <c r="H160" s="5">
        <v>4</v>
      </c>
      <c r="I160" s="5">
        <v>1</v>
      </c>
      <c r="J160" s="5">
        <v>3</v>
      </c>
      <c r="K160" s="5">
        <v>1</v>
      </c>
      <c r="L160" s="5">
        <v>1</v>
      </c>
      <c r="M160" s="5">
        <v>1</v>
      </c>
      <c r="N160" s="5">
        <v>2</v>
      </c>
      <c r="O160" s="5">
        <v>0</v>
      </c>
      <c r="P160" s="5">
        <v>4</v>
      </c>
      <c r="Q160" s="5">
        <v>2</v>
      </c>
      <c r="R160" s="5">
        <v>12</v>
      </c>
      <c r="S160" s="5">
        <v>6</v>
      </c>
    </row>
    <row r="161" spans="1:19" ht="15.9" customHeight="1">
      <c r="A161" s="4">
        <v>11810028</v>
      </c>
      <c r="B161" s="4" t="s">
        <v>195</v>
      </c>
      <c r="C161" s="2">
        <v>51</v>
      </c>
      <c r="D161" s="2">
        <v>24</v>
      </c>
      <c r="E161" s="2">
        <v>75</v>
      </c>
      <c r="F161" s="5">
        <v>2</v>
      </c>
      <c r="G161" s="5">
        <v>0</v>
      </c>
      <c r="H161" s="5">
        <v>7</v>
      </c>
      <c r="I161" s="5">
        <v>0</v>
      </c>
      <c r="J161" s="5">
        <v>5</v>
      </c>
      <c r="K161" s="5">
        <v>1</v>
      </c>
      <c r="L161" s="5">
        <v>2</v>
      </c>
      <c r="M161" s="5">
        <v>0</v>
      </c>
      <c r="N161" s="5">
        <v>0</v>
      </c>
      <c r="O161" s="5">
        <v>0</v>
      </c>
      <c r="P161" s="5">
        <v>2</v>
      </c>
      <c r="Q161" s="5">
        <v>1</v>
      </c>
      <c r="R161" s="5">
        <v>33</v>
      </c>
      <c r="S161" s="5">
        <v>22</v>
      </c>
    </row>
    <row r="162" spans="1:19" ht="15.9" customHeight="1">
      <c r="A162" s="4">
        <v>11810033</v>
      </c>
      <c r="B162" s="4" t="s">
        <v>82</v>
      </c>
      <c r="C162" s="2">
        <v>18</v>
      </c>
      <c r="D162" s="2">
        <v>4</v>
      </c>
      <c r="E162" s="2">
        <v>22</v>
      </c>
      <c r="F162" s="5">
        <v>1</v>
      </c>
      <c r="G162" s="5">
        <v>0</v>
      </c>
      <c r="H162" s="5">
        <v>4</v>
      </c>
      <c r="I162" s="5">
        <v>1</v>
      </c>
      <c r="J162" s="5">
        <v>2</v>
      </c>
      <c r="K162" s="5">
        <v>0</v>
      </c>
      <c r="L162" s="5">
        <v>1</v>
      </c>
      <c r="M162" s="5">
        <v>0</v>
      </c>
      <c r="N162" s="5">
        <v>2</v>
      </c>
      <c r="O162" s="5">
        <v>0</v>
      </c>
      <c r="P162" s="5">
        <v>3</v>
      </c>
      <c r="Q162" s="5">
        <v>0</v>
      </c>
      <c r="R162" s="5">
        <v>5</v>
      </c>
      <c r="S162" s="5">
        <v>3</v>
      </c>
    </row>
    <row r="163" spans="1:19" ht="15.9" customHeight="1">
      <c r="A163" s="4">
        <v>11810034</v>
      </c>
      <c r="B163" s="4" t="s">
        <v>438</v>
      </c>
      <c r="C163" s="2">
        <v>11</v>
      </c>
      <c r="D163" s="2">
        <v>0</v>
      </c>
      <c r="E163" s="2">
        <v>11</v>
      </c>
      <c r="F163" s="5">
        <v>0</v>
      </c>
      <c r="G163" s="5">
        <v>0</v>
      </c>
      <c r="H163" s="5">
        <v>2</v>
      </c>
      <c r="I163" s="5">
        <v>0</v>
      </c>
      <c r="J163" s="5">
        <v>5</v>
      </c>
      <c r="K163" s="5">
        <v>0</v>
      </c>
      <c r="L163" s="5">
        <v>1</v>
      </c>
      <c r="M163" s="5">
        <v>0</v>
      </c>
      <c r="N163" s="5">
        <v>1</v>
      </c>
      <c r="O163" s="5">
        <v>0</v>
      </c>
      <c r="P163" s="5">
        <v>0</v>
      </c>
      <c r="Q163" s="5">
        <v>0</v>
      </c>
      <c r="R163" s="5">
        <v>2</v>
      </c>
      <c r="S163" s="5">
        <v>0</v>
      </c>
    </row>
    <row r="164" spans="1:19" ht="15.9" customHeight="1">
      <c r="A164" s="4">
        <v>11820007</v>
      </c>
      <c r="B164" s="4" t="s">
        <v>83</v>
      </c>
      <c r="C164" s="2">
        <v>17</v>
      </c>
      <c r="D164" s="2">
        <v>3</v>
      </c>
      <c r="E164" s="2">
        <v>20</v>
      </c>
      <c r="F164" s="5">
        <v>1</v>
      </c>
      <c r="G164" s="5">
        <v>0</v>
      </c>
      <c r="H164" s="5">
        <v>0</v>
      </c>
      <c r="I164" s="5">
        <v>0</v>
      </c>
      <c r="J164" s="5">
        <v>2</v>
      </c>
      <c r="K164" s="5">
        <v>0</v>
      </c>
      <c r="L164" s="5">
        <v>2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12</v>
      </c>
      <c r="S164" s="5">
        <v>3</v>
      </c>
    </row>
    <row r="165" spans="1:19" ht="15.9" customHeight="1">
      <c r="A165" s="4">
        <v>11820008</v>
      </c>
      <c r="B165" s="4" t="s">
        <v>84</v>
      </c>
      <c r="C165" s="2">
        <v>112</v>
      </c>
      <c r="D165" s="2">
        <v>32</v>
      </c>
      <c r="E165" s="2">
        <v>144</v>
      </c>
      <c r="F165" s="5">
        <v>32</v>
      </c>
      <c r="G165" s="5">
        <v>27</v>
      </c>
      <c r="H165" s="5">
        <v>22</v>
      </c>
      <c r="I165" s="5">
        <v>2</v>
      </c>
      <c r="J165" s="5">
        <v>37</v>
      </c>
      <c r="K165" s="5">
        <v>2</v>
      </c>
      <c r="L165" s="5">
        <v>4</v>
      </c>
      <c r="M165" s="5">
        <v>1</v>
      </c>
      <c r="N165" s="5">
        <v>3</v>
      </c>
      <c r="O165" s="5">
        <v>0</v>
      </c>
      <c r="P165" s="5">
        <v>4</v>
      </c>
      <c r="Q165" s="5">
        <v>0</v>
      </c>
      <c r="R165" s="5">
        <v>10</v>
      </c>
      <c r="S165" s="5">
        <v>0</v>
      </c>
    </row>
    <row r="166" spans="1:19" ht="15.9" customHeight="1">
      <c r="A166" s="4">
        <v>11820011</v>
      </c>
      <c r="B166" s="4" t="s">
        <v>85</v>
      </c>
      <c r="C166" s="2">
        <v>0</v>
      </c>
      <c r="D166" s="2">
        <v>0</v>
      </c>
      <c r="E166" s="2">
        <v>0</v>
      </c>
      <c r="F166" s="5">
        <v>0</v>
      </c>
      <c r="G166" s="5">
        <v>0</v>
      </c>
      <c r="H166" s="5">
        <v>0</v>
      </c>
      <c r="I166" s="5">
        <v>0</v>
      </c>
      <c r="J166" s="5">
        <v>0</v>
      </c>
      <c r="K166" s="5">
        <v>0</v>
      </c>
      <c r="L166" s="5">
        <v>0</v>
      </c>
      <c r="M166" s="5">
        <v>0</v>
      </c>
      <c r="N166" s="5">
        <v>0</v>
      </c>
      <c r="O166" s="5">
        <v>0</v>
      </c>
      <c r="P166" s="5">
        <v>0</v>
      </c>
      <c r="Q166" s="5">
        <v>0</v>
      </c>
      <c r="R166" s="5">
        <v>0</v>
      </c>
      <c r="S166" s="5">
        <v>0</v>
      </c>
    </row>
    <row r="167" spans="1:19" ht="15.9" customHeight="1">
      <c r="A167" s="4">
        <v>11820018</v>
      </c>
      <c r="B167" s="4" t="s">
        <v>196</v>
      </c>
      <c r="C167" s="2">
        <v>13</v>
      </c>
      <c r="D167" s="2">
        <v>3</v>
      </c>
      <c r="E167" s="2">
        <v>16</v>
      </c>
      <c r="F167" s="5">
        <v>2</v>
      </c>
      <c r="G167" s="5">
        <v>1</v>
      </c>
      <c r="H167" s="5">
        <v>6</v>
      </c>
      <c r="I167" s="5">
        <v>2</v>
      </c>
      <c r="J167" s="5">
        <v>3</v>
      </c>
      <c r="K167" s="5">
        <v>0</v>
      </c>
      <c r="L167" s="5">
        <v>1</v>
      </c>
      <c r="M167" s="5">
        <v>0</v>
      </c>
      <c r="N167" s="5">
        <v>0</v>
      </c>
      <c r="O167" s="5">
        <v>0</v>
      </c>
      <c r="P167" s="5">
        <v>1</v>
      </c>
      <c r="Q167" s="5">
        <v>0</v>
      </c>
      <c r="R167" s="5">
        <v>0</v>
      </c>
      <c r="S167" s="5">
        <v>0</v>
      </c>
    </row>
    <row r="168" spans="1:19" ht="15.9" customHeight="1">
      <c r="A168" s="4">
        <v>11820026</v>
      </c>
      <c r="B168" s="4" t="s">
        <v>86</v>
      </c>
      <c r="C168" s="2">
        <v>11</v>
      </c>
      <c r="D168" s="2">
        <v>4</v>
      </c>
      <c r="E168" s="2">
        <v>15</v>
      </c>
      <c r="F168" s="5">
        <v>2</v>
      </c>
      <c r="G168" s="5">
        <v>0</v>
      </c>
      <c r="H168" s="5">
        <v>4</v>
      </c>
      <c r="I168" s="5">
        <v>1</v>
      </c>
      <c r="J168" s="5">
        <v>2</v>
      </c>
      <c r="K168" s="5">
        <v>0</v>
      </c>
      <c r="L168" s="5">
        <v>2</v>
      </c>
      <c r="M168" s="5">
        <v>0</v>
      </c>
      <c r="N168" s="5">
        <v>0</v>
      </c>
      <c r="O168" s="5">
        <v>0</v>
      </c>
      <c r="P168" s="5">
        <v>1</v>
      </c>
      <c r="Q168" s="5">
        <v>2</v>
      </c>
      <c r="R168" s="5">
        <v>0</v>
      </c>
      <c r="S168" s="5">
        <v>1</v>
      </c>
    </row>
    <row r="169" spans="1:19" ht="15.9" customHeight="1">
      <c r="A169" s="4">
        <v>11820027</v>
      </c>
      <c r="B169" s="4" t="s">
        <v>87</v>
      </c>
      <c r="C169" s="2">
        <v>0</v>
      </c>
      <c r="D169" s="2">
        <v>0</v>
      </c>
      <c r="E169" s="2">
        <v>0</v>
      </c>
      <c r="F169" s="5">
        <v>0</v>
      </c>
      <c r="G169" s="5">
        <v>0</v>
      </c>
      <c r="H169" s="5">
        <v>0</v>
      </c>
      <c r="I169" s="5">
        <v>0</v>
      </c>
      <c r="J169" s="5">
        <v>0</v>
      </c>
      <c r="K169" s="5">
        <v>0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0</v>
      </c>
      <c r="S169" s="5">
        <v>0</v>
      </c>
    </row>
    <row r="170" spans="1:19" ht="15.9" customHeight="1">
      <c r="A170" s="4">
        <v>11820031</v>
      </c>
      <c r="B170" s="4" t="s">
        <v>88</v>
      </c>
      <c r="C170" s="2">
        <v>4</v>
      </c>
      <c r="D170" s="2">
        <v>5</v>
      </c>
      <c r="E170" s="2">
        <v>9</v>
      </c>
      <c r="F170" s="5">
        <v>0</v>
      </c>
      <c r="G170" s="5">
        <v>0</v>
      </c>
      <c r="H170" s="5">
        <v>0</v>
      </c>
      <c r="I170" s="5">
        <v>0</v>
      </c>
      <c r="J170" s="5">
        <v>1</v>
      </c>
      <c r="K170" s="5">
        <v>0</v>
      </c>
      <c r="L170" s="5">
        <v>1</v>
      </c>
      <c r="M170" s="5">
        <v>0</v>
      </c>
      <c r="N170" s="5">
        <v>0</v>
      </c>
      <c r="O170" s="5">
        <v>0</v>
      </c>
      <c r="P170" s="5">
        <v>0</v>
      </c>
      <c r="Q170" s="5">
        <v>0</v>
      </c>
      <c r="R170" s="5">
        <v>2</v>
      </c>
      <c r="S170" s="5">
        <v>5</v>
      </c>
    </row>
    <row r="171" spans="1:19" ht="15.9" customHeight="1">
      <c r="A171" s="4">
        <v>11820032</v>
      </c>
      <c r="B171" s="4" t="s">
        <v>89</v>
      </c>
      <c r="C171" s="2">
        <v>10</v>
      </c>
      <c r="D171" s="2">
        <v>2</v>
      </c>
      <c r="E171" s="2">
        <v>12</v>
      </c>
      <c r="F171" s="5">
        <v>3</v>
      </c>
      <c r="G171" s="5">
        <v>0</v>
      </c>
      <c r="H171" s="5">
        <v>0</v>
      </c>
      <c r="I171" s="5">
        <v>0</v>
      </c>
      <c r="J171" s="5">
        <v>4</v>
      </c>
      <c r="K171" s="5">
        <v>0</v>
      </c>
      <c r="L171" s="5">
        <v>2</v>
      </c>
      <c r="M171" s="5">
        <v>2</v>
      </c>
      <c r="N171" s="5">
        <v>0</v>
      </c>
      <c r="O171" s="5">
        <v>0</v>
      </c>
      <c r="P171" s="5">
        <v>0</v>
      </c>
      <c r="Q171" s="5">
        <v>0</v>
      </c>
      <c r="R171" s="5">
        <v>1</v>
      </c>
      <c r="S171" s="5">
        <v>0</v>
      </c>
    </row>
    <row r="172" spans="1:19" ht="15.9" customHeight="1">
      <c r="A172" s="4">
        <v>11820034</v>
      </c>
      <c r="B172" s="4" t="s">
        <v>90</v>
      </c>
      <c r="C172" s="2">
        <v>0</v>
      </c>
      <c r="D172" s="2">
        <v>0</v>
      </c>
      <c r="E172" s="2">
        <v>0</v>
      </c>
      <c r="F172" s="5">
        <v>0</v>
      </c>
      <c r="G172" s="5">
        <v>0</v>
      </c>
      <c r="H172" s="5">
        <v>0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0</v>
      </c>
      <c r="Q172" s="5">
        <v>0</v>
      </c>
      <c r="R172" s="5">
        <v>0</v>
      </c>
      <c r="S172" s="5">
        <v>0</v>
      </c>
    </row>
    <row r="173" spans="1:19" ht="15.9" customHeight="1">
      <c r="A173" s="4">
        <v>11820035</v>
      </c>
      <c r="B173" s="4" t="s">
        <v>91</v>
      </c>
      <c r="C173" s="2">
        <v>0</v>
      </c>
      <c r="D173" s="2">
        <v>0</v>
      </c>
      <c r="E173" s="2">
        <v>0</v>
      </c>
      <c r="F173" s="5">
        <v>0</v>
      </c>
      <c r="G173" s="5">
        <v>0</v>
      </c>
      <c r="H173" s="5">
        <v>0</v>
      </c>
      <c r="I173" s="5">
        <v>0</v>
      </c>
      <c r="J173" s="5">
        <v>0</v>
      </c>
      <c r="K173" s="5">
        <v>0</v>
      </c>
      <c r="L173" s="5">
        <v>0</v>
      </c>
      <c r="M173" s="5">
        <v>0</v>
      </c>
      <c r="N173" s="5">
        <v>0</v>
      </c>
      <c r="O173" s="5">
        <v>0</v>
      </c>
      <c r="P173" s="5">
        <v>0</v>
      </c>
      <c r="Q173" s="5">
        <v>0</v>
      </c>
      <c r="R173" s="5">
        <v>0</v>
      </c>
      <c r="S173" s="5">
        <v>0</v>
      </c>
    </row>
  </sheetData>
  <mergeCells count="10">
    <mergeCell ref="L1:M1"/>
    <mergeCell ref="N1:O1"/>
    <mergeCell ref="P1:Q1"/>
    <mergeCell ref="R1:S1"/>
    <mergeCell ref="A1:A2"/>
    <mergeCell ref="B1:B2"/>
    <mergeCell ref="C1:E1"/>
    <mergeCell ref="F1:G1"/>
    <mergeCell ref="H1:I1"/>
    <mergeCell ref="J1:K1"/>
  </mergeCells>
  <pageMargins left="0.78740157499999996" right="0.78740157499999996" top="0.984251969" bottom="0.984251969" header="0.4921259845" footer="0.4921259845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39F4CF-A5BE-43D3-B95D-9EAEFA720068}">
  <sheetPr codeName="Feuil16"/>
  <dimension ref="A1:AD179"/>
  <sheetViews>
    <sheetView showGridLines="0" workbookViewId="0">
      <selection activeCell="I178" sqref="I178"/>
    </sheetView>
  </sheetViews>
  <sheetFormatPr baseColWidth="10" defaultRowHeight="14.4"/>
  <cols>
    <col min="1" max="1" width="6.296875" style="1" bestFit="1" customWidth="1"/>
    <col min="2" max="2" width="22.59765625" style="1" bestFit="1" customWidth="1"/>
    <col min="3" max="3" width="4.09765625" style="1" bestFit="1" customWidth="1"/>
    <col min="4" max="4" width="3.3984375" style="1" bestFit="1" customWidth="1"/>
    <col min="5" max="5" width="4.09765625" style="1" bestFit="1" customWidth="1"/>
    <col min="6" max="6" width="3.8984375" style="1" customWidth="1"/>
    <col min="7" max="7" width="3" style="1" customWidth="1"/>
    <col min="8" max="8" width="4.19921875" style="1" customWidth="1"/>
    <col min="9" max="9" width="3.19921875" style="1" customWidth="1"/>
    <col min="10" max="10" width="3.5" style="1" customWidth="1"/>
    <col min="11" max="11" width="2.69921875" style="1" customWidth="1"/>
    <col min="12" max="12" width="3.3984375" style="1" bestFit="1" customWidth="1"/>
    <col min="13" max="13" width="2.59765625" style="1" bestFit="1" customWidth="1"/>
    <col min="14" max="14" width="3.3984375" style="1" bestFit="1" customWidth="1"/>
    <col min="15" max="15" width="2.59765625" style="1" bestFit="1" customWidth="1"/>
    <col min="16" max="16" width="4.09765625" style="1" bestFit="1" customWidth="1"/>
    <col min="17" max="17" width="3.3984375" style="1" bestFit="1" customWidth="1"/>
    <col min="18" max="18" width="4.09765625" style="1" bestFit="1" customWidth="1"/>
    <col min="19" max="19" width="3.3984375" style="1" bestFit="1" customWidth="1"/>
    <col min="20" max="20" width="11" style="1"/>
    <col min="21" max="21" width="7.09765625" style="1" bestFit="1" customWidth="1"/>
    <col min="22" max="22" width="7.69921875" style="1" bestFit="1" customWidth="1"/>
    <col min="23" max="23" width="6.5" style="1" bestFit="1" customWidth="1"/>
    <col min="24" max="24" width="5.59765625" style="1" bestFit="1" customWidth="1"/>
    <col min="25" max="25" width="5.8984375" style="1" bestFit="1" customWidth="1"/>
    <col min="26" max="26" width="6" style="1" bestFit="1" customWidth="1"/>
    <col min="27" max="27" width="6.69921875" style="1" bestFit="1" customWidth="1"/>
    <col min="28" max="28" width="1.09765625" style="1" customWidth="1"/>
    <col min="29" max="256" width="11" style="1"/>
    <col min="257" max="257" width="5.59765625" style="1" bestFit="1" customWidth="1"/>
    <col min="258" max="258" width="21.3984375" style="1" bestFit="1" customWidth="1"/>
    <col min="259" max="259" width="4.09765625" style="1" bestFit="1" customWidth="1"/>
    <col min="260" max="260" width="3.3984375" style="1" bestFit="1" customWidth="1"/>
    <col min="261" max="261" width="4.09765625" style="1" bestFit="1" customWidth="1"/>
    <col min="262" max="262" width="3.8984375" style="1" customWidth="1"/>
    <col min="263" max="263" width="3" style="1" customWidth="1"/>
    <col min="264" max="264" width="4.19921875" style="1" customWidth="1"/>
    <col min="265" max="265" width="3.19921875" style="1" customWidth="1"/>
    <col min="266" max="266" width="3.5" style="1" customWidth="1"/>
    <col min="267" max="267" width="2.69921875" style="1" customWidth="1"/>
    <col min="268" max="268" width="3.3984375" style="1" bestFit="1" customWidth="1"/>
    <col min="269" max="269" width="2.59765625" style="1" bestFit="1" customWidth="1"/>
    <col min="270" max="270" width="3.3984375" style="1" bestFit="1" customWidth="1"/>
    <col min="271" max="271" width="2.59765625" style="1" bestFit="1" customWidth="1"/>
    <col min="272" max="272" width="4.09765625" style="1" bestFit="1" customWidth="1"/>
    <col min="273" max="273" width="3.3984375" style="1" bestFit="1" customWidth="1"/>
    <col min="274" max="274" width="4.09765625" style="1" bestFit="1" customWidth="1"/>
    <col min="275" max="275" width="3.3984375" style="1" bestFit="1" customWidth="1"/>
    <col min="276" max="512" width="11" style="1"/>
    <col min="513" max="513" width="5.59765625" style="1" bestFit="1" customWidth="1"/>
    <col min="514" max="514" width="21.3984375" style="1" bestFit="1" customWidth="1"/>
    <col min="515" max="515" width="4.09765625" style="1" bestFit="1" customWidth="1"/>
    <col min="516" max="516" width="3.3984375" style="1" bestFit="1" customWidth="1"/>
    <col min="517" max="517" width="4.09765625" style="1" bestFit="1" customWidth="1"/>
    <col min="518" max="518" width="3.8984375" style="1" customWidth="1"/>
    <col min="519" max="519" width="3" style="1" customWidth="1"/>
    <col min="520" max="520" width="4.19921875" style="1" customWidth="1"/>
    <col min="521" max="521" width="3.19921875" style="1" customWidth="1"/>
    <col min="522" max="522" width="3.5" style="1" customWidth="1"/>
    <col min="523" max="523" width="2.69921875" style="1" customWidth="1"/>
    <col min="524" max="524" width="3.3984375" style="1" bestFit="1" customWidth="1"/>
    <col min="525" max="525" width="2.59765625" style="1" bestFit="1" customWidth="1"/>
    <col min="526" max="526" width="3.3984375" style="1" bestFit="1" customWidth="1"/>
    <col min="527" max="527" width="2.59765625" style="1" bestFit="1" customWidth="1"/>
    <col min="528" max="528" width="4.09765625" style="1" bestFit="1" customWidth="1"/>
    <col min="529" max="529" width="3.3984375" style="1" bestFit="1" customWidth="1"/>
    <col min="530" max="530" width="4.09765625" style="1" bestFit="1" customWidth="1"/>
    <col min="531" max="531" width="3.3984375" style="1" bestFit="1" customWidth="1"/>
    <col min="532" max="768" width="11" style="1"/>
    <col min="769" max="769" width="5.59765625" style="1" bestFit="1" customWidth="1"/>
    <col min="770" max="770" width="21.3984375" style="1" bestFit="1" customWidth="1"/>
    <col min="771" max="771" width="4.09765625" style="1" bestFit="1" customWidth="1"/>
    <col min="772" max="772" width="3.3984375" style="1" bestFit="1" customWidth="1"/>
    <col min="773" max="773" width="4.09765625" style="1" bestFit="1" customWidth="1"/>
    <col min="774" max="774" width="3.8984375" style="1" customWidth="1"/>
    <col min="775" max="775" width="3" style="1" customWidth="1"/>
    <col min="776" max="776" width="4.19921875" style="1" customWidth="1"/>
    <col min="777" max="777" width="3.19921875" style="1" customWidth="1"/>
    <col min="778" max="778" width="3.5" style="1" customWidth="1"/>
    <col min="779" max="779" width="2.69921875" style="1" customWidth="1"/>
    <col min="780" max="780" width="3.3984375" style="1" bestFit="1" customWidth="1"/>
    <col min="781" max="781" width="2.59765625" style="1" bestFit="1" customWidth="1"/>
    <col min="782" max="782" width="3.3984375" style="1" bestFit="1" customWidth="1"/>
    <col min="783" max="783" width="2.59765625" style="1" bestFit="1" customWidth="1"/>
    <col min="784" max="784" width="4.09765625" style="1" bestFit="1" customWidth="1"/>
    <col min="785" max="785" width="3.3984375" style="1" bestFit="1" customWidth="1"/>
    <col min="786" max="786" width="4.09765625" style="1" bestFit="1" customWidth="1"/>
    <col min="787" max="787" width="3.3984375" style="1" bestFit="1" customWidth="1"/>
    <col min="788" max="1024" width="11" style="1"/>
    <col min="1025" max="1025" width="5.59765625" style="1" bestFit="1" customWidth="1"/>
    <col min="1026" max="1026" width="21.3984375" style="1" bestFit="1" customWidth="1"/>
    <col min="1027" max="1027" width="4.09765625" style="1" bestFit="1" customWidth="1"/>
    <col min="1028" max="1028" width="3.3984375" style="1" bestFit="1" customWidth="1"/>
    <col min="1029" max="1029" width="4.09765625" style="1" bestFit="1" customWidth="1"/>
    <col min="1030" max="1030" width="3.8984375" style="1" customWidth="1"/>
    <col min="1031" max="1031" width="3" style="1" customWidth="1"/>
    <col min="1032" max="1032" width="4.19921875" style="1" customWidth="1"/>
    <col min="1033" max="1033" width="3.19921875" style="1" customWidth="1"/>
    <col min="1034" max="1034" width="3.5" style="1" customWidth="1"/>
    <col min="1035" max="1035" width="2.69921875" style="1" customWidth="1"/>
    <col min="1036" max="1036" width="3.3984375" style="1" bestFit="1" customWidth="1"/>
    <col min="1037" max="1037" width="2.59765625" style="1" bestFit="1" customWidth="1"/>
    <col min="1038" max="1038" width="3.3984375" style="1" bestFit="1" customWidth="1"/>
    <col min="1039" max="1039" width="2.59765625" style="1" bestFit="1" customWidth="1"/>
    <col min="1040" max="1040" width="4.09765625" style="1" bestFit="1" customWidth="1"/>
    <col min="1041" max="1041" width="3.3984375" style="1" bestFit="1" customWidth="1"/>
    <col min="1042" max="1042" width="4.09765625" style="1" bestFit="1" customWidth="1"/>
    <col min="1043" max="1043" width="3.3984375" style="1" bestFit="1" customWidth="1"/>
    <col min="1044" max="1280" width="11" style="1"/>
    <col min="1281" max="1281" width="5.59765625" style="1" bestFit="1" customWidth="1"/>
    <col min="1282" max="1282" width="21.3984375" style="1" bestFit="1" customWidth="1"/>
    <col min="1283" max="1283" width="4.09765625" style="1" bestFit="1" customWidth="1"/>
    <col min="1284" max="1284" width="3.3984375" style="1" bestFit="1" customWidth="1"/>
    <col min="1285" max="1285" width="4.09765625" style="1" bestFit="1" customWidth="1"/>
    <col min="1286" max="1286" width="3.8984375" style="1" customWidth="1"/>
    <col min="1287" max="1287" width="3" style="1" customWidth="1"/>
    <col min="1288" max="1288" width="4.19921875" style="1" customWidth="1"/>
    <col min="1289" max="1289" width="3.19921875" style="1" customWidth="1"/>
    <col min="1290" max="1290" width="3.5" style="1" customWidth="1"/>
    <col min="1291" max="1291" width="2.69921875" style="1" customWidth="1"/>
    <col min="1292" max="1292" width="3.3984375" style="1" bestFit="1" customWidth="1"/>
    <col min="1293" max="1293" width="2.59765625" style="1" bestFit="1" customWidth="1"/>
    <col min="1294" max="1294" width="3.3984375" style="1" bestFit="1" customWidth="1"/>
    <col min="1295" max="1295" width="2.59765625" style="1" bestFit="1" customWidth="1"/>
    <col min="1296" max="1296" width="4.09765625" style="1" bestFit="1" customWidth="1"/>
    <col min="1297" max="1297" width="3.3984375" style="1" bestFit="1" customWidth="1"/>
    <col min="1298" max="1298" width="4.09765625" style="1" bestFit="1" customWidth="1"/>
    <col min="1299" max="1299" width="3.3984375" style="1" bestFit="1" customWidth="1"/>
    <col min="1300" max="1536" width="11" style="1"/>
    <col min="1537" max="1537" width="5.59765625" style="1" bestFit="1" customWidth="1"/>
    <col min="1538" max="1538" width="21.3984375" style="1" bestFit="1" customWidth="1"/>
    <col min="1539" max="1539" width="4.09765625" style="1" bestFit="1" customWidth="1"/>
    <col min="1540" max="1540" width="3.3984375" style="1" bestFit="1" customWidth="1"/>
    <col min="1541" max="1541" width="4.09765625" style="1" bestFit="1" customWidth="1"/>
    <col min="1542" max="1542" width="3.8984375" style="1" customWidth="1"/>
    <col min="1543" max="1543" width="3" style="1" customWidth="1"/>
    <col min="1544" max="1544" width="4.19921875" style="1" customWidth="1"/>
    <col min="1545" max="1545" width="3.19921875" style="1" customWidth="1"/>
    <col min="1546" max="1546" width="3.5" style="1" customWidth="1"/>
    <col min="1547" max="1547" width="2.69921875" style="1" customWidth="1"/>
    <col min="1548" max="1548" width="3.3984375" style="1" bestFit="1" customWidth="1"/>
    <col min="1549" max="1549" width="2.59765625" style="1" bestFit="1" customWidth="1"/>
    <col min="1550" max="1550" width="3.3984375" style="1" bestFit="1" customWidth="1"/>
    <col min="1551" max="1551" width="2.59765625" style="1" bestFit="1" customWidth="1"/>
    <col min="1552" max="1552" width="4.09765625" style="1" bestFit="1" customWidth="1"/>
    <col min="1553" max="1553" width="3.3984375" style="1" bestFit="1" customWidth="1"/>
    <col min="1554" max="1554" width="4.09765625" style="1" bestFit="1" customWidth="1"/>
    <col min="1555" max="1555" width="3.3984375" style="1" bestFit="1" customWidth="1"/>
    <col min="1556" max="1792" width="11" style="1"/>
    <col min="1793" max="1793" width="5.59765625" style="1" bestFit="1" customWidth="1"/>
    <col min="1794" max="1794" width="21.3984375" style="1" bestFit="1" customWidth="1"/>
    <col min="1795" max="1795" width="4.09765625" style="1" bestFit="1" customWidth="1"/>
    <col min="1796" max="1796" width="3.3984375" style="1" bestFit="1" customWidth="1"/>
    <col min="1797" max="1797" width="4.09765625" style="1" bestFit="1" customWidth="1"/>
    <col min="1798" max="1798" width="3.8984375" style="1" customWidth="1"/>
    <col min="1799" max="1799" width="3" style="1" customWidth="1"/>
    <col min="1800" max="1800" width="4.19921875" style="1" customWidth="1"/>
    <col min="1801" max="1801" width="3.19921875" style="1" customWidth="1"/>
    <col min="1802" max="1802" width="3.5" style="1" customWidth="1"/>
    <col min="1803" max="1803" width="2.69921875" style="1" customWidth="1"/>
    <col min="1804" max="1804" width="3.3984375" style="1" bestFit="1" customWidth="1"/>
    <col min="1805" max="1805" width="2.59765625" style="1" bestFit="1" customWidth="1"/>
    <col min="1806" max="1806" width="3.3984375" style="1" bestFit="1" customWidth="1"/>
    <col min="1807" max="1807" width="2.59765625" style="1" bestFit="1" customWidth="1"/>
    <col min="1808" max="1808" width="4.09765625" style="1" bestFit="1" customWidth="1"/>
    <col min="1809" max="1809" width="3.3984375" style="1" bestFit="1" customWidth="1"/>
    <col min="1810" max="1810" width="4.09765625" style="1" bestFit="1" customWidth="1"/>
    <col min="1811" max="1811" width="3.3984375" style="1" bestFit="1" customWidth="1"/>
    <col min="1812" max="2048" width="11" style="1"/>
    <col min="2049" max="2049" width="5.59765625" style="1" bestFit="1" customWidth="1"/>
    <col min="2050" max="2050" width="21.3984375" style="1" bestFit="1" customWidth="1"/>
    <col min="2051" max="2051" width="4.09765625" style="1" bestFit="1" customWidth="1"/>
    <col min="2052" max="2052" width="3.3984375" style="1" bestFit="1" customWidth="1"/>
    <col min="2053" max="2053" width="4.09765625" style="1" bestFit="1" customWidth="1"/>
    <col min="2054" max="2054" width="3.8984375" style="1" customWidth="1"/>
    <col min="2055" max="2055" width="3" style="1" customWidth="1"/>
    <col min="2056" max="2056" width="4.19921875" style="1" customWidth="1"/>
    <col min="2057" max="2057" width="3.19921875" style="1" customWidth="1"/>
    <col min="2058" max="2058" width="3.5" style="1" customWidth="1"/>
    <col min="2059" max="2059" width="2.69921875" style="1" customWidth="1"/>
    <col min="2060" max="2060" width="3.3984375" style="1" bestFit="1" customWidth="1"/>
    <col min="2061" max="2061" width="2.59765625" style="1" bestFit="1" customWidth="1"/>
    <col min="2062" max="2062" width="3.3984375" style="1" bestFit="1" customWidth="1"/>
    <col min="2063" max="2063" width="2.59765625" style="1" bestFit="1" customWidth="1"/>
    <col min="2064" max="2064" width="4.09765625" style="1" bestFit="1" customWidth="1"/>
    <col min="2065" max="2065" width="3.3984375" style="1" bestFit="1" customWidth="1"/>
    <col min="2066" max="2066" width="4.09765625" style="1" bestFit="1" customWidth="1"/>
    <col min="2067" max="2067" width="3.3984375" style="1" bestFit="1" customWidth="1"/>
    <col min="2068" max="2304" width="11" style="1"/>
    <col min="2305" max="2305" width="5.59765625" style="1" bestFit="1" customWidth="1"/>
    <col min="2306" max="2306" width="21.3984375" style="1" bestFit="1" customWidth="1"/>
    <col min="2307" max="2307" width="4.09765625" style="1" bestFit="1" customWidth="1"/>
    <col min="2308" max="2308" width="3.3984375" style="1" bestFit="1" customWidth="1"/>
    <col min="2309" max="2309" width="4.09765625" style="1" bestFit="1" customWidth="1"/>
    <col min="2310" max="2310" width="3.8984375" style="1" customWidth="1"/>
    <col min="2311" max="2311" width="3" style="1" customWidth="1"/>
    <col min="2312" max="2312" width="4.19921875" style="1" customWidth="1"/>
    <col min="2313" max="2313" width="3.19921875" style="1" customWidth="1"/>
    <col min="2314" max="2314" width="3.5" style="1" customWidth="1"/>
    <col min="2315" max="2315" width="2.69921875" style="1" customWidth="1"/>
    <col min="2316" max="2316" width="3.3984375" style="1" bestFit="1" customWidth="1"/>
    <col min="2317" max="2317" width="2.59765625" style="1" bestFit="1" customWidth="1"/>
    <col min="2318" max="2318" width="3.3984375" style="1" bestFit="1" customWidth="1"/>
    <col min="2319" max="2319" width="2.59765625" style="1" bestFit="1" customWidth="1"/>
    <col min="2320" max="2320" width="4.09765625" style="1" bestFit="1" customWidth="1"/>
    <col min="2321" max="2321" width="3.3984375" style="1" bestFit="1" customWidth="1"/>
    <col min="2322" max="2322" width="4.09765625" style="1" bestFit="1" customWidth="1"/>
    <col min="2323" max="2323" width="3.3984375" style="1" bestFit="1" customWidth="1"/>
    <col min="2324" max="2560" width="11" style="1"/>
    <col min="2561" max="2561" width="5.59765625" style="1" bestFit="1" customWidth="1"/>
    <col min="2562" max="2562" width="21.3984375" style="1" bestFit="1" customWidth="1"/>
    <col min="2563" max="2563" width="4.09765625" style="1" bestFit="1" customWidth="1"/>
    <col min="2564" max="2564" width="3.3984375" style="1" bestFit="1" customWidth="1"/>
    <col min="2565" max="2565" width="4.09765625" style="1" bestFit="1" customWidth="1"/>
    <col min="2566" max="2566" width="3.8984375" style="1" customWidth="1"/>
    <col min="2567" max="2567" width="3" style="1" customWidth="1"/>
    <col min="2568" max="2568" width="4.19921875" style="1" customWidth="1"/>
    <col min="2569" max="2569" width="3.19921875" style="1" customWidth="1"/>
    <col min="2570" max="2570" width="3.5" style="1" customWidth="1"/>
    <col min="2571" max="2571" width="2.69921875" style="1" customWidth="1"/>
    <col min="2572" max="2572" width="3.3984375" style="1" bestFit="1" customWidth="1"/>
    <col min="2573" max="2573" width="2.59765625" style="1" bestFit="1" customWidth="1"/>
    <col min="2574" max="2574" width="3.3984375" style="1" bestFit="1" customWidth="1"/>
    <col min="2575" max="2575" width="2.59765625" style="1" bestFit="1" customWidth="1"/>
    <col min="2576" max="2576" width="4.09765625" style="1" bestFit="1" customWidth="1"/>
    <col min="2577" max="2577" width="3.3984375" style="1" bestFit="1" customWidth="1"/>
    <col min="2578" max="2578" width="4.09765625" style="1" bestFit="1" customWidth="1"/>
    <col min="2579" max="2579" width="3.3984375" style="1" bestFit="1" customWidth="1"/>
    <col min="2580" max="2816" width="11" style="1"/>
    <col min="2817" max="2817" width="5.59765625" style="1" bestFit="1" customWidth="1"/>
    <col min="2818" max="2818" width="21.3984375" style="1" bestFit="1" customWidth="1"/>
    <col min="2819" max="2819" width="4.09765625" style="1" bestFit="1" customWidth="1"/>
    <col min="2820" max="2820" width="3.3984375" style="1" bestFit="1" customWidth="1"/>
    <col min="2821" max="2821" width="4.09765625" style="1" bestFit="1" customWidth="1"/>
    <col min="2822" max="2822" width="3.8984375" style="1" customWidth="1"/>
    <col min="2823" max="2823" width="3" style="1" customWidth="1"/>
    <col min="2824" max="2824" width="4.19921875" style="1" customWidth="1"/>
    <col min="2825" max="2825" width="3.19921875" style="1" customWidth="1"/>
    <col min="2826" max="2826" width="3.5" style="1" customWidth="1"/>
    <col min="2827" max="2827" width="2.69921875" style="1" customWidth="1"/>
    <col min="2828" max="2828" width="3.3984375" style="1" bestFit="1" customWidth="1"/>
    <col min="2829" max="2829" width="2.59765625" style="1" bestFit="1" customWidth="1"/>
    <col min="2830" max="2830" width="3.3984375" style="1" bestFit="1" customWidth="1"/>
    <col min="2831" max="2831" width="2.59765625" style="1" bestFit="1" customWidth="1"/>
    <col min="2832" max="2832" width="4.09765625" style="1" bestFit="1" customWidth="1"/>
    <col min="2833" max="2833" width="3.3984375" style="1" bestFit="1" customWidth="1"/>
    <col min="2834" max="2834" width="4.09765625" style="1" bestFit="1" customWidth="1"/>
    <col min="2835" max="2835" width="3.3984375" style="1" bestFit="1" customWidth="1"/>
    <col min="2836" max="3072" width="11" style="1"/>
    <col min="3073" max="3073" width="5.59765625" style="1" bestFit="1" customWidth="1"/>
    <col min="3074" max="3074" width="21.3984375" style="1" bestFit="1" customWidth="1"/>
    <col min="3075" max="3075" width="4.09765625" style="1" bestFit="1" customWidth="1"/>
    <col min="3076" max="3076" width="3.3984375" style="1" bestFit="1" customWidth="1"/>
    <col min="3077" max="3077" width="4.09765625" style="1" bestFit="1" customWidth="1"/>
    <col min="3078" max="3078" width="3.8984375" style="1" customWidth="1"/>
    <col min="3079" max="3079" width="3" style="1" customWidth="1"/>
    <col min="3080" max="3080" width="4.19921875" style="1" customWidth="1"/>
    <col min="3081" max="3081" width="3.19921875" style="1" customWidth="1"/>
    <col min="3082" max="3082" width="3.5" style="1" customWidth="1"/>
    <col min="3083" max="3083" width="2.69921875" style="1" customWidth="1"/>
    <col min="3084" max="3084" width="3.3984375" style="1" bestFit="1" customWidth="1"/>
    <col min="3085" max="3085" width="2.59765625" style="1" bestFit="1" customWidth="1"/>
    <col min="3086" max="3086" width="3.3984375" style="1" bestFit="1" customWidth="1"/>
    <col min="3087" max="3087" width="2.59765625" style="1" bestFit="1" customWidth="1"/>
    <col min="3088" max="3088" width="4.09765625" style="1" bestFit="1" customWidth="1"/>
    <col min="3089" max="3089" width="3.3984375" style="1" bestFit="1" customWidth="1"/>
    <col min="3090" max="3090" width="4.09765625" style="1" bestFit="1" customWidth="1"/>
    <col min="3091" max="3091" width="3.3984375" style="1" bestFit="1" customWidth="1"/>
    <col min="3092" max="3328" width="11" style="1"/>
    <col min="3329" max="3329" width="5.59765625" style="1" bestFit="1" customWidth="1"/>
    <col min="3330" max="3330" width="21.3984375" style="1" bestFit="1" customWidth="1"/>
    <col min="3331" max="3331" width="4.09765625" style="1" bestFit="1" customWidth="1"/>
    <col min="3332" max="3332" width="3.3984375" style="1" bestFit="1" customWidth="1"/>
    <col min="3333" max="3333" width="4.09765625" style="1" bestFit="1" customWidth="1"/>
    <col min="3334" max="3334" width="3.8984375" style="1" customWidth="1"/>
    <col min="3335" max="3335" width="3" style="1" customWidth="1"/>
    <col min="3336" max="3336" width="4.19921875" style="1" customWidth="1"/>
    <col min="3337" max="3337" width="3.19921875" style="1" customWidth="1"/>
    <col min="3338" max="3338" width="3.5" style="1" customWidth="1"/>
    <col min="3339" max="3339" width="2.69921875" style="1" customWidth="1"/>
    <col min="3340" max="3340" width="3.3984375" style="1" bestFit="1" customWidth="1"/>
    <col min="3341" max="3341" width="2.59765625" style="1" bestFit="1" customWidth="1"/>
    <col min="3342" max="3342" width="3.3984375" style="1" bestFit="1" customWidth="1"/>
    <col min="3343" max="3343" width="2.59765625" style="1" bestFit="1" customWidth="1"/>
    <col min="3344" max="3344" width="4.09765625" style="1" bestFit="1" customWidth="1"/>
    <col min="3345" max="3345" width="3.3984375" style="1" bestFit="1" customWidth="1"/>
    <col min="3346" max="3346" width="4.09765625" style="1" bestFit="1" customWidth="1"/>
    <col min="3347" max="3347" width="3.3984375" style="1" bestFit="1" customWidth="1"/>
    <col min="3348" max="3584" width="11" style="1"/>
    <col min="3585" max="3585" width="5.59765625" style="1" bestFit="1" customWidth="1"/>
    <col min="3586" max="3586" width="21.3984375" style="1" bestFit="1" customWidth="1"/>
    <col min="3587" max="3587" width="4.09765625" style="1" bestFit="1" customWidth="1"/>
    <col min="3588" max="3588" width="3.3984375" style="1" bestFit="1" customWidth="1"/>
    <col min="3589" max="3589" width="4.09765625" style="1" bestFit="1" customWidth="1"/>
    <col min="3590" max="3590" width="3.8984375" style="1" customWidth="1"/>
    <col min="3591" max="3591" width="3" style="1" customWidth="1"/>
    <col min="3592" max="3592" width="4.19921875" style="1" customWidth="1"/>
    <col min="3593" max="3593" width="3.19921875" style="1" customWidth="1"/>
    <col min="3594" max="3594" width="3.5" style="1" customWidth="1"/>
    <col min="3595" max="3595" width="2.69921875" style="1" customWidth="1"/>
    <col min="3596" max="3596" width="3.3984375" style="1" bestFit="1" customWidth="1"/>
    <col min="3597" max="3597" width="2.59765625" style="1" bestFit="1" customWidth="1"/>
    <col min="3598" max="3598" width="3.3984375" style="1" bestFit="1" customWidth="1"/>
    <col min="3599" max="3599" width="2.59765625" style="1" bestFit="1" customWidth="1"/>
    <col min="3600" max="3600" width="4.09765625" style="1" bestFit="1" customWidth="1"/>
    <col min="3601" max="3601" width="3.3984375" style="1" bestFit="1" customWidth="1"/>
    <col min="3602" max="3602" width="4.09765625" style="1" bestFit="1" customWidth="1"/>
    <col min="3603" max="3603" width="3.3984375" style="1" bestFit="1" customWidth="1"/>
    <col min="3604" max="3840" width="11" style="1"/>
    <col min="3841" max="3841" width="5.59765625" style="1" bestFit="1" customWidth="1"/>
    <col min="3842" max="3842" width="21.3984375" style="1" bestFit="1" customWidth="1"/>
    <col min="3843" max="3843" width="4.09765625" style="1" bestFit="1" customWidth="1"/>
    <col min="3844" max="3844" width="3.3984375" style="1" bestFit="1" customWidth="1"/>
    <col min="3845" max="3845" width="4.09765625" style="1" bestFit="1" customWidth="1"/>
    <col min="3846" max="3846" width="3.8984375" style="1" customWidth="1"/>
    <col min="3847" max="3847" width="3" style="1" customWidth="1"/>
    <col min="3848" max="3848" width="4.19921875" style="1" customWidth="1"/>
    <col min="3849" max="3849" width="3.19921875" style="1" customWidth="1"/>
    <col min="3850" max="3850" width="3.5" style="1" customWidth="1"/>
    <col min="3851" max="3851" width="2.69921875" style="1" customWidth="1"/>
    <col min="3852" max="3852" width="3.3984375" style="1" bestFit="1" customWidth="1"/>
    <col min="3853" max="3853" width="2.59765625" style="1" bestFit="1" customWidth="1"/>
    <col min="3854" max="3854" width="3.3984375" style="1" bestFit="1" customWidth="1"/>
    <col min="3855" max="3855" width="2.59765625" style="1" bestFit="1" customWidth="1"/>
    <col min="3856" max="3856" width="4.09765625" style="1" bestFit="1" customWidth="1"/>
    <col min="3857" max="3857" width="3.3984375" style="1" bestFit="1" customWidth="1"/>
    <col min="3858" max="3858" width="4.09765625" style="1" bestFit="1" customWidth="1"/>
    <col min="3859" max="3859" width="3.3984375" style="1" bestFit="1" customWidth="1"/>
    <col min="3860" max="4096" width="11" style="1"/>
    <col min="4097" max="4097" width="5.59765625" style="1" bestFit="1" customWidth="1"/>
    <col min="4098" max="4098" width="21.3984375" style="1" bestFit="1" customWidth="1"/>
    <col min="4099" max="4099" width="4.09765625" style="1" bestFit="1" customWidth="1"/>
    <col min="4100" max="4100" width="3.3984375" style="1" bestFit="1" customWidth="1"/>
    <col min="4101" max="4101" width="4.09765625" style="1" bestFit="1" customWidth="1"/>
    <col min="4102" max="4102" width="3.8984375" style="1" customWidth="1"/>
    <col min="4103" max="4103" width="3" style="1" customWidth="1"/>
    <col min="4104" max="4104" width="4.19921875" style="1" customWidth="1"/>
    <col min="4105" max="4105" width="3.19921875" style="1" customWidth="1"/>
    <col min="4106" max="4106" width="3.5" style="1" customWidth="1"/>
    <col min="4107" max="4107" width="2.69921875" style="1" customWidth="1"/>
    <col min="4108" max="4108" width="3.3984375" style="1" bestFit="1" customWidth="1"/>
    <col min="4109" max="4109" width="2.59765625" style="1" bestFit="1" customWidth="1"/>
    <col min="4110" max="4110" width="3.3984375" style="1" bestFit="1" customWidth="1"/>
    <col min="4111" max="4111" width="2.59765625" style="1" bestFit="1" customWidth="1"/>
    <col min="4112" max="4112" width="4.09765625" style="1" bestFit="1" customWidth="1"/>
    <col min="4113" max="4113" width="3.3984375" style="1" bestFit="1" customWidth="1"/>
    <col min="4114" max="4114" width="4.09765625" style="1" bestFit="1" customWidth="1"/>
    <col min="4115" max="4115" width="3.3984375" style="1" bestFit="1" customWidth="1"/>
    <col min="4116" max="4352" width="11" style="1"/>
    <col min="4353" max="4353" width="5.59765625" style="1" bestFit="1" customWidth="1"/>
    <col min="4354" max="4354" width="21.3984375" style="1" bestFit="1" customWidth="1"/>
    <col min="4355" max="4355" width="4.09765625" style="1" bestFit="1" customWidth="1"/>
    <col min="4356" max="4356" width="3.3984375" style="1" bestFit="1" customWidth="1"/>
    <col min="4357" max="4357" width="4.09765625" style="1" bestFit="1" customWidth="1"/>
    <col min="4358" max="4358" width="3.8984375" style="1" customWidth="1"/>
    <col min="4359" max="4359" width="3" style="1" customWidth="1"/>
    <col min="4360" max="4360" width="4.19921875" style="1" customWidth="1"/>
    <col min="4361" max="4361" width="3.19921875" style="1" customWidth="1"/>
    <col min="4362" max="4362" width="3.5" style="1" customWidth="1"/>
    <col min="4363" max="4363" width="2.69921875" style="1" customWidth="1"/>
    <col min="4364" max="4364" width="3.3984375" style="1" bestFit="1" customWidth="1"/>
    <col min="4365" max="4365" width="2.59765625" style="1" bestFit="1" customWidth="1"/>
    <col min="4366" max="4366" width="3.3984375" style="1" bestFit="1" customWidth="1"/>
    <col min="4367" max="4367" width="2.59765625" style="1" bestFit="1" customWidth="1"/>
    <col min="4368" max="4368" width="4.09765625" style="1" bestFit="1" customWidth="1"/>
    <col min="4369" max="4369" width="3.3984375" style="1" bestFit="1" customWidth="1"/>
    <col min="4370" max="4370" width="4.09765625" style="1" bestFit="1" customWidth="1"/>
    <col min="4371" max="4371" width="3.3984375" style="1" bestFit="1" customWidth="1"/>
    <col min="4372" max="4608" width="11" style="1"/>
    <col min="4609" max="4609" width="5.59765625" style="1" bestFit="1" customWidth="1"/>
    <col min="4610" max="4610" width="21.3984375" style="1" bestFit="1" customWidth="1"/>
    <col min="4611" max="4611" width="4.09765625" style="1" bestFit="1" customWidth="1"/>
    <col min="4612" max="4612" width="3.3984375" style="1" bestFit="1" customWidth="1"/>
    <col min="4613" max="4613" width="4.09765625" style="1" bestFit="1" customWidth="1"/>
    <col min="4614" max="4614" width="3.8984375" style="1" customWidth="1"/>
    <col min="4615" max="4615" width="3" style="1" customWidth="1"/>
    <col min="4616" max="4616" width="4.19921875" style="1" customWidth="1"/>
    <col min="4617" max="4617" width="3.19921875" style="1" customWidth="1"/>
    <col min="4618" max="4618" width="3.5" style="1" customWidth="1"/>
    <col min="4619" max="4619" width="2.69921875" style="1" customWidth="1"/>
    <col min="4620" max="4620" width="3.3984375" style="1" bestFit="1" customWidth="1"/>
    <col min="4621" max="4621" width="2.59765625" style="1" bestFit="1" customWidth="1"/>
    <col min="4622" max="4622" width="3.3984375" style="1" bestFit="1" customWidth="1"/>
    <col min="4623" max="4623" width="2.59765625" style="1" bestFit="1" customWidth="1"/>
    <col min="4624" max="4624" width="4.09765625" style="1" bestFit="1" customWidth="1"/>
    <col min="4625" max="4625" width="3.3984375" style="1" bestFit="1" customWidth="1"/>
    <col min="4626" max="4626" width="4.09765625" style="1" bestFit="1" customWidth="1"/>
    <col min="4627" max="4627" width="3.3984375" style="1" bestFit="1" customWidth="1"/>
    <col min="4628" max="4864" width="11" style="1"/>
    <col min="4865" max="4865" width="5.59765625" style="1" bestFit="1" customWidth="1"/>
    <col min="4866" max="4866" width="21.3984375" style="1" bestFit="1" customWidth="1"/>
    <col min="4867" max="4867" width="4.09765625" style="1" bestFit="1" customWidth="1"/>
    <col min="4868" max="4868" width="3.3984375" style="1" bestFit="1" customWidth="1"/>
    <col min="4869" max="4869" width="4.09765625" style="1" bestFit="1" customWidth="1"/>
    <col min="4870" max="4870" width="3.8984375" style="1" customWidth="1"/>
    <col min="4871" max="4871" width="3" style="1" customWidth="1"/>
    <col min="4872" max="4872" width="4.19921875" style="1" customWidth="1"/>
    <col min="4873" max="4873" width="3.19921875" style="1" customWidth="1"/>
    <col min="4874" max="4874" width="3.5" style="1" customWidth="1"/>
    <col min="4875" max="4875" width="2.69921875" style="1" customWidth="1"/>
    <col min="4876" max="4876" width="3.3984375" style="1" bestFit="1" customWidth="1"/>
    <col min="4877" max="4877" width="2.59765625" style="1" bestFit="1" customWidth="1"/>
    <col min="4878" max="4878" width="3.3984375" style="1" bestFit="1" customWidth="1"/>
    <col min="4879" max="4879" width="2.59765625" style="1" bestFit="1" customWidth="1"/>
    <col min="4880" max="4880" width="4.09765625" style="1" bestFit="1" customWidth="1"/>
    <col min="4881" max="4881" width="3.3984375" style="1" bestFit="1" customWidth="1"/>
    <col min="4882" max="4882" width="4.09765625" style="1" bestFit="1" customWidth="1"/>
    <col min="4883" max="4883" width="3.3984375" style="1" bestFit="1" customWidth="1"/>
    <col min="4884" max="5120" width="11" style="1"/>
    <col min="5121" max="5121" width="5.59765625" style="1" bestFit="1" customWidth="1"/>
    <col min="5122" max="5122" width="21.3984375" style="1" bestFit="1" customWidth="1"/>
    <col min="5123" max="5123" width="4.09765625" style="1" bestFit="1" customWidth="1"/>
    <col min="5124" max="5124" width="3.3984375" style="1" bestFit="1" customWidth="1"/>
    <col min="5125" max="5125" width="4.09765625" style="1" bestFit="1" customWidth="1"/>
    <col min="5126" max="5126" width="3.8984375" style="1" customWidth="1"/>
    <col min="5127" max="5127" width="3" style="1" customWidth="1"/>
    <col min="5128" max="5128" width="4.19921875" style="1" customWidth="1"/>
    <col min="5129" max="5129" width="3.19921875" style="1" customWidth="1"/>
    <col min="5130" max="5130" width="3.5" style="1" customWidth="1"/>
    <col min="5131" max="5131" width="2.69921875" style="1" customWidth="1"/>
    <col min="5132" max="5132" width="3.3984375" style="1" bestFit="1" customWidth="1"/>
    <col min="5133" max="5133" width="2.59765625" style="1" bestFit="1" customWidth="1"/>
    <col min="5134" max="5134" width="3.3984375" style="1" bestFit="1" customWidth="1"/>
    <col min="5135" max="5135" width="2.59765625" style="1" bestFit="1" customWidth="1"/>
    <col min="5136" max="5136" width="4.09765625" style="1" bestFit="1" customWidth="1"/>
    <col min="5137" max="5137" width="3.3984375" style="1" bestFit="1" customWidth="1"/>
    <col min="5138" max="5138" width="4.09765625" style="1" bestFit="1" customWidth="1"/>
    <col min="5139" max="5139" width="3.3984375" style="1" bestFit="1" customWidth="1"/>
    <col min="5140" max="5376" width="11" style="1"/>
    <col min="5377" max="5377" width="5.59765625" style="1" bestFit="1" customWidth="1"/>
    <col min="5378" max="5378" width="21.3984375" style="1" bestFit="1" customWidth="1"/>
    <col min="5379" max="5379" width="4.09765625" style="1" bestFit="1" customWidth="1"/>
    <col min="5380" max="5380" width="3.3984375" style="1" bestFit="1" customWidth="1"/>
    <col min="5381" max="5381" width="4.09765625" style="1" bestFit="1" customWidth="1"/>
    <col min="5382" max="5382" width="3.8984375" style="1" customWidth="1"/>
    <col min="5383" max="5383" width="3" style="1" customWidth="1"/>
    <col min="5384" max="5384" width="4.19921875" style="1" customWidth="1"/>
    <col min="5385" max="5385" width="3.19921875" style="1" customWidth="1"/>
    <col min="5386" max="5386" width="3.5" style="1" customWidth="1"/>
    <col min="5387" max="5387" width="2.69921875" style="1" customWidth="1"/>
    <col min="5388" max="5388" width="3.3984375" style="1" bestFit="1" customWidth="1"/>
    <col min="5389" max="5389" width="2.59765625" style="1" bestFit="1" customWidth="1"/>
    <col min="5390" max="5390" width="3.3984375" style="1" bestFit="1" customWidth="1"/>
    <col min="5391" max="5391" width="2.59765625" style="1" bestFit="1" customWidth="1"/>
    <col min="5392" max="5392" width="4.09765625" style="1" bestFit="1" customWidth="1"/>
    <col min="5393" max="5393" width="3.3984375" style="1" bestFit="1" customWidth="1"/>
    <col min="5394" max="5394" width="4.09765625" style="1" bestFit="1" customWidth="1"/>
    <col min="5395" max="5395" width="3.3984375" style="1" bestFit="1" customWidth="1"/>
    <col min="5396" max="5632" width="11" style="1"/>
    <col min="5633" max="5633" width="5.59765625" style="1" bestFit="1" customWidth="1"/>
    <col min="5634" max="5634" width="21.3984375" style="1" bestFit="1" customWidth="1"/>
    <col min="5635" max="5635" width="4.09765625" style="1" bestFit="1" customWidth="1"/>
    <col min="5636" max="5636" width="3.3984375" style="1" bestFit="1" customWidth="1"/>
    <col min="5637" max="5637" width="4.09765625" style="1" bestFit="1" customWidth="1"/>
    <col min="5638" max="5638" width="3.8984375" style="1" customWidth="1"/>
    <col min="5639" max="5639" width="3" style="1" customWidth="1"/>
    <col min="5640" max="5640" width="4.19921875" style="1" customWidth="1"/>
    <col min="5641" max="5641" width="3.19921875" style="1" customWidth="1"/>
    <col min="5642" max="5642" width="3.5" style="1" customWidth="1"/>
    <col min="5643" max="5643" width="2.69921875" style="1" customWidth="1"/>
    <col min="5644" max="5644" width="3.3984375" style="1" bestFit="1" customWidth="1"/>
    <col min="5645" max="5645" width="2.59765625" style="1" bestFit="1" customWidth="1"/>
    <col min="5646" max="5646" width="3.3984375" style="1" bestFit="1" customWidth="1"/>
    <col min="5647" max="5647" width="2.59765625" style="1" bestFit="1" customWidth="1"/>
    <col min="5648" max="5648" width="4.09765625" style="1" bestFit="1" customWidth="1"/>
    <col min="5649" max="5649" width="3.3984375" style="1" bestFit="1" customWidth="1"/>
    <col min="5650" max="5650" width="4.09765625" style="1" bestFit="1" customWidth="1"/>
    <col min="5651" max="5651" width="3.3984375" style="1" bestFit="1" customWidth="1"/>
    <col min="5652" max="5888" width="11" style="1"/>
    <col min="5889" max="5889" width="5.59765625" style="1" bestFit="1" customWidth="1"/>
    <col min="5890" max="5890" width="21.3984375" style="1" bestFit="1" customWidth="1"/>
    <col min="5891" max="5891" width="4.09765625" style="1" bestFit="1" customWidth="1"/>
    <col min="5892" max="5892" width="3.3984375" style="1" bestFit="1" customWidth="1"/>
    <col min="5893" max="5893" width="4.09765625" style="1" bestFit="1" customWidth="1"/>
    <col min="5894" max="5894" width="3.8984375" style="1" customWidth="1"/>
    <col min="5895" max="5895" width="3" style="1" customWidth="1"/>
    <col min="5896" max="5896" width="4.19921875" style="1" customWidth="1"/>
    <col min="5897" max="5897" width="3.19921875" style="1" customWidth="1"/>
    <col min="5898" max="5898" width="3.5" style="1" customWidth="1"/>
    <col min="5899" max="5899" width="2.69921875" style="1" customWidth="1"/>
    <col min="5900" max="5900" width="3.3984375" style="1" bestFit="1" customWidth="1"/>
    <col min="5901" max="5901" width="2.59765625" style="1" bestFit="1" customWidth="1"/>
    <col min="5902" max="5902" width="3.3984375" style="1" bestFit="1" customWidth="1"/>
    <col min="5903" max="5903" width="2.59765625" style="1" bestFit="1" customWidth="1"/>
    <col min="5904" max="5904" width="4.09765625" style="1" bestFit="1" customWidth="1"/>
    <col min="5905" max="5905" width="3.3984375" style="1" bestFit="1" customWidth="1"/>
    <col min="5906" max="5906" width="4.09765625" style="1" bestFit="1" customWidth="1"/>
    <col min="5907" max="5907" width="3.3984375" style="1" bestFit="1" customWidth="1"/>
    <col min="5908" max="6144" width="11" style="1"/>
    <col min="6145" max="6145" width="5.59765625" style="1" bestFit="1" customWidth="1"/>
    <col min="6146" max="6146" width="21.3984375" style="1" bestFit="1" customWidth="1"/>
    <col min="6147" max="6147" width="4.09765625" style="1" bestFit="1" customWidth="1"/>
    <col min="6148" max="6148" width="3.3984375" style="1" bestFit="1" customWidth="1"/>
    <col min="6149" max="6149" width="4.09765625" style="1" bestFit="1" customWidth="1"/>
    <col min="6150" max="6150" width="3.8984375" style="1" customWidth="1"/>
    <col min="6151" max="6151" width="3" style="1" customWidth="1"/>
    <col min="6152" max="6152" width="4.19921875" style="1" customWidth="1"/>
    <col min="6153" max="6153" width="3.19921875" style="1" customWidth="1"/>
    <col min="6154" max="6154" width="3.5" style="1" customWidth="1"/>
    <col min="6155" max="6155" width="2.69921875" style="1" customWidth="1"/>
    <col min="6156" max="6156" width="3.3984375" style="1" bestFit="1" customWidth="1"/>
    <col min="6157" max="6157" width="2.59765625" style="1" bestFit="1" customWidth="1"/>
    <col min="6158" max="6158" width="3.3984375" style="1" bestFit="1" customWidth="1"/>
    <col min="6159" max="6159" width="2.59765625" style="1" bestFit="1" customWidth="1"/>
    <col min="6160" max="6160" width="4.09765625" style="1" bestFit="1" customWidth="1"/>
    <col min="6161" max="6161" width="3.3984375" style="1" bestFit="1" customWidth="1"/>
    <col min="6162" max="6162" width="4.09765625" style="1" bestFit="1" customWidth="1"/>
    <col min="6163" max="6163" width="3.3984375" style="1" bestFit="1" customWidth="1"/>
    <col min="6164" max="6400" width="11" style="1"/>
    <col min="6401" max="6401" width="5.59765625" style="1" bestFit="1" customWidth="1"/>
    <col min="6402" max="6402" width="21.3984375" style="1" bestFit="1" customWidth="1"/>
    <col min="6403" max="6403" width="4.09765625" style="1" bestFit="1" customWidth="1"/>
    <col min="6404" max="6404" width="3.3984375" style="1" bestFit="1" customWidth="1"/>
    <col min="6405" max="6405" width="4.09765625" style="1" bestFit="1" customWidth="1"/>
    <col min="6406" max="6406" width="3.8984375" style="1" customWidth="1"/>
    <col min="6407" max="6407" width="3" style="1" customWidth="1"/>
    <col min="6408" max="6408" width="4.19921875" style="1" customWidth="1"/>
    <col min="6409" max="6409" width="3.19921875" style="1" customWidth="1"/>
    <col min="6410" max="6410" width="3.5" style="1" customWidth="1"/>
    <col min="6411" max="6411" width="2.69921875" style="1" customWidth="1"/>
    <col min="6412" max="6412" width="3.3984375" style="1" bestFit="1" customWidth="1"/>
    <col min="6413" max="6413" width="2.59765625" style="1" bestFit="1" customWidth="1"/>
    <col min="6414" max="6414" width="3.3984375" style="1" bestFit="1" customWidth="1"/>
    <col min="6415" max="6415" width="2.59765625" style="1" bestFit="1" customWidth="1"/>
    <col min="6416" max="6416" width="4.09765625" style="1" bestFit="1" customWidth="1"/>
    <col min="6417" max="6417" width="3.3984375" style="1" bestFit="1" customWidth="1"/>
    <col min="6418" max="6418" width="4.09765625" style="1" bestFit="1" customWidth="1"/>
    <col min="6419" max="6419" width="3.3984375" style="1" bestFit="1" customWidth="1"/>
    <col min="6420" max="6656" width="11" style="1"/>
    <col min="6657" max="6657" width="5.59765625" style="1" bestFit="1" customWidth="1"/>
    <col min="6658" max="6658" width="21.3984375" style="1" bestFit="1" customWidth="1"/>
    <col min="6659" max="6659" width="4.09765625" style="1" bestFit="1" customWidth="1"/>
    <col min="6660" max="6660" width="3.3984375" style="1" bestFit="1" customWidth="1"/>
    <col min="6661" max="6661" width="4.09765625" style="1" bestFit="1" customWidth="1"/>
    <col min="6662" max="6662" width="3.8984375" style="1" customWidth="1"/>
    <col min="6663" max="6663" width="3" style="1" customWidth="1"/>
    <col min="6664" max="6664" width="4.19921875" style="1" customWidth="1"/>
    <col min="6665" max="6665" width="3.19921875" style="1" customWidth="1"/>
    <col min="6666" max="6666" width="3.5" style="1" customWidth="1"/>
    <col min="6667" max="6667" width="2.69921875" style="1" customWidth="1"/>
    <col min="6668" max="6668" width="3.3984375" style="1" bestFit="1" customWidth="1"/>
    <col min="6669" max="6669" width="2.59765625" style="1" bestFit="1" customWidth="1"/>
    <col min="6670" max="6670" width="3.3984375" style="1" bestFit="1" customWidth="1"/>
    <col min="6671" max="6671" width="2.59765625" style="1" bestFit="1" customWidth="1"/>
    <col min="6672" max="6672" width="4.09765625" style="1" bestFit="1" customWidth="1"/>
    <col min="6673" max="6673" width="3.3984375" style="1" bestFit="1" customWidth="1"/>
    <col min="6674" max="6674" width="4.09765625" style="1" bestFit="1" customWidth="1"/>
    <col min="6675" max="6675" width="3.3984375" style="1" bestFit="1" customWidth="1"/>
    <col min="6676" max="6912" width="11" style="1"/>
    <col min="6913" max="6913" width="5.59765625" style="1" bestFit="1" customWidth="1"/>
    <col min="6914" max="6914" width="21.3984375" style="1" bestFit="1" customWidth="1"/>
    <col min="6915" max="6915" width="4.09765625" style="1" bestFit="1" customWidth="1"/>
    <col min="6916" max="6916" width="3.3984375" style="1" bestFit="1" customWidth="1"/>
    <col min="6917" max="6917" width="4.09765625" style="1" bestFit="1" customWidth="1"/>
    <col min="6918" max="6918" width="3.8984375" style="1" customWidth="1"/>
    <col min="6919" max="6919" width="3" style="1" customWidth="1"/>
    <col min="6920" max="6920" width="4.19921875" style="1" customWidth="1"/>
    <col min="6921" max="6921" width="3.19921875" style="1" customWidth="1"/>
    <col min="6922" max="6922" width="3.5" style="1" customWidth="1"/>
    <col min="6923" max="6923" width="2.69921875" style="1" customWidth="1"/>
    <col min="6924" max="6924" width="3.3984375" style="1" bestFit="1" customWidth="1"/>
    <col min="6925" max="6925" width="2.59765625" style="1" bestFit="1" customWidth="1"/>
    <col min="6926" max="6926" width="3.3984375" style="1" bestFit="1" customWidth="1"/>
    <col min="6927" max="6927" width="2.59765625" style="1" bestFit="1" customWidth="1"/>
    <col min="6928" max="6928" width="4.09765625" style="1" bestFit="1" customWidth="1"/>
    <col min="6929" max="6929" width="3.3984375" style="1" bestFit="1" customWidth="1"/>
    <col min="6930" max="6930" width="4.09765625" style="1" bestFit="1" customWidth="1"/>
    <col min="6931" max="6931" width="3.3984375" style="1" bestFit="1" customWidth="1"/>
    <col min="6932" max="7168" width="11" style="1"/>
    <col min="7169" max="7169" width="5.59765625" style="1" bestFit="1" customWidth="1"/>
    <col min="7170" max="7170" width="21.3984375" style="1" bestFit="1" customWidth="1"/>
    <col min="7171" max="7171" width="4.09765625" style="1" bestFit="1" customWidth="1"/>
    <col min="7172" max="7172" width="3.3984375" style="1" bestFit="1" customWidth="1"/>
    <col min="7173" max="7173" width="4.09765625" style="1" bestFit="1" customWidth="1"/>
    <col min="7174" max="7174" width="3.8984375" style="1" customWidth="1"/>
    <col min="7175" max="7175" width="3" style="1" customWidth="1"/>
    <col min="7176" max="7176" width="4.19921875" style="1" customWidth="1"/>
    <col min="7177" max="7177" width="3.19921875" style="1" customWidth="1"/>
    <col min="7178" max="7178" width="3.5" style="1" customWidth="1"/>
    <col min="7179" max="7179" width="2.69921875" style="1" customWidth="1"/>
    <col min="7180" max="7180" width="3.3984375" style="1" bestFit="1" customWidth="1"/>
    <col min="7181" max="7181" width="2.59765625" style="1" bestFit="1" customWidth="1"/>
    <col min="7182" max="7182" width="3.3984375" style="1" bestFit="1" customWidth="1"/>
    <col min="7183" max="7183" width="2.59765625" style="1" bestFit="1" customWidth="1"/>
    <col min="7184" max="7184" width="4.09765625" style="1" bestFit="1" customWidth="1"/>
    <col min="7185" max="7185" width="3.3984375" style="1" bestFit="1" customWidth="1"/>
    <col min="7186" max="7186" width="4.09765625" style="1" bestFit="1" customWidth="1"/>
    <col min="7187" max="7187" width="3.3984375" style="1" bestFit="1" customWidth="1"/>
    <col min="7188" max="7424" width="11" style="1"/>
    <col min="7425" max="7425" width="5.59765625" style="1" bestFit="1" customWidth="1"/>
    <col min="7426" max="7426" width="21.3984375" style="1" bestFit="1" customWidth="1"/>
    <col min="7427" max="7427" width="4.09765625" style="1" bestFit="1" customWidth="1"/>
    <col min="7428" max="7428" width="3.3984375" style="1" bestFit="1" customWidth="1"/>
    <col min="7429" max="7429" width="4.09765625" style="1" bestFit="1" customWidth="1"/>
    <col min="7430" max="7430" width="3.8984375" style="1" customWidth="1"/>
    <col min="7431" max="7431" width="3" style="1" customWidth="1"/>
    <col min="7432" max="7432" width="4.19921875" style="1" customWidth="1"/>
    <col min="7433" max="7433" width="3.19921875" style="1" customWidth="1"/>
    <col min="7434" max="7434" width="3.5" style="1" customWidth="1"/>
    <col min="7435" max="7435" width="2.69921875" style="1" customWidth="1"/>
    <col min="7436" max="7436" width="3.3984375" style="1" bestFit="1" customWidth="1"/>
    <col min="7437" max="7437" width="2.59765625" style="1" bestFit="1" customWidth="1"/>
    <col min="7438" max="7438" width="3.3984375" style="1" bestFit="1" customWidth="1"/>
    <col min="7439" max="7439" width="2.59765625" style="1" bestFit="1" customWidth="1"/>
    <col min="7440" max="7440" width="4.09765625" style="1" bestFit="1" customWidth="1"/>
    <col min="7441" max="7441" width="3.3984375" style="1" bestFit="1" customWidth="1"/>
    <col min="7442" max="7442" width="4.09765625" style="1" bestFit="1" customWidth="1"/>
    <col min="7443" max="7443" width="3.3984375" style="1" bestFit="1" customWidth="1"/>
    <col min="7444" max="7680" width="11" style="1"/>
    <col min="7681" max="7681" width="5.59765625" style="1" bestFit="1" customWidth="1"/>
    <col min="7682" max="7682" width="21.3984375" style="1" bestFit="1" customWidth="1"/>
    <col min="7683" max="7683" width="4.09765625" style="1" bestFit="1" customWidth="1"/>
    <col min="7684" max="7684" width="3.3984375" style="1" bestFit="1" customWidth="1"/>
    <col min="7685" max="7685" width="4.09765625" style="1" bestFit="1" customWidth="1"/>
    <col min="7686" max="7686" width="3.8984375" style="1" customWidth="1"/>
    <col min="7687" max="7687" width="3" style="1" customWidth="1"/>
    <col min="7688" max="7688" width="4.19921875" style="1" customWidth="1"/>
    <col min="7689" max="7689" width="3.19921875" style="1" customWidth="1"/>
    <col min="7690" max="7690" width="3.5" style="1" customWidth="1"/>
    <col min="7691" max="7691" width="2.69921875" style="1" customWidth="1"/>
    <col min="7692" max="7692" width="3.3984375" style="1" bestFit="1" customWidth="1"/>
    <col min="7693" max="7693" width="2.59765625" style="1" bestFit="1" customWidth="1"/>
    <col min="7694" max="7694" width="3.3984375" style="1" bestFit="1" customWidth="1"/>
    <col min="7695" max="7695" width="2.59765625" style="1" bestFit="1" customWidth="1"/>
    <col min="7696" max="7696" width="4.09765625" style="1" bestFit="1" customWidth="1"/>
    <col min="7697" max="7697" width="3.3984375" style="1" bestFit="1" customWidth="1"/>
    <col min="7698" max="7698" width="4.09765625" style="1" bestFit="1" customWidth="1"/>
    <col min="7699" max="7699" width="3.3984375" style="1" bestFit="1" customWidth="1"/>
    <col min="7700" max="7936" width="11" style="1"/>
    <col min="7937" max="7937" width="5.59765625" style="1" bestFit="1" customWidth="1"/>
    <col min="7938" max="7938" width="21.3984375" style="1" bestFit="1" customWidth="1"/>
    <col min="7939" max="7939" width="4.09765625" style="1" bestFit="1" customWidth="1"/>
    <col min="7940" max="7940" width="3.3984375" style="1" bestFit="1" customWidth="1"/>
    <col min="7941" max="7941" width="4.09765625" style="1" bestFit="1" customWidth="1"/>
    <col min="7942" max="7942" width="3.8984375" style="1" customWidth="1"/>
    <col min="7943" max="7943" width="3" style="1" customWidth="1"/>
    <col min="7944" max="7944" width="4.19921875" style="1" customWidth="1"/>
    <col min="7945" max="7945" width="3.19921875" style="1" customWidth="1"/>
    <col min="7946" max="7946" width="3.5" style="1" customWidth="1"/>
    <col min="7947" max="7947" width="2.69921875" style="1" customWidth="1"/>
    <col min="7948" max="7948" width="3.3984375" style="1" bestFit="1" customWidth="1"/>
    <col min="7949" max="7949" width="2.59765625" style="1" bestFit="1" customWidth="1"/>
    <col min="7950" max="7950" width="3.3984375" style="1" bestFit="1" customWidth="1"/>
    <col min="7951" max="7951" width="2.59765625" style="1" bestFit="1" customWidth="1"/>
    <col min="7952" max="7952" width="4.09765625" style="1" bestFit="1" customWidth="1"/>
    <col min="7953" max="7953" width="3.3984375" style="1" bestFit="1" customWidth="1"/>
    <col min="7954" max="7954" width="4.09765625" style="1" bestFit="1" customWidth="1"/>
    <col min="7955" max="7955" width="3.3984375" style="1" bestFit="1" customWidth="1"/>
    <col min="7956" max="8192" width="11" style="1"/>
    <col min="8193" max="8193" width="5.59765625" style="1" bestFit="1" customWidth="1"/>
    <col min="8194" max="8194" width="21.3984375" style="1" bestFit="1" customWidth="1"/>
    <col min="8195" max="8195" width="4.09765625" style="1" bestFit="1" customWidth="1"/>
    <col min="8196" max="8196" width="3.3984375" style="1" bestFit="1" customWidth="1"/>
    <col min="8197" max="8197" width="4.09765625" style="1" bestFit="1" customWidth="1"/>
    <col min="8198" max="8198" width="3.8984375" style="1" customWidth="1"/>
    <col min="8199" max="8199" width="3" style="1" customWidth="1"/>
    <col min="8200" max="8200" width="4.19921875" style="1" customWidth="1"/>
    <col min="8201" max="8201" width="3.19921875" style="1" customWidth="1"/>
    <col min="8202" max="8202" width="3.5" style="1" customWidth="1"/>
    <col min="8203" max="8203" width="2.69921875" style="1" customWidth="1"/>
    <col min="8204" max="8204" width="3.3984375" style="1" bestFit="1" customWidth="1"/>
    <col min="8205" max="8205" width="2.59765625" style="1" bestFit="1" customWidth="1"/>
    <col min="8206" max="8206" width="3.3984375" style="1" bestFit="1" customWidth="1"/>
    <col min="8207" max="8207" width="2.59765625" style="1" bestFit="1" customWidth="1"/>
    <col min="8208" max="8208" width="4.09765625" style="1" bestFit="1" customWidth="1"/>
    <col min="8209" max="8209" width="3.3984375" style="1" bestFit="1" customWidth="1"/>
    <col min="8210" max="8210" width="4.09765625" style="1" bestFit="1" customWidth="1"/>
    <col min="8211" max="8211" width="3.3984375" style="1" bestFit="1" customWidth="1"/>
    <col min="8212" max="8448" width="11" style="1"/>
    <col min="8449" max="8449" width="5.59765625" style="1" bestFit="1" customWidth="1"/>
    <col min="8450" max="8450" width="21.3984375" style="1" bestFit="1" customWidth="1"/>
    <col min="8451" max="8451" width="4.09765625" style="1" bestFit="1" customWidth="1"/>
    <col min="8452" max="8452" width="3.3984375" style="1" bestFit="1" customWidth="1"/>
    <col min="8453" max="8453" width="4.09765625" style="1" bestFit="1" customWidth="1"/>
    <col min="8454" max="8454" width="3.8984375" style="1" customWidth="1"/>
    <col min="8455" max="8455" width="3" style="1" customWidth="1"/>
    <col min="8456" max="8456" width="4.19921875" style="1" customWidth="1"/>
    <col min="8457" max="8457" width="3.19921875" style="1" customWidth="1"/>
    <col min="8458" max="8458" width="3.5" style="1" customWidth="1"/>
    <col min="8459" max="8459" width="2.69921875" style="1" customWidth="1"/>
    <col min="8460" max="8460" width="3.3984375" style="1" bestFit="1" customWidth="1"/>
    <col min="8461" max="8461" width="2.59765625" style="1" bestFit="1" customWidth="1"/>
    <col min="8462" max="8462" width="3.3984375" style="1" bestFit="1" customWidth="1"/>
    <col min="8463" max="8463" width="2.59765625" style="1" bestFit="1" customWidth="1"/>
    <col min="8464" max="8464" width="4.09765625" style="1" bestFit="1" customWidth="1"/>
    <col min="8465" max="8465" width="3.3984375" style="1" bestFit="1" customWidth="1"/>
    <col min="8466" max="8466" width="4.09765625" style="1" bestFit="1" customWidth="1"/>
    <col min="8467" max="8467" width="3.3984375" style="1" bestFit="1" customWidth="1"/>
    <col min="8468" max="8704" width="11" style="1"/>
    <col min="8705" max="8705" width="5.59765625" style="1" bestFit="1" customWidth="1"/>
    <col min="8706" max="8706" width="21.3984375" style="1" bestFit="1" customWidth="1"/>
    <col min="8707" max="8707" width="4.09765625" style="1" bestFit="1" customWidth="1"/>
    <col min="8708" max="8708" width="3.3984375" style="1" bestFit="1" customWidth="1"/>
    <col min="8709" max="8709" width="4.09765625" style="1" bestFit="1" customWidth="1"/>
    <col min="8710" max="8710" width="3.8984375" style="1" customWidth="1"/>
    <col min="8711" max="8711" width="3" style="1" customWidth="1"/>
    <col min="8712" max="8712" width="4.19921875" style="1" customWidth="1"/>
    <col min="8713" max="8713" width="3.19921875" style="1" customWidth="1"/>
    <col min="8714" max="8714" width="3.5" style="1" customWidth="1"/>
    <col min="8715" max="8715" width="2.69921875" style="1" customWidth="1"/>
    <col min="8716" max="8716" width="3.3984375" style="1" bestFit="1" customWidth="1"/>
    <col min="8717" max="8717" width="2.59765625" style="1" bestFit="1" customWidth="1"/>
    <col min="8718" max="8718" width="3.3984375" style="1" bestFit="1" customWidth="1"/>
    <col min="8719" max="8719" width="2.59765625" style="1" bestFit="1" customWidth="1"/>
    <col min="8720" max="8720" width="4.09765625" style="1" bestFit="1" customWidth="1"/>
    <col min="8721" max="8721" width="3.3984375" style="1" bestFit="1" customWidth="1"/>
    <col min="8722" max="8722" width="4.09765625" style="1" bestFit="1" customWidth="1"/>
    <col min="8723" max="8723" width="3.3984375" style="1" bestFit="1" customWidth="1"/>
    <col min="8724" max="8960" width="11" style="1"/>
    <col min="8961" max="8961" width="5.59765625" style="1" bestFit="1" customWidth="1"/>
    <col min="8962" max="8962" width="21.3984375" style="1" bestFit="1" customWidth="1"/>
    <col min="8963" max="8963" width="4.09765625" style="1" bestFit="1" customWidth="1"/>
    <col min="8964" max="8964" width="3.3984375" style="1" bestFit="1" customWidth="1"/>
    <col min="8965" max="8965" width="4.09765625" style="1" bestFit="1" customWidth="1"/>
    <col min="8966" max="8966" width="3.8984375" style="1" customWidth="1"/>
    <col min="8967" max="8967" width="3" style="1" customWidth="1"/>
    <col min="8968" max="8968" width="4.19921875" style="1" customWidth="1"/>
    <col min="8969" max="8969" width="3.19921875" style="1" customWidth="1"/>
    <col min="8970" max="8970" width="3.5" style="1" customWidth="1"/>
    <col min="8971" max="8971" width="2.69921875" style="1" customWidth="1"/>
    <col min="8972" max="8972" width="3.3984375" style="1" bestFit="1" customWidth="1"/>
    <col min="8973" max="8973" width="2.59765625" style="1" bestFit="1" customWidth="1"/>
    <col min="8974" max="8974" width="3.3984375" style="1" bestFit="1" customWidth="1"/>
    <col min="8975" max="8975" width="2.59765625" style="1" bestFit="1" customWidth="1"/>
    <col min="8976" max="8976" width="4.09765625" style="1" bestFit="1" customWidth="1"/>
    <col min="8977" max="8977" width="3.3984375" style="1" bestFit="1" customWidth="1"/>
    <col min="8978" max="8978" width="4.09765625" style="1" bestFit="1" customWidth="1"/>
    <col min="8979" max="8979" width="3.3984375" style="1" bestFit="1" customWidth="1"/>
    <col min="8980" max="9216" width="11" style="1"/>
    <col min="9217" max="9217" width="5.59765625" style="1" bestFit="1" customWidth="1"/>
    <col min="9218" max="9218" width="21.3984375" style="1" bestFit="1" customWidth="1"/>
    <col min="9219" max="9219" width="4.09765625" style="1" bestFit="1" customWidth="1"/>
    <col min="9220" max="9220" width="3.3984375" style="1" bestFit="1" customWidth="1"/>
    <col min="9221" max="9221" width="4.09765625" style="1" bestFit="1" customWidth="1"/>
    <col min="9222" max="9222" width="3.8984375" style="1" customWidth="1"/>
    <col min="9223" max="9223" width="3" style="1" customWidth="1"/>
    <col min="9224" max="9224" width="4.19921875" style="1" customWidth="1"/>
    <col min="9225" max="9225" width="3.19921875" style="1" customWidth="1"/>
    <col min="9226" max="9226" width="3.5" style="1" customWidth="1"/>
    <col min="9227" max="9227" width="2.69921875" style="1" customWidth="1"/>
    <col min="9228" max="9228" width="3.3984375" style="1" bestFit="1" customWidth="1"/>
    <col min="9229" max="9229" width="2.59765625" style="1" bestFit="1" customWidth="1"/>
    <col min="9230" max="9230" width="3.3984375" style="1" bestFit="1" customWidth="1"/>
    <col min="9231" max="9231" width="2.59765625" style="1" bestFit="1" customWidth="1"/>
    <col min="9232" max="9232" width="4.09765625" style="1" bestFit="1" customWidth="1"/>
    <col min="9233" max="9233" width="3.3984375" style="1" bestFit="1" customWidth="1"/>
    <col min="9234" max="9234" width="4.09765625" style="1" bestFit="1" customWidth="1"/>
    <col min="9235" max="9235" width="3.3984375" style="1" bestFit="1" customWidth="1"/>
    <col min="9236" max="9472" width="11" style="1"/>
    <col min="9473" max="9473" width="5.59765625" style="1" bestFit="1" customWidth="1"/>
    <col min="9474" max="9474" width="21.3984375" style="1" bestFit="1" customWidth="1"/>
    <col min="9475" max="9475" width="4.09765625" style="1" bestFit="1" customWidth="1"/>
    <col min="9476" max="9476" width="3.3984375" style="1" bestFit="1" customWidth="1"/>
    <col min="9477" max="9477" width="4.09765625" style="1" bestFit="1" customWidth="1"/>
    <col min="9478" max="9478" width="3.8984375" style="1" customWidth="1"/>
    <col min="9479" max="9479" width="3" style="1" customWidth="1"/>
    <col min="9480" max="9480" width="4.19921875" style="1" customWidth="1"/>
    <col min="9481" max="9481" width="3.19921875" style="1" customWidth="1"/>
    <col min="9482" max="9482" width="3.5" style="1" customWidth="1"/>
    <col min="9483" max="9483" width="2.69921875" style="1" customWidth="1"/>
    <col min="9484" max="9484" width="3.3984375" style="1" bestFit="1" customWidth="1"/>
    <col min="9485" max="9485" width="2.59765625" style="1" bestFit="1" customWidth="1"/>
    <col min="9486" max="9486" width="3.3984375" style="1" bestFit="1" customWidth="1"/>
    <col min="9487" max="9487" width="2.59765625" style="1" bestFit="1" customWidth="1"/>
    <col min="9488" max="9488" width="4.09765625" style="1" bestFit="1" customWidth="1"/>
    <col min="9489" max="9489" width="3.3984375" style="1" bestFit="1" customWidth="1"/>
    <col min="9490" max="9490" width="4.09765625" style="1" bestFit="1" customWidth="1"/>
    <col min="9491" max="9491" width="3.3984375" style="1" bestFit="1" customWidth="1"/>
    <col min="9492" max="9728" width="11" style="1"/>
    <col min="9729" max="9729" width="5.59765625" style="1" bestFit="1" customWidth="1"/>
    <col min="9730" max="9730" width="21.3984375" style="1" bestFit="1" customWidth="1"/>
    <col min="9731" max="9731" width="4.09765625" style="1" bestFit="1" customWidth="1"/>
    <col min="9732" max="9732" width="3.3984375" style="1" bestFit="1" customWidth="1"/>
    <col min="9733" max="9733" width="4.09765625" style="1" bestFit="1" customWidth="1"/>
    <col min="9734" max="9734" width="3.8984375" style="1" customWidth="1"/>
    <col min="9735" max="9735" width="3" style="1" customWidth="1"/>
    <col min="9736" max="9736" width="4.19921875" style="1" customWidth="1"/>
    <col min="9737" max="9737" width="3.19921875" style="1" customWidth="1"/>
    <col min="9738" max="9738" width="3.5" style="1" customWidth="1"/>
    <col min="9739" max="9739" width="2.69921875" style="1" customWidth="1"/>
    <col min="9740" max="9740" width="3.3984375" style="1" bestFit="1" customWidth="1"/>
    <col min="9741" max="9741" width="2.59765625" style="1" bestFit="1" customWidth="1"/>
    <col min="9742" max="9742" width="3.3984375" style="1" bestFit="1" customWidth="1"/>
    <col min="9743" max="9743" width="2.59765625" style="1" bestFit="1" customWidth="1"/>
    <col min="9744" max="9744" width="4.09765625" style="1" bestFit="1" customWidth="1"/>
    <col min="9745" max="9745" width="3.3984375" style="1" bestFit="1" customWidth="1"/>
    <col min="9746" max="9746" width="4.09765625" style="1" bestFit="1" customWidth="1"/>
    <col min="9747" max="9747" width="3.3984375" style="1" bestFit="1" customWidth="1"/>
    <col min="9748" max="9984" width="11" style="1"/>
    <col min="9985" max="9985" width="5.59765625" style="1" bestFit="1" customWidth="1"/>
    <col min="9986" max="9986" width="21.3984375" style="1" bestFit="1" customWidth="1"/>
    <col min="9987" max="9987" width="4.09765625" style="1" bestFit="1" customWidth="1"/>
    <col min="9988" max="9988" width="3.3984375" style="1" bestFit="1" customWidth="1"/>
    <col min="9989" max="9989" width="4.09765625" style="1" bestFit="1" customWidth="1"/>
    <col min="9990" max="9990" width="3.8984375" style="1" customWidth="1"/>
    <col min="9991" max="9991" width="3" style="1" customWidth="1"/>
    <col min="9992" max="9992" width="4.19921875" style="1" customWidth="1"/>
    <col min="9993" max="9993" width="3.19921875" style="1" customWidth="1"/>
    <col min="9994" max="9994" width="3.5" style="1" customWidth="1"/>
    <col min="9995" max="9995" width="2.69921875" style="1" customWidth="1"/>
    <col min="9996" max="9996" width="3.3984375" style="1" bestFit="1" customWidth="1"/>
    <col min="9997" max="9997" width="2.59765625" style="1" bestFit="1" customWidth="1"/>
    <col min="9998" max="9998" width="3.3984375" style="1" bestFit="1" customWidth="1"/>
    <col min="9999" max="9999" width="2.59765625" style="1" bestFit="1" customWidth="1"/>
    <col min="10000" max="10000" width="4.09765625" style="1" bestFit="1" customWidth="1"/>
    <col min="10001" max="10001" width="3.3984375" style="1" bestFit="1" customWidth="1"/>
    <col min="10002" max="10002" width="4.09765625" style="1" bestFit="1" customWidth="1"/>
    <col min="10003" max="10003" width="3.3984375" style="1" bestFit="1" customWidth="1"/>
    <col min="10004" max="10240" width="11" style="1"/>
    <col min="10241" max="10241" width="5.59765625" style="1" bestFit="1" customWidth="1"/>
    <col min="10242" max="10242" width="21.3984375" style="1" bestFit="1" customWidth="1"/>
    <col min="10243" max="10243" width="4.09765625" style="1" bestFit="1" customWidth="1"/>
    <col min="10244" max="10244" width="3.3984375" style="1" bestFit="1" customWidth="1"/>
    <col min="10245" max="10245" width="4.09765625" style="1" bestFit="1" customWidth="1"/>
    <col min="10246" max="10246" width="3.8984375" style="1" customWidth="1"/>
    <col min="10247" max="10247" width="3" style="1" customWidth="1"/>
    <col min="10248" max="10248" width="4.19921875" style="1" customWidth="1"/>
    <col min="10249" max="10249" width="3.19921875" style="1" customWidth="1"/>
    <col min="10250" max="10250" width="3.5" style="1" customWidth="1"/>
    <col min="10251" max="10251" width="2.69921875" style="1" customWidth="1"/>
    <col min="10252" max="10252" width="3.3984375" style="1" bestFit="1" customWidth="1"/>
    <col min="10253" max="10253" width="2.59765625" style="1" bestFit="1" customWidth="1"/>
    <col min="10254" max="10254" width="3.3984375" style="1" bestFit="1" customWidth="1"/>
    <col min="10255" max="10255" width="2.59765625" style="1" bestFit="1" customWidth="1"/>
    <col min="10256" max="10256" width="4.09765625" style="1" bestFit="1" customWidth="1"/>
    <col min="10257" max="10257" width="3.3984375" style="1" bestFit="1" customWidth="1"/>
    <col min="10258" max="10258" width="4.09765625" style="1" bestFit="1" customWidth="1"/>
    <col min="10259" max="10259" width="3.3984375" style="1" bestFit="1" customWidth="1"/>
    <col min="10260" max="10496" width="11" style="1"/>
    <col min="10497" max="10497" width="5.59765625" style="1" bestFit="1" customWidth="1"/>
    <col min="10498" max="10498" width="21.3984375" style="1" bestFit="1" customWidth="1"/>
    <col min="10499" max="10499" width="4.09765625" style="1" bestFit="1" customWidth="1"/>
    <col min="10500" max="10500" width="3.3984375" style="1" bestFit="1" customWidth="1"/>
    <col min="10501" max="10501" width="4.09765625" style="1" bestFit="1" customWidth="1"/>
    <col min="10502" max="10502" width="3.8984375" style="1" customWidth="1"/>
    <col min="10503" max="10503" width="3" style="1" customWidth="1"/>
    <col min="10504" max="10504" width="4.19921875" style="1" customWidth="1"/>
    <col min="10505" max="10505" width="3.19921875" style="1" customWidth="1"/>
    <col min="10506" max="10506" width="3.5" style="1" customWidth="1"/>
    <col min="10507" max="10507" width="2.69921875" style="1" customWidth="1"/>
    <col min="10508" max="10508" width="3.3984375" style="1" bestFit="1" customWidth="1"/>
    <col min="10509" max="10509" width="2.59765625" style="1" bestFit="1" customWidth="1"/>
    <col min="10510" max="10510" width="3.3984375" style="1" bestFit="1" customWidth="1"/>
    <col min="10511" max="10511" width="2.59765625" style="1" bestFit="1" customWidth="1"/>
    <col min="10512" max="10512" width="4.09765625" style="1" bestFit="1" customWidth="1"/>
    <col min="10513" max="10513" width="3.3984375" style="1" bestFit="1" customWidth="1"/>
    <col min="10514" max="10514" width="4.09765625" style="1" bestFit="1" customWidth="1"/>
    <col min="10515" max="10515" width="3.3984375" style="1" bestFit="1" customWidth="1"/>
    <col min="10516" max="10752" width="11" style="1"/>
    <col min="10753" max="10753" width="5.59765625" style="1" bestFit="1" customWidth="1"/>
    <col min="10754" max="10754" width="21.3984375" style="1" bestFit="1" customWidth="1"/>
    <col min="10755" max="10755" width="4.09765625" style="1" bestFit="1" customWidth="1"/>
    <col min="10756" max="10756" width="3.3984375" style="1" bestFit="1" customWidth="1"/>
    <col min="10757" max="10757" width="4.09765625" style="1" bestFit="1" customWidth="1"/>
    <col min="10758" max="10758" width="3.8984375" style="1" customWidth="1"/>
    <col min="10759" max="10759" width="3" style="1" customWidth="1"/>
    <col min="10760" max="10760" width="4.19921875" style="1" customWidth="1"/>
    <col min="10761" max="10761" width="3.19921875" style="1" customWidth="1"/>
    <col min="10762" max="10762" width="3.5" style="1" customWidth="1"/>
    <col min="10763" max="10763" width="2.69921875" style="1" customWidth="1"/>
    <col min="10764" max="10764" width="3.3984375" style="1" bestFit="1" customWidth="1"/>
    <col min="10765" max="10765" width="2.59765625" style="1" bestFit="1" customWidth="1"/>
    <col min="10766" max="10766" width="3.3984375" style="1" bestFit="1" customWidth="1"/>
    <col min="10767" max="10767" width="2.59765625" style="1" bestFit="1" customWidth="1"/>
    <col min="10768" max="10768" width="4.09765625" style="1" bestFit="1" customWidth="1"/>
    <col min="10769" max="10769" width="3.3984375" style="1" bestFit="1" customWidth="1"/>
    <col min="10770" max="10770" width="4.09765625" style="1" bestFit="1" customWidth="1"/>
    <col min="10771" max="10771" width="3.3984375" style="1" bestFit="1" customWidth="1"/>
    <col min="10772" max="11008" width="11" style="1"/>
    <col min="11009" max="11009" width="5.59765625" style="1" bestFit="1" customWidth="1"/>
    <col min="11010" max="11010" width="21.3984375" style="1" bestFit="1" customWidth="1"/>
    <col min="11011" max="11011" width="4.09765625" style="1" bestFit="1" customWidth="1"/>
    <col min="11012" max="11012" width="3.3984375" style="1" bestFit="1" customWidth="1"/>
    <col min="11013" max="11013" width="4.09765625" style="1" bestFit="1" customWidth="1"/>
    <col min="11014" max="11014" width="3.8984375" style="1" customWidth="1"/>
    <col min="11015" max="11015" width="3" style="1" customWidth="1"/>
    <col min="11016" max="11016" width="4.19921875" style="1" customWidth="1"/>
    <col min="11017" max="11017" width="3.19921875" style="1" customWidth="1"/>
    <col min="11018" max="11018" width="3.5" style="1" customWidth="1"/>
    <col min="11019" max="11019" width="2.69921875" style="1" customWidth="1"/>
    <col min="11020" max="11020" width="3.3984375" style="1" bestFit="1" customWidth="1"/>
    <col min="11021" max="11021" width="2.59765625" style="1" bestFit="1" customWidth="1"/>
    <col min="11022" max="11022" width="3.3984375" style="1" bestFit="1" customWidth="1"/>
    <col min="11023" max="11023" width="2.59765625" style="1" bestFit="1" customWidth="1"/>
    <col min="11024" max="11024" width="4.09765625" style="1" bestFit="1" customWidth="1"/>
    <col min="11025" max="11025" width="3.3984375" style="1" bestFit="1" customWidth="1"/>
    <col min="11026" max="11026" width="4.09765625" style="1" bestFit="1" customWidth="1"/>
    <col min="11027" max="11027" width="3.3984375" style="1" bestFit="1" customWidth="1"/>
    <col min="11028" max="11264" width="11" style="1"/>
    <col min="11265" max="11265" width="5.59765625" style="1" bestFit="1" customWidth="1"/>
    <col min="11266" max="11266" width="21.3984375" style="1" bestFit="1" customWidth="1"/>
    <col min="11267" max="11267" width="4.09765625" style="1" bestFit="1" customWidth="1"/>
    <col min="11268" max="11268" width="3.3984375" style="1" bestFit="1" customWidth="1"/>
    <col min="11269" max="11269" width="4.09765625" style="1" bestFit="1" customWidth="1"/>
    <col min="11270" max="11270" width="3.8984375" style="1" customWidth="1"/>
    <col min="11271" max="11271" width="3" style="1" customWidth="1"/>
    <col min="11272" max="11272" width="4.19921875" style="1" customWidth="1"/>
    <col min="11273" max="11273" width="3.19921875" style="1" customWidth="1"/>
    <col min="11274" max="11274" width="3.5" style="1" customWidth="1"/>
    <col min="11275" max="11275" width="2.69921875" style="1" customWidth="1"/>
    <col min="11276" max="11276" width="3.3984375" style="1" bestFit="1" customWidth="1"/>
    <col min="11277" max="11277" width="2.59765625" style="1" bestFit="1" customWidth="1"/>
    <col min="11278" max="11278" width="3.3984375" style="1" bestFit="1" customWidth="1"/>
    <col min="11279" max="11279" width="2.59765625" style="1" bestFit="1" customWidth="1"/>
    <col min="11280" max="11280" width="4.09765625" style="1" bestFit="1" customWidth="1"/>
    <col min="11281" max="11281" width="3.3984375" style="1" bestFit="1" customWidth="1"/>
    <col min="11282" max="11282" width="4.09765625" style="1" bestFit="1" customWidth="1"/>
    <col min="11283" max="11283" width="3.3984375" style="1" bestFit="1" customWidth="1"/>
    <col min="11284" max="11520" width="11" style="1"/>
    <col min="11521" max="11521" width="5.59765625" style="1" bestFit="1" customWidth="1"/>
    <col min="11522" max="11522" width="21.3984375" style="1" bestFit="1" customWidth="1"/>
    <col min="11523" max="11523" width="4.09765625" style="1" bestFit="1" customWidth="1"/>
    <col min="11524" max="11524" width="3.3984375" style="1" bestFit="1" customWidth="1"/>
    <col min="11525" max="11525" width="4.09765625" style="1" bestFit="1" customWidth="1"/>
    <col min="11526" max="11526" width="3.8984375" style="1" customWidth="1"/>
    <col min="11527" max="11527" width="3" style="1" customWidth="1"/>
    <col min="11528" max="11528" width="4.19921875" style="1" customWidth="1"/>
    <col min="11529" max="11529" width="3.19921875" style="1" customWidth="1"/>
    <col min="11530" max="11530" width="3.5" style="1" customWidth="1"/>
    <col min="11531" max="11531" width="2.69921875" style="1" customWidth="1"/>
    <col min="11532" max="11532" width="3.3984375" style="1" bestFit="1" customWidth="1"/>
    <col min="11533" max="11533" width="2.59765625" style="1" bestFit="1" customWidth="1"/>
    <col min="11534" max="11534" width="3.3984375" style="1" bestFit="1" customWidth="1"/>
    <col min="11535" max="11535" width="2.59765625" style="1" bestFit="1" customWidth="1"/>
    <col min="11536" max="11536" width="4.09765625" style="1" bestFit="1" customWidth="1"/>
    <col min="11537" max="11537" width="3.3984375" style="1" bestFit="1" customWidth="1"/>
    <col min="11538" max="11538" width="4.09765625" style="1" bestFit="1" customWidth="1"/>
    <col min="11539" max="11539" width="3.3984375" style="1" bestFit="1" customWidth="1"/>
    <col min="11540" max="11776" width="11" style="1"/>
    <col min="11777" max="11777" width="5.59765625" style="1" bestFit="1" customWidth="1"/>
    <col min="11778" max="11778" width="21.3984375" style="1" bestFit="1" customWidth="1"/>
    <col min="11779" max="11779" width="4.09765625" style="1" bestFit="1" customWidth="1"/>
    <col min="11780" max="11780" width="3.3984375" style="1" bestFit="1" customWidth="1"/>
    <col min="11781" max="11781" width="4.09765625" style="1" bestFit="1" customWidth="1"/>
    <col min="11782" max="11782" width="3.8984375" style="1" customWidth="1"/>
    <col min="11783" max="11783" width="3" style="1" customWidth="1"/>
    <col min="11784" max="11784" width="4.19921875" style="1" customWidth="1"/>
    <col min="11785" max="11785" width="3.19921875" style="1" customWidth="1"/>
    <col min="11786" max="11786" width="3.5" style="1" customWidth="1"/>
    <col min="11787" max="11787" width="2.69921875" style="1" customWidth="1"/>
    <col min="11788" max="11788" width="3.3984375" style="1" bestFit="1" customWidth="1"/>
    <col min="11789" max="11789" width="2.59765625" style="1" bestFit="1" customWidth="1"/>
    <col min="11790" max="11790" width="3.3984375" style="1" bestFit="1" customWidth="1"/>
    <col min="11791" max="11791" width="2.59765625" style="1" bestFit="1" customWidth="1"/>
    <col min="11792" max="11792" width="4.09765625" style="1" bestFit="1" customWidth="1"/>
    <col min="11793" max="11793" width="3.3984375" style="1" bestFit="1" customWidth="1"/>
    <col min="11794" max="11794" width="4.09765625" style="1" bestFit="1" customWidth="1"/>
    <col min="11795" max="11795" width="3.3984375" style="1" bestFit="1" customWidth="1"/>
    <col min="11796" max="12032" width="11" style="1"/>
    <col min="12033" max="12033" width="5.59765625" style="1" bestFit="1" customWidth="1"/>
    <col min="12034" max="12034" width="21.3984375" style="1" bestFit="1" customWidth="1"/>
    <col min="12035" max="12035" width="4.09765625" style="1" bestFit="1" customWidth="1"/>
    <col min="12036" max="12036" width="3.3984375" style="1" bestFit="1" customWidth="1"/>
    <col min="12037" max="12037" width="4.09765625" style="1" bestFit="1" customWidth="1"/>
    <col min="12038" max="12038" width="3.8984375" style="1" customWidth="1"/>
    <col min="12039" max="12039" width="3" style="1" customWidth="1"/>
    <col min="12040" max="12040" width="4.19921875" style="1" customWidth="1"/>
    <col min="12041" max="12041" width="3.19921875" style="1" customWidth="1"/>
    <col min="12042" max="12042" width="3.5" style="1" customWidth="1"/>
    <col min="12043" max="12043" width="2.69921875" style="1" customWidth="1"/>
    <col min="12044" max="12044" width="3.3984375" style="1" bestFit="1" customWidth="1"/>
    <col min="12045" max="12045" width="2.59765625" style="1" bestFit="1" customWidth="1"/>
    <col min="12046" max="12046" width="3.3984375" style="1" bestFit="1" customWidth="1"/>
    <col min="12047" max="12047" width="2.59765625" style="1" bestFit="1" customWidth="1"/>
    <col min="12048" max="12048" width="4.09765625" style="1" bestFit="1" customWidth="1"/>
    <col min="12049" max="12049" width="3.3984375" style="1" bestFit="1" customWidth="1"/>
    <col min="12050" max="12050" width="4.09765625" style="1" bestFit="1" customWidth="1"/>
    <col min="12051" max="12051" width="3.3984375" style="1" bestFit="1" customWidth="1"/>
    <col min="12052" max="12288" width="11" style="1"/>
    <col min="12289" max="12289" width="5.59765625" style="1" bestFit="1" customWidth="1"/>
    <col min="12290" max="12290" width="21.3984375" style="1" bestFit="1" customWidth="1"/>
    <col min="12291" max="12291" width="4.09765625" style="1" bestFit="1" customWidth="1"/>
    <col min="12292" max="12292" width="3.3984375" style="1" bestFit="1" customWidth="1"/>
    <col min="12293" max="12293" width="4.09765625" style="1" bestFit="1" customWidth="1"/>
    <col min="12294" max="12294" width="3.8984375" style="1" customWidth="1"/>
    <col min="12295" max="12295" width="3" style="1" customWidth="1"/>
    <col min="12296" max="12296" width="4.19921875" style="1" customWidth="1"/>
    <col min="12297" max="12297" width="3.19921875" style="1" customWidth="1"/>
    <col min="12298" max="12298" width="3.5" style="1" customWidth="1"/>
    <col min="12299" max="12299" width="2.69921875" style="1" customWidth="1"/>
    <col min="12300" max="12300" width="3.3984375" style="1" bestFit="1" customWidth="1"/>
    <col min="12301" max="12301" width="2.59765625" style="1" bestFit="1" customWidth="1"/>
    <col min="12302" max="12302" width="3.3984375" style="1" bestFit="1" customWidth="1"/>
    <col min="12303" max="12303" width="2.59765625" style="1" bestFit="1" customWidth="1"/>
    <col min="12304" max="12304" width="4.09765625" style="1" bestFit="1" customWidth="1"/>
    <col min="12305" max="12305" width="3.3984375" style="1" bestFit="1" customWidth="1"/>
    <col min="12306" max="12306" width="4.09765625" style="1" bestFit="1" customWidth="1"/>
    <col min="12307" max="12307" width="3.3984375" style="1" bestFit="1" customWidth="1"/>
    <col min="12308" max="12544" width="11" style="1"/>
    <col min="12545" max="12545" width="5.59765625" style="1" bestFit="1" customWidth="1"/>
    <col min="12546" max="12546" width="21.3984375" style="1" bestFit="1" customWidth="1"/>
    <col min="12547" max="12547" width="4.09765625" style="1" bestFit="1" customWidth="1"/>
    <col min="12548" max="12548" width="3.3984375" style="1" bestFit="1" customWidth="1"/>
    <col min="12549" max="12549" width="4.09765625" style="1" bestFit="1" customWidth="1"/>
    <col min="12550" max="12550" width="3.8984375" style="1" customWidth="1"/>
    <col min="12551" max="12551" width="3" style="1" customWidth="1"/>
    <col min="12552" max="12552" width="4.19921875" style="1" customWidth="1"/>
    <col min="12553" max="12553" width="3.19921875" style="1" customWidth="1"/>
    <col min="12554" max="12554" width="3.5" style="1" customWidth="1"/>
    <col min="12555" max="12555" width="2.69921875" style="1" customWidth="1"/>
    <col min="12556" max="12556" width="3.3984375" style="1" bestFit="1" customWidth="1"/>
    <col min="12557" max="12557" width="2.59765625" style="1" bestFit="1" customWidth="1"/>
    <col min="12558" max="12558" width="3.3984375" style="1" bestFit="1" customWidth="1"/>
    <col min="12559" max="12559" width="2.59765625" style="1" bestFit="1" customWidth="1"/>
    <col min="12560" max="12560" width="4.09765625" style="1" bestFit="1" customWidth="1"/>
    <col min="12561" max="12561" width="3.3984375" style="1" bestFit="1" customWidth="1"/>
    <col min="12562" max="12562" width="4.09765625" style="1" bestFit="1" customWidth="1"/>
    <col min="12563" max="12563" width="3.3984375" style="1" bestFit="1" customWidth="1"/>
    <col min="12564" max="12800" width="11" style="1"/>
    <col min="12801" max="12801" width="5.59765625" style="1" bestFit="1" customWidth="1"/>
    <col min="12802" max="12802" width="21.3984375" style="1" bestFit="1" customWidth="1"/>
    <col min="12803" max="12803" width="4.09765625" style="1" bestFit="1" customWidth="1"/>
    <col min="12804" max="12804" width="3.3984375" style="1" bestFit="1" customWidth="1"/>
    <col min="12805" max="12805" width="4.09765625" style="1" bestFit="1" customWidth="1"/>
    <col min="12806" max="12806" width="3.8984375" style="1" customWidth="1"/>
    <col min="12807" max="12807" width="3" style="1" customWidth="1"/>
    <col min="12808" max="12808" width="4.19921875" style="1" customWidth="1"/>
    <col min="12809" max="12809" width="3.19921875" style="1" customWidth="1"/>
    <col min="12810" max="12810" width="3.5" style="1" customWidth="1"/>
    <col min="12811" max="12811" width="2.69921875" style="1" customWidth="1"/>
    <col min="12812" max="12812" width="3.3984375" style="1" bestFit="1" customWidth="1"/>
    <col min="12813" max="12813" width="2.59765625" style="1" bestFit="1" customWidth="1"/>
    <col min="12814" max="12814" width="3.3984375" style="1" bestFit="1" customWidth="1"/>
    <col min="12815" max="12815" width="2.59765625" style="1" bestFit="1" customWidth="1"/>
    <col min="12816" max="12816" width="4.09765625" style="1" bestFit="1" customWidth="1"/>
    <col min="12817" max="12817" width="3.3984375" style="1" bestFit="1" customWidth="1"/>
    <col min="12818" max="12818" width="4.09765625" style="1" bestFit="1" customWidth="1"/>
    <col min="12819" max="12819" width="3.3984375" style="1" bestFit="1" customWidth="1"/>
    <col min="12820" max="13056" width="11" style="1"/>
    <col min="13057" max="13057" width="5.59765625" style="1" bestFit="1" customWidth="1"/>
    <col min="13058" max="13058" width="21.3984375" style="1" bestFit="1" customWidth="1"/>
    <col min="13059" max="13059" width="4.09765625" style="1" bestFit="1" customWidth="1"/>
    <col min="13060" max="13060" width="3.3984375" style="1" bestFit="1" customWidth="1"/>
    <col min="13061" max="13061" width="4.09765625" style="1" bestFit="1" customWidth="1"/>
    <col min="13062" max="13062" width="3.8984375" style="1" customWidth="1"/>
    <col min="13063" max="13063" width="3" style="1" customWidth="1"/>
    <col min="13064" max="13064" width="4.19921875" style="1" customWidth="1"/>
    <col min="13065" max="13065" width="3.19921875" style="1" customWidth="1"/>
    <col min="13066" max="13066" width="3.5" style="1" customWidth="1"/>
    <col min="13067" max="13067" width="2.69921875" style="1" customWidth="1"/>
    <col min="13068" max="13068" width="3.3984375" style="1" bestFit="1" customWidth="1"/>
    <col min="13069" max="13069" width="2.59765625" style="1" bestFit="1" customWidth="1"/>
    <col min="13070" max="13070" width="3.3984375" style="1" bestFit="1" customWidth="1"/>
    <col min="13071" max="13071" width="2.59765625" style="1" bestFit="1" customWidth="1"/>
    <col min="13072" max="13072" width="4.09765625" style="1" bestFit="1" customWidth="1"/>
    <col min="13073" max="13073" width="3.3984375" style="1" bestFit="1" customWidth="1"/>
    <col min="13074" max="13074" width="4.09765625" style="1" bestFit="1" customWidth="1"/>
    <col min="13075" max="13075" width="3.3984375" style="1" bestFit="1" customWidth="1"/>
    <col min="13076" max="13312" width="11" style="1"/>
    <col min="13313" max="13313" width="5.59765625" style="1" bestFit="1" customWidth="1"/>
    <col min="13314" max="13314" width="21.3984375" style="1" bestFit="1" customWidth="1"/>
    <col min="13315" max="13315" width="4.09765625" style="1" bestFit="1" customWidth="1"/>
    <col min="13316" max="13316" width="3.3984375" style="1" bestFit="1" customWidth="1"/>
    <col min="13317" max="13317" width="4.09765625" style="1" bestFit="1" customWidth="1"/>
    <col min="13318" max="13318" width="3.8984375" style="1" customWidth="1"/>
    <col min="13319" max="13319" width="3" style="1" customWidth="1"/>
    <col min="13320" max="13320" width="4.19921875" style="1" customWidth="1"/>
    <col min="13321" max="13321" width="3.19921875" style="1" customWidth="1"/>
    <col min="13322" max="13322" width="3.5" style="1" customWidth="1"/>
    <col min="13323" max="13323" width="2.69921875" style="1" customWidth="1"/>
    <col min="13324" max="13324" width="3.3984375" style="1" bestFit="1" customWidth="1"/>
    <col min="13325" max="13325" width="2.59765625" style="1" bestFit="1" customWidth="1"/>
    <col min="13326" max="13326" width="3.3984375" style="1" bestFit="1" customWidth="1"/>
    <col min="13327" max="13327" width="2.59765625" style="1" bestFit="1" customWidth="1"/>
    <col min="13328" max="13328" width="4.09765625" style="1" bestFit="1" customWidth="1"/>
    <col min="13329" max="13329" width="3.3984375" style="1" bestFit="1" customWidth="1"/>
    <col min="13330" max="13330" width="4.09765625" style="1" bestFit="1" customWidth="1"/>
    <col min="13331" max="13331" width="3.3984375" style="1" bestFit="1" customWidth="1"/>
    <col min="13332" max="13568" width="11" style="1"/>
    <col min="13569" max="13569" width="5.59765625" style="1" bestFit="1" customWidth="1"/>
    <col min="13570" max="13570" width="21.3984375" style="1" bestFit="1" customWidth="1"/>
    <col min="13571" max="13571" width="4.09765625" style="1" bestFit="1" customWidth="1"/>
    <col min="13572" max="13572" width="3.3984375" style="1" bestFit="1" customWidth="1"/>
    <col min="13573" max="13573" width="4.09765625" style="1" bestFit="1" customWidth="1"/>
    <col min="13574" max="13574" width="3.8984375" style="1" customWidth="1"/>
    <col min="13575" max="13575" width="3" style="1" customWidth="1"/>
    <col min="13576" max="13576" width="4.19921875" style="1" customWidth="1"/>
    <col min="13577" max="13577" width="3.19921875" style="1" customWidth="1"/>
    <col min="13578" max="13578" width="3.5" style="1" customWidth="1"/>
    <col min="13579" max="13579" width="2.69921875" style="1" customWidth="1"/>
    <col min="13580" max="13580" width="3.3984375" style="1" bestFit="1" customWidth="1"/>
    <col min="13581" max="13581" width="2.59765625" style="1" bestFit="1" customWidth="1"/>
    <col min="13582" max="13582" width="3.3984375" style="1" bestFit="1" customWidth="1"/>
    <col min="13583" max="13583" width="2.59765625" style="1" bestFit="1" customWidth="1"/>
    <col min="13584" max="13584" width="4.09765625" style="1" bestFit="1" customWidth="1"/>
    <col min="13585" max="13585" width="3.3984375" style="1" bestFit="1" customWidth="1"/>
    <col min="13586" max="13586" width="4.09765625" style="1" bestFit="1" customWidth="1"/>
    <col min="13587" max="13587" width="3.3984375" style="1" bestFit="1" customWidth="1"/>
    <col min="13588" max="13824" width="11" style="1"/>
    <col min="13825" max="13825" width="5.59765625" style="1" bestFit="1" customWidth="1"/>
    <col min="13826" max="13826" width="21.3984375" style="1" bestFit="1" customWidth="1"/>
    <col min="13827" max="13827" width="4.09765625" style="1" bestFit="1" customWidth="1"/>
    <col min="13828" max="13828" width="3.3984375" style="1" bestFit="1" customWidth="1"/>
    <col min="13829" max="13829" width="4.09765625" style="1" bestFit="1" customWidth="1"/>
    <col min="13830" max="13830" width="3.8984375" style="1" customWidth="1"/>
    <col min="13831" max="13831" width="3" style="1" customWidth="1"/>
    <col min="13832" max="13832" width="4.19921875" style="1" customWidth="1"/>
    <col min="13833" max="13833" width="3.19921875" style="1" customWidth="1"/>
    <col min="13834" max="13834" width="3.5" style="1" customWidth="1"/>
    <col min="13835" max="13835" width="2.69921875" style="1" customWidth="1"/>
    <col min="13836" max="13836" width="3.3984375" style="1" bestFit="1" customWidth="1"/>
    <col min="13837" max="13837" width="2.59765625" style="1" bestFit="1" customWidth="1"/>
    <col min="13838" max="13838" width="3.3984375" style="1" bestFit="1" customWidth="1"/>
    <col min="13839" max="13839" width="2.59765625" style="1" bestFit="1" customWidth="1"/>
    <col min="13840" max="13840" width="4.09765625" style="1" bestFit="1" customWidth="1"/>
    <col min="13841" max="13841" width="3.3984375" style="1" bestFit="1" customWidth="1"/>
    <col min="13842" max="13842" width="4.09765625" style="1" bestFit="1" customWidth="1"/>
    <col min="13843" max="13843" width="3.3984375" style="1" bestFit="1" customWidth="1"/>
    <col min="13844" max="14080" width="11" style="1"/>
    <col min="14081" max="14081" width="5.59765625" style="1" bestFit="1" customWidth="1"/>
    <col min="14082" max="14082" width="21.3984375" style="1" bestFit="1" customWidth="1"/>
    <col min="14083" max="14083" width="4.09765625" style="1" bestFit="1" customWidth="1"/>
    <col min="14084" max="14084" width="3.3984375" style="1" bestFit="1" customWidth="1"/>
    <col min="14085" max="14085" width="4.09765625" style="1" bestFit="1" customWidth="1"/>
    <col min="14086" max="14086" width="3.8984375" style="1" customWidth="1"/>
    <col min="14087" max="14087" width="3" style="1" customWidth="1"/>
    <col min="14088" max="14088" width="4.19921875" style="1" customWidth="1"/>
    <col min="14089" max="14089" width="3.19921875" style="1" customWidth="1"/>
    <col min="14090" max="14090" width="3.5" style="1" customWidth="1"/>
    <col min="14091" max="14091" width="2.69921875" style="1" customWidth="1"/>
    <col min="14092" max="14092" width="3.3984375" style="1" bestFit="1" customWidth="1"/>
    <col min="14093" max="14093" width="2.59765625" style="1" bestFit="1" customWidth="1"/>
    <col min="14094" max="14094" width="3.3984375" style="1" bestFit="1" customWidth="1"/>
    <col min="14095" max="14095" width="2.59765625" style="1" bestFit="1" customWidth="1"/>
    <col min="14096" max="14096" width="4.09765625" style="1" bestFit="1" customWidth="1"/>
    <col min="14097" max="14097" width="3.3984375" style="1" bestFit="1" customWidth="1"/>
    <col min="14098" max="14098" width="4.09765625" style="1" bestFit="1" customWidth="1"/>
    <col min="14099" max="14099" width="3.3984375" style="1" bestFit="1" customWidth="1"/>
    <col min="14100" max="14336" width="11" style="1"/>
    <col min="14337" max="14337" width="5.59765625" style="1" bestFit="1" customWidth="1"/>
    <col min="14338" max="14338" width="21.3984375" style="1" bestFit="1" customWidth="1"/>
    <col min="14339" max="14339" width="4.09765625" style="1" bestFit="1" customWidth="1"/>
    <col min="14340" max="14340" width="3.3984375" style="1" bestFit="1" customWidth="1"/>
    <col min="14341" max="14341" width="4.09765625" style="1" bestFit="1" customWidth="1"/>
    <col min="14342" max="14342" width="3.8984375" style="1" customWidth="1"/>
    <col min="14343" max="14343" width="3" style="1" customWidth="1"/>
    <col min="14344" max="14344" width="4.19921875" style="1" customWidth="1"/>
    <col min="14345" max="14345" width="3.19921875" style="1" customWidth="1"/>
    <col min="14346" max="14346" width="3.5" style="1" customWidth="1"/>
    <col min="14347" max="14347" width="2.69921875" style="1" customWidth="1"/>
    <col min="14348" max="14348" width="3.3984375" style="1" bestFit="1" customWidth="1"/>
    <col min="14349" max="14349" width="2.59765625" style="1" bestFit="1" customWidth="1"/>
    <col min="14350" max="14350" width="3.3984375" style="1" bestFit="1" customWidth="1"/>
    <col min="14351" max="14351" width="2.59765625" style="1" bestFit="1" customWidth="1"/>
    <col min="14352" max="14352" width="4.09765625" style="1" bestFit="1" customWidth="1"/>
    <col min="14353" max="14353" width="3.3984375" style="1" bestFit="1" customWidth="1"/>
    <col min="14354" max="14354" width="4.09765625" style="1" bestFit="1" customWidth="1"/>
    <col min="14355" max="14355" width="3.3984375" style="1" bestFit="1" customWidth="1"/>
    <col min="14356" max="14592" width="11" style="1"/>
    <col min="14593" max="14593" width="5.59765625" style="1" bestFit="1" customWidth="1"/>
    <col min="14594" max="14594" width="21.3984375" style="1" bestFit="1" customWidth="1"/>
    <col min="14595" max="14595" width="4.09765625" style="1" bestFit="1" customWidth="1"/>
    <col min="14596" max="14596" width="3.3984375" style="1" bestFit="1" customWidth="1"/>
    <col min="14597" max="14597" width="4.09765625" style="1" bestFit="1" customWidth="1"/>
    <col min="14598" max="14598" width="3.8984375" style="1" customWidth="1"/>
    <col min="14599" max="14599" width="3" style="1" customWidth="1"/>
    <col min="14600" max="14600" width="4.19921875" style="1" customWidth="1"/>
    <col min="14601" max="14601" width="3.19921875" style="1" customWidth="1"/>
    <col min="14602" max="14602" width="3.5" style="1" customWidth="1"/>
    <col min="14603" max="14603" width="2.69921875" style="1" customWidth="1"/>
    <col min="14604" max="14604" width="3.3984375" style="1" bestFit="1" customWidth="1"/>
    <col min="14605" max="14605" width="2.59765625" style="1" bestFit="1" customWidth="1"/>
    <col min="14606" max="14606" width="3.3984375" style="1" bestFit="1" customWidth="1"/>
    <col min="14607" max="14607" width="2.59765625" style="1" bestFit="1" customWidth="1"/>
    <col min="14608" max="14608" width="4.09765625" style="1" bestFit="1" customWidth="1"/>
    <col min="14609" max="14609" width="3.3984375" style="1" bestFit="1" customWidth="1"/>
    <col min="14610" max="14610" width="4.09765625" style="1" bestFit="1" customWidth="1"/>
    <col min="14611" max="14611" width="3.3984375" style="1" bestFit="1" customWidth="1"/>
    <col min="14612" max="14848" width="11" style="1"/>
    <col min="14849" max="14849" width="5.59765625" style="1" bestFit="1" customWidth="1"/>
    <col min="14850" max="14850" width="21.3984375" style="1" bestFit="1" customWidth="1"/>
    <col min="14851" max="14851" width="4.09765625" style="1" bestFit="1" customWidth="1"/>
    <col min="14852" max="14852" width="3.3984375" style="1" bestFit="1" customWidth="1"/>
    <col min="14853" max="14853" width="4.09765625" style="1" bestFit="1" customWidth="1"/>
    <col min="14854" max="14854" width="3.8984375" style="1" customWidth="1"/>
    <col min="14855" max="14855" width="3" style="1" customWidth="1"/>
    <col min="14856" max="14856" width="4.19921875" style="1" customWidth="1"/>
    <col min="14857" max="14857" width="3.19921875" style="1" customWidth="1"/>
    <col min="14858" max="14858" width="3.5" style="1" customWidth="1"/>
    <col min="14859" max="14859" width="2.69921875" style="1" customWidth="1"/>
    <col min="14860" max="14860" width="3.3984375" style="1" bestFit="1" customWidth="1"/>
    <col min="14861" max="14861" width="2.59765625" style="1" bestFit="1" customWidth="1"/>
    <col min="14862" max="14862" width="3.3984375" style="1" bestFit="1" customWidth="1"/>
    <col min="14863" max="14863" width="2.59765625" style="1" bestFit="1" customWidth="1"/>
    <col min="14864" max="14864" width="4.09765625" style="1" bestFit="1" customWidth="1"/>
    <col min="14865" max="14865" width="3.3984375" style="1" bestFit="1" customWidth="1"/>
    <col min="14866" max="14866" width="4.09765625" style="1" bestFit="1" customWidth="1"/>
    <col min="14867" max="14867" width="3.3984375" style="1" bestFit="1" customWidth="1"/>
    <col min="14868" max="15104" width="11" style="1"/>
    <col min="15105" max="15105" width="5.59765625" style="1" bestFit="1" customWidth="1"/>
    <col min="15106" max="15106" width="21.3984375" style="1" bestFit="1" customWidth="1"/>
    <col min="15107" max="15107" width="4.09765625" style="1" bestFit="1" customWidth="1"/>
    <col min="15108" max="15108" width="3.3984375" style="1" bestFit="1" customWidth="1"/>
    <col min="15109" max="15109" width="4.09765625" style="1" bestFit="1" customWidth="1"/>
    <col min="15110" max="15110" width="3.8984375" style="1" customWidth="1"/>
    <col min="15111" max="15111" width="3" style="1" customWidth="1"/>
    <col min="15112" max="15112" width="4.19921875" style="1" customWidth="1"/>
    <col min="15113" max="15113" width="3.19921875" style="1" customWidth="1"/>
    <col min="15114" max="15114" width="3.5" style="1" customWidth="1"/>
    <col min="15115" max="15115" width="2.69921875" style="1" customWidth="1"/>
    <col min="15116" max="15116" width="3.3984375" style="1" bestFit="1" customWidth="1"/>
    <col min="15117" max="15117" width="2.59765625" style="1" bestFit="1" customWidth="1"/>
    <col min="15118" max="15118" width="3.3984375" style="1" bestFit="1" customWidth="1"/>
    <col min="15119" max="15119" width="2.59765625" style="1" bestFit="1" customWidth="1"/>
    <col min="15120" max="15120" width="4.09765625" style="1" bestFit="1" customWidth="1"/>
    <col min="15121" max="15121" width="3.3984375" style="1" bestFit="1" customWidth="1"/>
    <col min="15122" max="15122" width="4.09765625" style="1" bestFit="1" customWidth="1"/>
    <col min="15123" max="15123" width="3.3984375" style="1" bestFit="1" customWidth="1"/>
    <col min="15124" max="15360" width="11" style="1"/>
    <col min="15361" max="15361" width="5.59765625" style="1" bestFit="1" customWidth="1"/>
    <col min="15362" max="15362" width="21.3984375" style="1" bestFit="1" customWidth="1"/>
    <col min="15363" max="15363" width="4.09765625" style="1" bestFit="1" customWidth="1"/>
    <col min="15364" max="15364" width="3.3984375" style="1" bestFit="1" customWidth="1"/>
    <col min="15365" max="15365" width="4.09765625" style="1" bestFit="1" customWidth="1"/>
    <col min="15366" max="15366" width="3.8984375" style="1" customWidth="1"/>
    <col min="15367" max="15367" width="3" style="1" customWidth="1"/>
    <col min="15368" max="15368" width="4.19921875" style="1" customWidth="1"/>
    <col min="15369" max="15369" width="3.19921875" style="1" customWidth="1"/>
    <col min="15370" max="15370" width="3.5" style="1" customWidth="1"/>
    <col min="15371" max="15371" width="2.69921875" style="1" customWidth="1"/>
    <col min="15372" max="15372" width="3.3984375" style="1" bestFit="1" customWidth="1"/>
    <col min="15373" max="15373" width="2.59765625" style="1" bestFit="1" customWidth="1"/>
    <col min="15374" max="15374" width="3.3984375" style="1" bestFit="1" customWidth="1"/>
    <col min="15375" max="15375" width="2.59765625" style="1" bestFit="1" customWidth="1"/>
    <col min="15376" max="15376" width="4.09765625" style="1" bestFit="1" customWidth="1"/>
    <col min="15377" max="15377" width="3.3984375" style="1" bestFit="1" customWidth="1"/>
    <col min="15378" max="15378" width="4.09765625" style="1" bestFit="1" customWidth="1"/>
    <col min="15379" max="15379" width="3.3984375" style="1" bestFit="1" customWidth="1"/>
    <col min="15380" max="15616" width="11" style="1"/>
    <col min="15617" max="15617" width="5.59765625" style="1" bestFit="1" customWidth="1"/>
    <col min="15618" max="15618" width="21.3984375" style="1" bestFit="1" customWidth="1"/>
    <col min="15619" max="15619" width="4.09765625" style="1" bestFit="1" customWidth="1"/>
    <col min="15620" max="15620" width="3.3984375" style="1" bestFit="1" customWidth="1"/>
    <col min="15621" max="15621" width="4.09765625" style="1" bestFit="1" customWidth="1"/>
    <col min="15622" max="15622" width="3.8984375" style="1" customWidth="1"/>
    <col min="15623" max="15623" width="3" style="1" customWidth="1"/>
    <col min="15624" max="15624" width="4.19921875" style="1" customWidth="1"/>
    <col min="15625" max="15625" width="3.19921875" style="1" customWidth="1"/>
    <col min="15626" max="15626" width="3.5" style="1" customWidth="1"/>
    <col min="15627" max="15627" width="2.69921875" style="1" customWidth="1"/>
    <col min="15628" max="15628" width="3.3984375" style="1" bestFit="1" customWidth="1"/>
    <col min="15629" max="15629" width="2.59765625" style="1" bestFit="1" customWidth="1"/>
    <col min="15630" max="15630" width="3.3984375" style="1" bestFit="1" customWidth="1"/>
    <col min="15631" max="15631" width="2.59765625" style="1" bestFit="1" customWidth="1"/>
    <col min="15632" max="15632" width="4.09765625" style="1" bestFit="1" customWidth="1"/>
    <col min="15633" max="15633" width="3.3984375" style="1" bestFit="1" customWidth="1"/>
    <col min="15634" max="15634" width="4.09765625" style="1" bestFit="1" customWidth="1"/>
    <col min="15635" max="15635" width="3.3984375" style="1" bestFit="1" customWidth="1"/>
    <col min="15636" max="15872" width="11" style="1"/>
    <col min="15873" max="15873" width="5.59765625" style="1" bestFit="1" customWidth="1"/>
    <col min="15874" max="15874" width="21.3984375" style="1" bestFit="1" customWidth="1"/>
    <col min="15875" max="15875" width="4.09765625" style="1" bestFit="1" customWidth="1"/>
    <col min="15876" max="15876" width="3.3984375" style="1" bestFit="1" customWidth="1"/>
    <col min="15877" max="15877" width="4.09765625" style="1" bestFit="1" customWidth="1"/>
    <col min="15878" max="15878" width="3.8984375" style="1" customWidth="1"/>
    <col min="15879" max="15879" width="3" style="1" customWidth="1"/>
    <col min="15880" max="15880" width="4.19921875" style="1" customWidth="1"/>
    <col min="15881" max="15881" width="3.19921875" style="1" customWidth="1"/>
    <col min="15882" max="15882" width="3.5" style="1" customWidth="1"/>
    <col min="15883" max="15883" width="2.69921875" style="1" customWidth="1"/>
    <col min="15884" max="15884" width="3.3984375" style="1" bestFit="1" customWidth="1"/>
    <col min="15885" max="15885" width="2.59765625" style="1" bestFit="1" customWidth="1"/>
    <col min="15886" max="15886" width="3.3984375" style="1" bestFit="1" customWidth="1"/>
    <col min="15887" max="15887" width="2.59765625" style="1" bestFit="1" customWidth="1"/>
    <col min="15888" max="15888" width="4.09765625" style="1" bestFit="1" customWidth="1"/>
    <col min="15889" max="15889" width="3.3984375" style="1" bestFit="1" customWidth="1"/>
    <col min="15890" max="15890" width="4.09765625" style="1" bestFit="1" customWidth="1"/>
    <col min="15891" max="15891" width="3.3984375" style="1" bestFit="1" customWidth="1"/>
    <col min="15892" max="16128" width="11" style="1"/>
    <col min="16129" max="16129" width="5.59765625" style="1" bestFit="1" customWidth="1"/>
    <col min="16130" max="16130" width="21.3984375" style="1" bestFit="1" customWidth="1"/>
    <col min="16131" max="16131" width="4.09765625" style="1" bestFit="1" customWidth="1"/>
    <col min="16132" max="16132" width="3.3984375" style="1" bestFit="1" customWidth="1"/>
    <col min="16133" max="16133" width="4.09765625" style="1" bestFit="1" customWidth="1"/>
    <col min="16134" max="16134" width="3.8984375" style="1" customWidth="1"/>
    <col min="16135" max="16135" width="3" style="1" customWidth="1"/>
    <col min="16136" max="16136" width="4.19921875" style="1" customWidth="1"/>
    <col min="16137" max="16137" width="3.19921875" style="1" customWidth="1"/>
    <col min="16138" max="16138" width="3.5" style="1" customWidth="1"/>
    <col min="16139" max="16139" width="2.69921875" style="1" customWidth="1"/>
    <col min="16140" max="16140" width="3.3984375" style="1" bestFit="1" customWidth="1"/>
    <col min="16141" max="16141" width="2.59765625" style="1" bestFit="1" customWidth="1"/>
    <col min="16142" max="16142" width="3.3984375" style="1" bestFit="1" customWidth="1"/>
    <col min="16143" max="16143" width="2.59765625" style="1" bestFit="1" customWidth="1"/>
    <col min="16144" max="16144" width="4.09765625" style="1" bestFit="1" customWidth="1"/>
    <col min="16145" max="16145" width="3.3984375" style="1" bestFit="1" customWidth="1"/>
    <col min="16146" max="16146" width="4.09765625" style="1" bestFit="1" customWidth="1"/>
    <col min="16147" max="16147" width="3.3984375" style="1" bestFit="1" customWidth="1"/>
    <col min="16148" max="16384" width="11" style="1"/>
  </cols>
  <sheetData>
    <row r="1" spans="1:30" ht="12.9" customHeight="1">
      <c r="A1" s="48"/>
      <c r="B1" s="49" t="s">
        <v>198</v>
      </c>
      <c r="C1" s="50" t="s">
        <v>4</v>
      </c>
      <c r="D1" s="50"/>
      <c r="E1" s="50"/>
      <c r="F1" s="47" t="s">
        <v>5</v>
      </c>
      <c r="G1" s="47"/>
      <c r="H1" s="47" t="s">
        <v>6</v>
      </c>
      <c r="I1" s="47"/>
      <c r="J1" s="47" t="s">
        <v>7</v>
      </c>
      <c r="K1" s="47"/>
      <c r="L1" s="47" t="s">
        <v>8</v>
      </c>
      <c r="M1" s="47"/>
      <c r="N1" s="47" t="s">
        <v>9</v>
      </c>
      <c r="O1" s="47"/>
      <c r="P1" s="47" t="s">
        <v>10</v>
      </c>
      <c r="Q1" s="47"/>
      <c r="R1" s="47" t="s">
        <v>11</v>
      </c>
      <c r="S1" s="47"/>
    </row>
    <row r="2" spans="1:30" ht="11.1" customHeight="1">
      <c r="A2" s="48"/>
      <c r="B2" s="49"/>
      <c r="C2" s="2" t="s">
        <v>12</v>
      </c>
      <c r="D2" s="2" t="s">
        <v>13</v>
      </c>
      <c r="E2" s="2" t="s">
        <v>14</v>
      </c>
      <c r="F2" s="3" t="s">
        <v>12</v>
      </c>
      <c r="G2" s="3" t="s">
        <v>13</v>
      </c>
      <c r="H2" s="3" t="s">
        <v>12</v>
      </c>
      <c r="I2" s="3" t="s">
        <v>13</v>
      </c>
      <c r="J2" s="3" t="s">
        <v>12</v>
      </c>
      <c r="K2" s="3" t="s">
        <v>13</v>
      </c>
      <c r="L2" s="3" t="s">
        <v>12</v>
      </c>
      <c r="M2" s="3" t="s">
        <v>13</v>
      </c>
      <c r="N2" s="3" t="s">
        <v>12</v>
      </c>
      <c r="O2" s="3" t="s">
        <v>13</v>
      </c>
      <c r="P2" s="3" t="s">
        <v>12</v>
      </c>
      <c r="Q2" s="3" t="s">
        <v>13</v>
      </c>
      <c r="R2" s="3" t="s">
        <v>12</v>
      </c>
      <c r="S2" s="3" t="s">
        <v>13</v>
      </c>
      <c r="U2" s="24" t="s">
        <v>5</v>
      </c>
      <c r="V2" s="24" t="s">
        <v>6</v>
      </c>
      <c r="W2" s="24" t="s">
        <v>7</v>
      </c>
      <c r="X2" s="24" t="s">
        <v>8</v>
      </c>
      <c r="Y2" s="24" t="s">
        <v>9</v>
      </c>
      <c r="Z2" s="24" t="s">
        <v>10</v>
      </c>
      <c r="AA2" s="24" t="s">
        <v>11</v>
      </c>
      <c r="AB2" s="24"/>
      <c r="AC2" s="24" t="s">
        <v>12</v>
      </c>
      <c r="AD2" s="24" t="s">
        <v>13</v>
      </c>
    </row>
    <row r="3" spans="1:30" ht="15.9" customHeight="1">
      <c r="A3" s="4">
        <v>11090001</v>
      </c>
      <c r="B3" s="4" t="s">
        <v>15</v>
      </c>
      <c r="C3" s="2">
        <v>46</v>
      </c>
      <c r="D3" s="2">
        <v>8</v>
      </c>
      <c r="E3" s="2">
        <v>54</v>
      </c>
      <c r="F3" s="5">
        <v>6</v>
      </c>
      <c r="G3" s="5">
        <v>2</v>
      </c>
      <c r="H3" s="5">
        <v>9</v>
      </c>
      <c r="I3" s="5">
        <v>1</v>
      </c>
      <c r="J3" s="5">
        <v>8</v>
      </c>
      <c r="K3" s="5">
        <v>0</v>
      </c>
      <c r="L3" s="5">
        <v>4</v>
      </c>
      <c r="M3" s="5">
        <v>1</v>
      </c>
      <c r="N3" s="5">
        <v>3</v>
      </c>
      <c r="O3" s="5">
        <v>1</v>
      </c>
      <c r="P3" s="5">
        <v>0</v>
      </c>
      <c r="Q3" s="5">
        <v>1</v>
      </c>
      <c r="R3" s="5">
        <v>16</v>
      </c>
      <c r="S3" s="5">
        <v>2</v>
      </c>
      <c r="T3" s="1" t="str">
        <f>VLOOKUP(B3,Param!B:E,4,FALSE)</f>
        <v>Ariège</v>
      </c>
      <c r="U3" s="1">
        <f>F3+G3</f>
        <v>8</v>
      </c>
      <c r="V3" s="1">
        <f>I3+H3</f>
        <v>10</v>
      </c>
      <c r="W3" s="1">
        <f>J3+K3</f>
        <v>8</v>
      </c>
      <c r="X3" s="1">
        <f>L3+M3</f>
        <v>5</v>
      </c>
      <c r="Y3" s="1">
        <f>N3+O3</f>
        <v>4</v>
      </c>
      <c r="Z3" s="1">
        <f>P3+Q3</f>
        <v>1</v>
      </c>
      <c r="AA3" s="1">
        <f>R3+S3</f>
        <v>18</v>
      </c>
      <c r="AC3" s="1">
        <f>C3</f>
        <v>46</v>
      </c>
      <c r="AD3" s="1">
        <f>D3</f>
        <v>8</v>
      </c>
    </row>
    <row r="4" spans="1:30" ht="15.9" customHeight="1">
      <c r="A4" s="4">
        <v>11090002</v>
      </c>
      <c r="B4" s="4" t="s">
        <v>16</v>
      </c>
      <c r="C4" s="2">
        <v>55</v>
      </c>
      <c r="D4" s="2">
        <v>9</v>
      </c>
      <c r="E4" s="2">
        <v>64</v>
      </c>
      <c r="F4" s="5">
        <v>6</v>
      </c>
      <c r="G4" s="5">
        <v>0</v>
      </c>
      <c r="H4" s="5">
        <v>10</v>
      </c>
      <c r="I4" s="5">
        <v>0</v>
      </c>
      <c r="J4" s="5">
        <v>2</v>
      </c>
      <c r="K4" s="5">
        <v>1</v>
      </c>
      <c r="L4" s="5">
        <v>6</v>
      </c>
      <c r="M4" s="5">
        <v>0</v>
      </c>
      <c r="N4" s="5">
        <v>2</v>
      </c>
      <c r="O4" s="5">
        <v>1</v>
      </c>
      <c r="P4" s="5">
        <v>5</v>
      </c>
      <c r="Q4" s="5">
        <v>2</v>
      </c>
      <c r="R4" s="5">
        <v>24</v>
      </c>
      <c r="S4" s="5">
        <v>5</v>
      </c>
      <c r="T4" s="1" t="str">
        <f>VLOOKUP(B4,Param!B:E,4,FALSE)</f>
        <v>Ariège</v>
      </c>
      <c r="U4" s="1">
        <f t="shared" ref="U4:U64" si="0">F4+G4</f>
        <v>6</v>
      </c>
      <c r="V4" s="1">
        <f t="shared" ref="V4:V64" si="1">I4+H4</f>
        <v>10</v>
      </c>
      <c r="W4" s="1">
        <f t="shared" ref="W4:W64" si="2">J4+K4</f>
        <v>3</v>
      </c>
      <c r="X4" s="1">
        <f t="shared" ref="X4:X64" si="3">L4+M4</f>
        <v>6</v>
      </c>
      <c r="Y4" s="1">
        <f t="shared" ref="Y4:Y64" si="4">N4+O4</f>
        <v>3</v>
      </c>
      <c r="Z4" s="1">
        <f t="shared" ref="Z4:Z64" si="5">P4+Q4</f>
        <v>7</v>
      </c>
      <c r="AA4" s="1">
        <f t="shared" ref="AA4:AA64" si="6">R4+S4</f>
        <v>29</v>
      </c>
      <c r="AC4" s="1">
        <f t="shared" ref="AC4:AD64" si="7">C4</f>
        <v>55</v>
      </c>
      <c r="AD4" s="1">
        <f t="shared" si="7"/>
        <v>9</v>
      </c>
    </row>
    <row r="5" spans="1:30" ht="15.9" customHeight="1">
      <c r="A5" s="4">
        <v>11090009</v>
      </c>
      <c r="B5" s="4" t="s">
        <v>17</v>
      </c>
      <c r="C5" s="2">
        <v>5</v>
      </c>
      <c r="D5" s="2">
        <v>0</v>
      </c>
      <c r="E5" s="2">
        <v>5</v>
      </c>
      <c r="F5" s="5">
        <v>0</v>
      </c>
      <c r="G5" s="5">
        <v>0</v>
      </c>
      <c r="H5" s="5">
        <v>1</v>
      </c>
      <c r="I5" s="5">
        <v>0</v>
      </c>
      <c r="J5" s="5">
        <v>2</v>
      </c>
      <c r="K5" s="5">
        <v>0</v>
      </c>
      <c r="L5" s="5">
        <v>1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1</v>
      </c>
      <c r="S5" s="5">
        <v>0</v>
      </c>
      <c r="T5" s="1" t="str">
        <f>VLOOKUP(B5,Param!B:E,4,FALSE)</f>
        <v>Ariège</v>
      </c>
      <c r="U5" s="1">
        <f t="shared" si="0"/>
        <v>0</v>
      </c>
      <c r="V5" s="1">
        <f t="shared" si="1"/>
        <v>1</v>
      </c>
      <c r="W5" s="1">
        <f t="shared" si="2"/>
        <v>2</v>
      </c>
      <c r="X5" s="1">
        <f t="shared" si="3"/>
        <v>1</v>
      </c>
      <c r="Y5" s="1">
        <f t="shared" si="4"/>
        <v>0</v>
      </c>
      <c r="Z5" s="1">
        <f t="shared" si="5"/>
        <v>0</v>
      </c>
      <c r="AA5" s="1">
        <f t="shared" si="6"/>
        <v>1</v>
      </c>
      <c r="AC5" s="1">
        <f t="shared" si="7"/>
        <v>5</v>
      </c>
      <c r="AD5" s="1">
        <f t="shared" si="7"/>
        <v>0</v>
      </c>
    </row>
    <row r="6" spans="1:30" ht="15.9" customHeight="1">
      <c r="A6" s="4">
        <v>11090014</v>
      </c>
      <c r="B6" s="4" t="s">
        <v>18</v>
      </c>
      <c r="C6" s="2">
        <v>15</v>
      </c>
      <c r="D6" s="2">
        <v>5</v>
      </c>
      <c r="E6" s="2">
        <v>20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5</v>
      </c>
      <c r="M6" s="5">
        <v>0</v>
      </c>
      <c r="N6" s="5">
        <v>1</v>
      </c>
      <c r="O6" s="5">
        <v>0</v>
      </c>
      <c r="P6" s="5">
        <v>0</v>
      </c>
      <c r="Q6" s="5">
        <v>1</v>
      </c>
      <c r="R6" s="5">
        <v>9</v>
      </c>
      <c r="S6" s="5">
        <v>4</v>
      </c>
      <c r="T6" s="1" t="str">
        <f>VLOOKUP(B6,Param!B:E,4,FALSE)</f>
        <v>Ariège</v>
      </c>
      <c r="U6" s="1">
        <f t="shared" si="0"/>
        <v>0</v>
      </c>
      <c r="V6" s="1">
        <f t="shared" si="1"/>
        <v>0</v>
      </c>
      <c r="W6" s="1">
        <f t="shared" si="2"/>
        <v>0</v>
      </c>
      <c r="X6" s="1">
        <f t="shared" si="3"/>
        <v>5</v>
      </c>
      <c r="Y6" s="1">
        <f t="shared" si="4"/>
        <v>1</v>
      </c>
      <c r="Z6" s="1">
        <f t="shared" si="5"/>
        <v>1</v>
      </c>
      <c r="AA6" s="1">
        <f t="shared" si="6"/>
        <v>13</v>
      </c>
      <c r="AC6" s="1">
        <f t="shared" si="7"/>
        <v>15</v>
      </c>
      <c r="AD6" s="1">
        <f t="shared" si="7"/>
        <v>5</v>
      </c>
    </row>
    <row r="7" spans="1:30" ht="15.9" customHeight="1">
      <c r="A7" s="4">
        <v>11090019</v>
      </c>
      <c r="B7" s="4" t="s">
        <v>19</v>
      </c>
      <c r="C7" s="2">
        <v>25</v>
      </c>
      <c r="D7" s="2">
        <v>7</v>
      </c>
      <c r="E7" s="2">
        <v>32</v>
      </c>
      <c r="F7" s="5">
        <v>2</v>
      </c>
      <c r="G7" s="5">
        <v>1</v>
      </c>
      <c r="H7" s="5">
        <v>2</v>
      </c>
      <c r="I7" s="5">
        <v>1</v>
      </c>
      <c r="J7" s="5">
        <v>3</v>
      </c>
      <c r="K7" s="5">
        <v>1</v>
      </c>
      <c r="L7" s="5">
        <v>3</v>
      </c>
      <c r="M7" s="5">
        <v>0</v>
      </c>
      <c r="N7" s="5">
        <v>0</v>
      </c>
      <c r="O7" s="5">
        <v>0</v>
      </c>
      <c r="P7" s="5">
        <v>5</v>
      </c>
      <c r="Q7" s="5">
        <v>0</v>
      </c>
      <c r="R7" s="5">
        <v>10</v>
      </c>
      <c r="S7" s="5">
        <v>4</v>
      </c>
      <c r="T7" s="1" t="str">
        <f>VLOOKUP(B7,Param!B:E,4,FALSE)</f>
        <v>Ariège</v>
      </c>
      <c r="U7" s="1">
        <f t="shared" si="0"/>
        <v>3</v>
      </c>
      <c r="V7" s="1">
        <f t="shared" si="1"/>
        <v>3</v>
      </c>
      <c r="W7" s="1">
        <f t="shared" si="2"/>
        <v>4</v>
      </c>
      <c r="X7" s="1">
        <f t="shared" si="3"/>
        <v>3</v>
      </c>
      <c r="Y7" s="1">
        <f t="shared" si="4"/>
        <v>0</v>
      </c>
      <c r="Z7" s="1">
        <f t="shared" si="5"/>
        <v>5</v>
      </c>
      <c r="AA7" s="1">
        <f t="shared" si="6"/>
        <v>14</v>
      </c>
      <c r="AC7" s="1">
        <f t="shared" si="7"/>
        <v>25</v>
      </c>
      <c r="AD7" s="1">
        <f t="shared" si="7"/>
        <v>7</v>
      </c>
    </row>
    <row r="8" spans="1:30" ht="15.9" customHeight="1">
      <c r="A8" s="4">
        <v>11110001</v>
      </c>
      <c r="B8" s="4" t="s">
        <v>92</v>
      </c>
      <c r="C8" s="2">
        <v>12</v>
      </c>
      <c r="D8" s="2">
        <v>7</v>
      </c>
      <c r="E8" s="2">
        <v>19</v>
      </c>
      <c r="F8" s="5">
        <v>0</v>
      </c>
      <c r="G8" s="5">
        <v>0</v>
      </c>
      <c r="H8" s="5">
        <v>0</v>
      </c>
      <c r="I8" s="5">
        <v>1</v>
      </c>
      <c r="J8" s="5">
        <v>2</v>
      </c>
      <c r="K8" s="5">
        <v>0</v>
      </c>
      <c r="L8" s="5">
        <v>2</v>
      </c>
      <c r="M8" s="5">
        <v>0</v>
      </c>
      <c r="N8" s="5">
        <v>1</v>
      </c>
      <c r="O8" s="5">
        <v>1</v>
      </c>
      <c r="P8" s="5">
        <v>0</v>
      </c>
      <c r="Q8" s="5">
        <v>0</v>
      </c>
      <c r="R8" s="5">
        <v>7</v>
      </c>
      <c r="S8" s="5">
        <v>5</v>
      </c>
      <c r="T8" s="1" t="str">
        <f>VLOOKUP(B8,Param!B:E,4,FALSE)</f>
        <v>Aude</v>
      </c>
      <c r="U8" s="1">
        <f t="shared" si="0"/>
        <v>0</v>
      </c>
      <c r="V8" s="1">
        <f t="shared" si="1"/>
        <v>1</v>
      </c>
      <c r="W8" s="1">
        <f t="shared" si="2"/>
        <v>2</v>
      </c>
      <c r="X8" s="1">
        <f t="shared" si="3"/>
        <v>2</v>
      </c>
      <c r="Y8" s="1">
        <f t="shared" si="4"/>
        <v>2</v>
      </c>
      <c r="Z8" s="1">
        <f t="shared" si="5"/>
        <v>0</v>
      </c>
      <c r="AA8" s="1">
        <f t="shared" si="6"/>
        <v>12</v>
      </c>
      <c r="AC8" s="1">
        <f t="shared" si="7"/>
        <v>12</v>
      </c>
      <c r="AD8" s="1">
        <f t="shared" si="7"/>
        <v>7</v>
      </c>
    </row>
    <row r="9" spans="1:30" ht="15.9" customHeight="1">
      <c r="A9" s="4">
        <v>11110009</v>
      </c>
      <c r="B9" s="4" t="s">
        <v>93</v>
      </c>
      <c r="C9" s="2">
        <v>20</v>
      </c>
      <c r="D9" s="2">
        <v>3</v>
      </c>
      <c r="E9" s="2">
        <v>23</v>
      </c>
      <c r="F9" s="5">
        <v>0</v>
      </c>
      <c r="G9" s="5">
        <v>0</v>
      </c>
      <c r="H9" s="5">
        <v>2</v>
      </c>
      <c r="I9" s="5">
        <v>1</v>
      </c>
      <c r="J9" s="5">
        <v>7</v>
      </c>
      <c r="K9" s="5">
        <v>0</v>
      </c>
      <c r="L9" s="5">
        <v>4</v>
      </c>
      <c r="M9" s="5">
        <v>0</v>
      </c>
      <c r="N9" s="5">
        <v>1</v>
      </c>
      <c r="O9" s="5">
        <v>0</v>
      </c>
      <c r="P9" s="5">
        <v>1</v>
      </c>
      <c r="Q9" s="5">
        <v>1</v>
      </c>
      <c r="R9" s="5">
        <v>5</v>
      </c>
      <c r="S9" s="5">
        <v>1</v>
      </c>
      <c r="T9" s="1" t="str">
        <f>VLOOKUP(B9,Param!B:E,4,FALSE)</f>
        <v>Aude</v>
      </c>
      <c r="U9" s="1">
        <f t="shared" si="0"/>
        <v>0</v>
      </c>
      <c r="V9" s="1">
        <f t="shared" si="1"/>
        <v>3</v>
      </c>
      <c r="W9" s="1">
        <f t="shared" si="2"/>
        <v>7</v>
      </c>
      <c r="X9" s="1">
        <f t="shared" si="3"/>
        <v>4</v>
      </c>
      <c r="Y9" s="1">
        <f t="shared" si="4"/>
        <v>1</v>
      </c>
      <c r="Z9" s="1">
        <f t="shared" si="5"/>
        <v>2</v>
      </c>
      <c r="AA9" s="1">
        <f t="shared" si="6"/>
        <v>6</v>
      </c>
      <c r="AC9" s="1">
        <f t="shared" si="7"/>
        <v>20</v>
      </c>
      <c r="AD9" s="1">
        <f t="shared" si="7"/>
        <v>3</v>
      </c>
    </row>
    <row r="10" spans="1:30" ht="15.9" customHeight="1">
      <c r="A10" s="4">
        <v>11110013</v>
      </c>
      <c r="B10" s="4" t="s">
        <v>94</v>
      </c>
      <c r="C10" s="2">
        <v>7</v>
      </c>
      <c r="D10" s="2">
        <v>1</v>
      </c>
      <c r="E10" s="2">
        <v>8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0</v>
      </c>
      <c r="M10" s="5">
        <v>0</v>
      </c>
      <c r="N10" s="5">
        <v>0</v>
      </c>
      <c r="O10" s="5">
        <v>0</v>
      </c>
      <c r="P10" s="5">
        <v>1</v>
      </c>
      <c r="Q10" s="5">
        <v>0</v>
      </c>
      <c r="R10" s="5">
        <v>6</v>
      </c>
      <c r="S10" s="5">
        <v>1</v>
      </c>
      <c r="T10" s="1" t="str">
        <f>VLOOKUP(B10,Param!B:E,4,FALSE)</f>
        <v>Aude</v>
      </c>
      <c r="U10" s="1">
        <f t="shared" si="0"/>
        <v>0</v>
      </c>
      <c r="V10" s="1">
        <f t="shared" si="1"/>
        <v>0</v>
      </c>
      <c r="W10" s="1">
        <f t="shared" si="2"/>
        <v>0</v>
      </c>
      <c r="X10" s="1">
        <f t="shared" si="3"/>
        <v>0</v>
      </c>
      <c r="Y10" s="1">
        <f t="shared" si="4"/>
        <v>0</v>
      </c>
      <c r="Z10" s="1">
        <f t="shared" si="5"/>
        <v>1</v>
      </c>
      <c r="AA10" s="1">
        <f t="shared" si="6"/>
        <v>7</v>
      </c>
      <c r="AC10" s="1">
        <f t="shared" si="7"/>
        <v>7</v>
      </c>
      <c r="AD10" s="1">
        <f t="shared" si="7"/>
        <v>1</v>
      </c>
    </row>
    <row r="11" spans="1:30" ht="15.9" customHeight="1">
      <c r="A11" s="4">
        <v>11110015</v>
      </c>
      <c r="B11" s="4" t="s">
        <v>169</v>
      </c>
      <c r="C11" s="2">
        <v>22</v>
      </c>
      <c r="D11" s="2">
        <v>4</v>
      </c>
      <c r="E11" s="2">
        <v>26</v>
      </c>
      <c r="F11" s="5">
        <v>1</v>
      </c>
      <c r="G11" s="5">
        <v>0</v>
      </c>
      <c r="H11" s="5">
        <v>5</v>
      </c>
      <c r="I11" s="5">
        <v>2</v>
      </c>
      <c r="J11" s="5">
        <v>5</v>
      </c>
      <c r="K11" s="5">
        <v>0</v>
      </c>
      <c r="L11" s="5">
        <v>5</v>
      </c>
      <c r="M11" s="5">
        <v>0</v>
      </c>
      <c r="N11" s="5">
        <v>0</v>
      </c>
      <c r="O11" s="5">
        <v>0</v>
      </c>
      <c r="P11" s="5">
        <v>3</v>
      </c>
      <c r="Q11" s="5">
        <v>0</v>
      </c>
      <c r="R11" s="5">
        <v>3</v>
      </c>
      <c r="S11" s="5">
        <v>2</v>
      </c>
      <c r="T11" s="1" t="str">
        <f>VLOOKUP(B11,Param!B:E,4,FALSE)</f>
        <v>Aude</v>
      </c>
      <c r="U11" s="1">
        <f t="shared" si="0"/>
        <v>1</v>
      </c>
      <c r="V11" s="1">
        <f t="shared" si="1"/>
        <v>7</v>
      </c>
      <c r="W11" s="1">
        <f t="shared" si="2"/>
        <v>5</v>
      </c>
      <c r="X11" s="1">
        <f t="shared" si="3"/>
        <v>5</v>
      </c>
      <c r="Y11" s="1">
        <f t="shared" si="4"/>
        <v>0</v>
      </c>
      <c r="Z11" s="1">
        <f t="shared" si="5"/>
        <v>3</v>
      </c>
      <c r="AA11" s="1">
        <f t="shared" si="6"/>
        <v>5</v>
      </c>
      <c r="AC11" s="1">
        <f t="shared" si="7"/>
        <v>22</v>
      </c>
      <c r="AD11" s="1">
        <f t="shared" si="7"/>
        <v>4</v>
      </c>
    </row>
    <row r="12" spans="1:30" ht="15.9" customHeight="1">
      <c r="A12" s="4">
        <v>11110023</v>
      </c>
      <c r="B12" s="4" t="s">
        <v>95</v>
      </c>
      <c r="C12" s="2">
        <v>23</v>
      </c>
      <c r="D12" s="2">
        <v>8</v>
      </c>
      <c r="E12" s="2">
        <v>31</v>
      </c>
      <c r="F12" s="5">
        <v>0</v>
      </c>
      <c r="G12" s="5">
        <v>0</v>
      </c>
      <c r="H12" s="5">
        <v>2</v>
      </c>
      <c r="I12" s="5">
        <v>1</v>
      </c>
      <c r="J12" s="5">
        <v>4</v>
      </c>
      <c r="K12" s="5">
        <v>2</v>
      </c>
      <c r="L12" s="5">
        <v>10</v>
      </c>
      <c r="M12" s="5">
        <v>0</v>
      </c>
      <c r="N12" s="5">
        <v>1</v>
      </c>
      <c r="O12" s="5">
        <v>1</v>
      </c>
      <c r="P12" s="5">
        <v>0</v>
      </c>
      <c r="Q12" s="5">
        <v>0</v>
      </c>
      <c r="R12" s="5">
        <v>6</v>
      </c>
      <c r="S12" s="5">
        <v>4</v>
      </c>
      <c r="T12" s="1" t="str">
        <f>VLOOKUP(B12,Param!B:E,4,FALSE)</f>
        <v>Aude</v>
      </c>
      <c r="U12" s="1">
        <f t="shared" si="0"/>
        <v>0</v>
      </c>
      <c r="V12" s="1">
        <f t="shared" si="1"/>
        <v>3</v>
      </c>
      <c r="W12" s="1">
        <f t="shared" si="2"/>
        <v>6</v>
      </c>
      <c r="X12" s="1">
        <f t="shared" si="3"/>
        <v>10</v>
      </c>
      <c r="Y12" s="1">
        <f t="shared" si="4"/>
        <v>2</v>
      </c>
      <c r="Z12" s="1">
        <f t="shared" si="5"/>
        <v>0</v>
      </c>
      <c r="AA12" s="1">
        <f t="shared" si="6"/>
        <v>10</v>
      </c>
      <c r="AC12" s="1">
        <f t="shared" si="7"/>
        <v>23</v>
      </c>
      <c r="AD12" s="1">
        <f t="shared" si="7"/>
        <v>8</v>
      </c>
    </row>
    <row r="13" spans="1:30" ht="15.9" customHeight="1">
      <c r="A13" s="4">
        <v>11110024</v>
      </c>
      <c r="B13" s="4" t="s">
        <v>96</v>
      </c>
      <c r="C13" s="2">
        <v>9</v>
      </c>
      <c r="D13" s="2">
        <v>7</v>
      </c>
      <c r="E13" s="2">
        <v>16</v>
      </c>
      <c r="F13" s="5">
        <v>0</v>
      </c>
      <c r="G13" s="5">
        <v>0</v>
      </c>
      <c r="H13" s="5">
        <v>0</v>
      </c>
      <c r="I13" s="5">
        <v>0</v>
      </c>
      <c r="J13" s="5">
        <v>3</v>
      </c>
      <c r="K13" s="5">
        <v>0</v>
      </c>
      <c r="L13" s="5">
        <v>0</v>
      </c>
      <c r="M13" s="5">
        <v>1</v>
      </c>
      <c r="N13" s="5">
        <v>0</v>
      </c>
      <c r="O13" s="5">
        <v>0</v>
      </c>
      <c r="P13" s="5">
        <v>1</v>
      </c>
      <c r="Q13" s="5">
        <v>0</v>
      </c>
      <c r="R13" s="5">
        <v>5</v>
      </c>
      <c r="S13" s="5">
        <v>6</v>
      </c>
      <c r="T13" s="1" t="str">
        <f>VLOOKUP(B13,Param!B:E,4,FALSE)</f>
        <v>Aude</v>
      </c>
      <c r="U13" s="1">
        <f t="shared" si="0"/>
        <v>0</v>
      </c>
      <c r="V13" s="1">
        <f t="shared" si="1"/>
        <v>0</v>
      </c>
      <c r="W13" s="1">
        <f t="shared" si="2"/>
        <v>3</v>
      </c>
      <c r="X13" s="1">
        <f t="shared" si="3"/>
        <v>1</v>
      </c>
      <c r="Y13" s="1">
        <f t="shared" si="4"/>
        <v>0</v>
      </c>
      <c r="Z13" s="1">
        <f t="shared" si="5"/>
        <v>1</v>
      </c>
      <c r="AA13" s="1">
        <f t="shared" si="6"/>
        <v>11</v>
      </c>
      <c r="AC13" s="1">
        <f t="shared" si="7"/>
        <v>9</v>
      </c>
      <c r="AD13" s="1">
        <f t="shared" si="7"/>
        <v>7</v>
      </c>
    </row>
    <row r="14" spans="1:30" ht="15.9" customHeight="1">
      <c r="A14" s="4">
        <v>11110027</v>
      </c>
      <c r="B14" s="4" t="s">
        <v>97</v>
      </c>
      <c r="C14" s="2">
        <v>76</v>
      </c>
      <c r="D14" s="2">
        <v>15</v>
      </c>
      <c r="E14" s="2">
        <v>91</v>
      </c>
      <c r="F14" s="5">
        <v>8</v>
      </c>
      <c r="G14" s="5">
        <v>0</v>
      </c>
      <c r="H14" s="5">
        <v>7</v>
      </c>
      <c r="I14" s="5">
        <v>0</v>
      </c>
      <c r="J14" s="5">
        <v>12</v>
      </c>
      <c r="K14" s="5">
        <v>2</v>
      </c>
      <c r="L14" s="5">
        <v>3</v>
      </c>
      <c r="M14" s="5">
        <v>0</v>
      </c>
      <c r="N14" s="5">
        <v>4</v>
      </c>
      <c r="O14" s="5">
        <v>1</v>
      </c>
      <c r="P14" s="5">
        <v>8</v>
      </c>
      <c r="Q14" s="5">
        <v>3</v>
      </c>
      <c r="R14" s="5">
        <v>34</v>
      </c>
      <c r="S14" s="5">
        <v>9</v>
      </c>
      <c r="T14" s="1" t="str">
        <f>VLOOKUP(B14,Param!B:E,4,FALSE)</f>
        <v>Aude</v>
      </c>
      <c r="U14" s="1">
        <f t="shared" si="0"/>
        <v>8</v>
      </c>
      <c r="V14" s="1">
        <f t="shared" si="1"/>
        <v>7</v>
      </c>
      <c r="W14" s="1">
        <f t="shared" si="2"/>
        <v>14</v>
      </c>
      <c r="X14" s="1">
        <f t="shared" si="3"/>
        <v>3</v>
      </c>
      <c r="Y14" s="1">
        <f t="shared" si="4"/>
        <v>5</v>
      </c>
      <c r="Z14" s="1">
        <f t="shared" si="5"/>
        <v>11</v>
      </c>
      <c r="AA14" s="1">
        <f t="shared" si="6"/>
        <v>43</v>
      </c>
      <c r="AC14" s="1">
        <f t="shared" si="7"/>
        <v>76</v>
      </c>
      <c r="AD14" s="1">
        <f t="shared" si="7"/>
        <v>15</v>
      </c>
    </row>
    <row r="15" spans="1:30" ht="15.9" customHeight="1">
      <c r="A15" s="4">
        <v>11110028</v>
      </c>
      <c r="B15" s="4" t="s">
        <v>98</v>
      </c>
      <c r="C15" s="2">
        <v>4</v>
      </c>
      <c r="D15" s="2">
        <v>0</v>
      </c>
      <c r="E15" s="2">
        <v>4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1</v>
      </c>
      <c r="M15" s="5">
        <v>0</v>
      </c>
      <c r="N15" s="5">
        <v>1</v>
      </c>
      <c r="O15" s="5">
        <v>0</v>
      </c>
      <c r="P15" s="5">
        <v>0</v>
      </c>
      <c r="Q15" s="5">
        <v>0</v>
      </c>
      <c r="R15" s="5">
        <v>2</v>
      </c>
      <c r="S15" s="5">
        <v>0</v>
      </c>
      <c r="T15" s="1" t="str">
        <f>VLOOKUP(B15,Param!B:E,4,FALSE)</f>
        <v>Aude</v>
      </c>
      <c r="U15" s="1">
        <f t="shared" si="0"/>
        <v>0</v>
      </c>
      <c r="V15" s="1">
        <f t="shared" si="1"/>
        <v>0</v>
      </c>
      <c r="W15" s="1">
        <f t="shared" si="2"/>
        <v>0</v>
      </c>
      <c r="X15" s="1">
        <f t="shared" si="3"/>
        <v>1</v>
      </c>
      <c r="Y15" s="1">
        <f t="shared" si="4"/>
        <v>1</v>
      </c>
      <c r="Z15" s="1">
        <f t="shared" si="5"/>
        <v>0</v>
      </c>
      <c r="AA15" s="1">
        <f t="shared" si="6"/>
        <v>2</v>
      </c>
      <c r="AC15" s="1">
        <f t="shared" si="7"/>
        <v>4</v>
      </c>
      <c r="AD15" s="1">
        <f t="shared" si="7"/>
        <v>0</v>
      </c>
    </row>
    <row r="16" spans="1:30" ht="15.9" customHeight="1">
      <c r="A16" s="4">
        <v>11110029</v>
      </c>
      <c r="B16" s="4" t="s">
        <v>99</v>
      </c>
      <c r="C16" s="2">
        <v>13</v>
      </c>
      <c r="D16" s="2">
        <v>3</v>
      </c>
      <c r="E16" s="2">
        <v>16</v>
      </c>
      <c r="F16" s="5">
        <v>0</v>
      </c>
      <c r="G16" s="5">
        <v>0</v>
      </c>
      <c r="H16" s="5">
        <v>2</v>
      </c>
      <c r="I16" s="5">
        <v>0</v>
      </c>
      <c r="J16" s="5">
        <v>3</v>
      </c>
      <c r="K16" s="5">
        <v>0</v>
      </c>
      <c r="L16" s="5">
        <v>3</v>
      </c>
      <c r="M16" s="5">
        <v>0</v>
      </c>
      <c r="N16" s="5">
        <v>0</v>
      </c>
      <c r="O16" s="5">
        <v>0</v>
      </c>
      <c r="P16" s="5">
        <v>0</v>
      </c>
      <c r="Q16" s="5">
        <v>0</v>
      </c>
      <c r="R16" s="5">
        <v>5</v>
      </c>
      <c r="S16" s="5">
        <v>3</v>
      </c>
      <c r="T16" s="1" t="str">
        <f>VLOOKUP(B16,Param!B:E,4,FALSE)</f>
        <v>Aude</v>
      </c>
      <c r="U16" s="1">
        <f t="shared" si="0"/>
        <v>0</v>
      </c>
      <c r="V16" s="1">
        <f t="shared" si="1"/>
        <v>2</v>
      </c>
      <c r="W16" s="1">
        <f t="shared" si="2"/>
        <v>3</v>
      </c>
      <c r="X16" s="1">
        <f t="shared" si="3"/>
        <v>3</v>
      </c>
      <c r="Y16" s="1">
        <f t="shared" si="4"/>
        <v>0</v>
      </c>
      <c r="Z16" s="1">
        <f t="shared" si="5"/>
        <v>0</v>
      </c>
      <c r="AA16" s="1">
        <f t="shared" si="6"/>
        <v>8</v>
      </c>
      <c r="AC16" s="1">
        <f t="shared" si="7"/>
        <v>13</v>
      </c>
      <c r="AD16" s="1">
        <f t="shared" si="7"/>
        <v>3</v>
      </c>
    </row>
    <row r="17" spans="1:30" ht="15.9" customHeight="1">
      <c r="A17" s="4">
        <v>11110032</v>
      </c>
      <c r="B17" s="4" t="s">
        <v>100</v>
      </c>
      <c r="C17" s="2">
        <v>16</v>
      </c>
      <c r="D17" s="2">
        <v>1</v>
      </c>
      <c r="E17" s="2">
        <v>17</v>
      </c>
      <c r="F17" s="5">
        <v>0</v>
      </c>
      <c r="G17" s="5">
        <v>0</v>
      </c>
      <c r="H17" s="5">
        <v>1</v>
      </c>
      <c r="I17" s="5">
        <v>0</v>
      </c>
      <c r="J17" s="5">
        <v>5</v>
      </c>
      <c r="K17" s="5">
        <v>0</v>
      </c>
      <c r="L17" s="5">
        <v>2</v>
      </c>
      <c r="M17" s="5">
        <v>0</v>
      </c>
      <c r="N17" s="5">
        <v>0</v>
      </c>
      <c r="O17" s="5">
        <v>0</v>
      </c>
      <c r="P17" s="5">
        <v>1</v>
      </c>
      <c r="Q17" s="5">
        <v>1</v>
      </c>
      <c r="R17" s="5">
        <v>7</v>
      </c>
      <c r="S17" s="5">
        <v>0</v>
      </c>
      <c r="T17" s="1" t="str">
        <f>VLOOKUP(B17,Param!B:E,4,FALSE)</f>
        <v>Aude</v>
      </c>
      <c r="U17" s="1">
        <f t="shared" si="0"/>
        <v>0</v>
      </c>
      <c r="V17" s="1">
        <f t="shared" si="1"/>
        <v>1</v>
      </c>
      <c r="W17" s="1">
        <f t="shared" si="2"/>
        <v>5</v>
      </c>
      <c r="X17" s="1">
        <f t="shared" si="3"/>
        <v>2</v>
      </c>
      <c r="Y17" s="1">
        <f t="shared" si="4"/>
        <v>0</v>
      </c>
      <c r="Z17" s="1">
        <f t="shared" si="5"/>
        <v>2</v>
      </c>
      <c r="AA17" s="1">
        <f t="shared" si="6"/>
        <v>7</v>
      </c>
      <c r="AC17" s="1">
        <f t="shared" si="7"/>
        <v>16</v>
      </c>
      <c r="AD17" s="1">
        <f t="shared" si="7"/>
        <v>1</v>
      </c>
    </row>
    <row r="18" spans="1:30" ht="15.9" customHeight="1">
      <c r="A18" s="4">
        <v>11110033</v>
      </c>
      <c r="B18" s="4" t="s">
        <v>187</v>
      </c>
      <c r="C18" s="2">
        <v>17</v>
      </c>
      <c r="D18" s="2">
        <v>4</v>
      </c>
      <c r="E18" s="2">
        <v>21</v>
      </c>
      <c r="F18" s="5">
        <v>0</v>
      </c>
      <c r="G18" s="5">
        <v>0</v>
      </c>
      <c r="H18" s="5">
        <v>4</v>
      </c>
      <c r="I18" s="5">
        <v>0</v>
      </c>
      <c r="J18" s="5">
        <v>0</v>
      </c>
      <c r="K18" s="5">
        <v>1</v>
      </c>
      <c r="L18" s="5">
        <v>0</v>
      </c>
      <c r="M18" s="5">
        <v>1</v>
      </c>
      <c r="N18" s="5">
        <v>1</v>
      </c>
      <c r="O18" s="5">
        <v>0</v>
      </c>
      <c r="P18" s="5">
        <v>4</v>
      </c>
      <c r="Q18" s="5">
        <v>0</v>
      </c>
      <c r="R18" s="5">
        <v>8</v>
      </c>
      <c r="S18" s="5">
        <v>2</v>
      </c>
      <c r="T18" s="1" t="str">
        <f>VLOOKUP(B18,Param!B:E,4,FALSE)</f>
        <v>Aude</v>
      </c>
      <c r="U18" s="1">
        <f t="shared" ref="U18" si="8">F18+G18</f>
        <v>0</v>
      </c>
      <c r="V18" s="1">
        <f t="shared" ref="V18" si="9">I18+H18</f>
        <v>4</v>
      </c>
      <c r="W18" s="1">
        <f t="shared" ref="W18" si="10">J18+K18</f>
        <v>1</v>
      </c>
      <c r="X18" s="1">
        <f t="shared" ref="X18" si="11">L18+M18</f>
        <v>1</v>
      </c>
      <c r="Y18" s="1">
        <f t="shared" ref="Y18" si="12">N18+O18</f>
        <v>1</v>
      </c>
      <c r="Z18" s="1">
        <f t="shared" ref="Z18" si="13">P18+Q18</f>
        <v>4</v>
      </c>
      <c r="AA18" s="1">
        <f t="shared" ref="AA18" si="14">R18+S18</f>
        <v>10</v>
      </c>
      <c r="AC18" s="1">
        <f t="shared" ref="AC18" si="15">C18</f>
        <v>17</v>
      </c>
      <c r="AD18" s="1">
        <f t="shared" ref="AD18" si="16">D18</f>
        <v>4</v>
      </c>
    </row>
    <row r="19" spans="1:30" ht="15.9" customHeight="1">
      <c r="A19" s="4">
        <v>11110035</v>
      </c>
      <c r="B19" s="4" t="s">
        <v>439</v>
      </c>
      <c r="C19" s="2">
        <v>6</v>
      </c>
      <c r="D19" s="2">
        <v>0</v>
      </c>
      <c r="E19" s="2">
        <v>6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1</v>
      </c>
      <c r="M19" s="5">
        <v>0</v>
      </c>
      <c r="N19" s="5">
        <v>0</v>
      </c>
      <c r="O19" s="5">
        <v>0</v>
      </c>
      <c r="P19" s="5">
        <v>1</v>
      </c>
      <c r="Q19" s="5">
        <v>0</v>
      </c>
      <c r="R19" s="5">
        <v>4</v>
      </c>
      <c r="S19" s="5">
        <v>0</v>
      </c>
      <c r="T19" s="1" t="str">
        <f>VLOOKUP(B19,Param!B:E,4,FALSE)</f>
        <v>Aude</v>
      </c>
      <c r="U19" s="1">
        <f t="shared" si="0"/>
        <v>0</v>
      </c>
      <c r="V19" s="1">
        <f t="shared" si="1"/>
        <v>0</v>
      </c>
      <c r="W19" s="1">
        <f t="shared" si="2"/>
        <v>0</v>
      </c>
      <c r="X19" s="1">
        <f t="shared" si="3"/>
        <v>1</v>
      </c>
      <c r="Y19" s="1">
        <f t="shared" si="4"/>
        <v>0</v>
      </c>
      <c r="Z19" s="1">
        <f t="shared" si="5"/>
        <v>1</v>
      </c>
      <c r="AA19" s="1">
        <f t="shared" si="6"/>
        <v>4</v>
      </c>
      <c r="AC19" s="1">
        <f t="shared" si="7"/>
        <v>6</v>
      </c>
      <c r="AD19" s="1">
        <f t="shared" si="7"/>
        <v>0</v>
      </c>
    </row>
    <row r="20" spans="1:30" ht="15.9" customHeight="1">
      <c r="A20" s="4">
        <v>11120004</v>
      </c>
      <c r="B20" s="4" t="s">
        <v>20</v>
      </c>
      <c r="C20" s="2">
        <v>40</v>
      </c>
      <c r="D20" s="2">
        <v>3</v>
      </c>
      <c r="E20" s="2">
        <v>43</v>
      </c>
      <c r="F20" s="5">
        <v>2</v>
      </c>
      <c r="G20" s="5">
        <v>0</v>
      </c>
      <c r="H20" s="5">
        <v>10</v>
      </c>
      <c r="I20" s="5">
        <v>0</v>
      </c>
      <c r="J20" s="5">
        <v>12</v>
      </c>
      <c r="K20" s="5">
        <v>1</v>
      </c>
      <c r="L20" s="5">
        <v>5</v>
      </c>
      <c r="M20" s="5">
        <v>2</v>
      </c>
      <c r="N20" s="5">
        <v>0</v>
      </c>
      <c r="O20" s="5">
        <v>0</v>
      </c>
      <c r="P20" s="5">
        <v>3</v>
      </c>
      <c r="Q20" s="5">
        <v>0</v>
      </c>
      <c r="R20" s="5">
        <v>8</v>
      </c>
      <c r="S20" s="5">
        <v>0</v>
      </c>
      <c r="T20" s="1" t="str">
        <f>VLOOKUP(B20,Param!B:E,4,FALSE)</f>
        <v>Aveyron</v>
      </c>
      <c r="U20" s="1">
        <f t="shared" si="0"/>
        <v>2</v>
      </c>
      <c r="V20" s="1">
        <f t="shared" si="1"/>
        <v>10</v>
      </c>
      <c r="W20" s="1">
        <f t="shared" si="2"/>
        <v>13</v>
      </c>
      <c r="X20" s="1">
        <f t="shared" si="3"/>
        <v>7</v>
      </c>
      <c r="Y20" s="1">
        <f t="shared" si="4"/>
        <v>0</v>
      </c>
      <c r="Z20" s="1">
        <f t="shared" si="5"/>
        <v>3</v>
      </c>
      <c r="AA20" s="1">
        <f t="shared" si="6"/>
        <v>8</v>
      </c>
      <c r="AC20" s="1">
        <f t="shared" si="7"/>
        <v>40</v>
      </c>
      <c r="AD20" s="1">
        <f t="shared" si="7"/>
        <v>3</v>
      </c>
    </row>
    <row r="21" spans="1:30" ht="15.9" customHeight="1">
      <c r="A21" s="4">
        <v>11120009</v>
      </c>
      <c r="B21" s="4" t="s">
        <v>21</v>
      </c>
      <c r="C21" s="2">
        <v>11</v>
      </c>
      <c r="D21" s="2">
        <v>1</v>
      </c>
      <c r="E21" s="2">
        <v>12</v>
      </c>
      <c r="F21" s="5">
        <v>2</v>
      </c>
      <c r="G21" s="5">
        <v>1</v>
      </c>
      <c r="H21" s="5">
        <v>3</v>
      </c>
      <c r="I21" s="5">
        <v>0</v>
      </c>
      <c r="J21" s="5">
        <v>4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1</v>
      </c>
      <c r="Q21" s="5">
        <v>0</v>
      </c>
      <c r="R21" s="5">
        <v>1</v>
      </c>
      <c r="S21" s="5">
        <v>0</v>
      </c>
      <c r="T21" s="1" t="str">
        <f>VLOOKUP(B21,Param!B:E,4,FALSE)</f>
        <v>Aveyron</v>
      </c>
      <c r="U21" s="1">
        <f t="shared" si="0"/>
        <v>3</v>
      </c>
      <c r="V21" s="1">
        <f t="shared" si="1"/>
        <v>3</v>
      </c>
      <c r="W21" s="1">
        <f t="shared" si="2"/>
        <v>4</v>
      </c>
      <c r="X21" s="1">
        <f t="shared" si="3"/>
        <v>0</v>
      </c>
      <c r="Y21" s="1">
        <f t="shared" si="4"/>
        <v>0</v>
      </c>
      <c r="Z21" s="1">
        <f t="shared" si="5"/>
        <v>1</v>
      </c>
      <c r="AA21" s="1">
        <f t="shared" si="6"/>
        <v>1</v>
      </c>
      <c r="AC21" s="1">
        <f t="shared" si="7"/>
        <v>11</v>
      </c>
      <c r="AD21" s="1">
        <f t="shared" si="7"/>
        <v>1</v>
      </c>
    </row>
    <row r="22" spans="1:30" ht="15.9" customHeight="1">
      <c r="A22" s="4">
        <v>11120017</v>
      </c>
      <c r="B22" s="4" t="s">
        <v>188</v>
      </c>
      <c r="C22" s="2">
        <v>64</v>
      </c>
      <c r="D22" s="2">
        <v>29</v>
      </c>
      <c r="E22" s="2">
        <v>93</v>
      </c>
      <c r="F22" s="5">
        <v>8</v>
      </c>
      <c r="G22" s="5">
        <v>2</v>
      </c>
      <c r="H22" s="5">
        <v>3</v>
      </c>
      <c r="I22" s="5">
        <v>2</v>
      </c>
      <c r="J22" s="5">
        <v>5</v>
      </c>
      <c r="K22" s="5">
        <v>0</v>
      </c>
      <c r="L22" s="5">
        <v>5</v>
      </c>
      <c r="M22" s="5">
        <v>0</v>
      </c>
      <c r="N22" s="5">
        <v>1</v>
      </c>
      <c r="O22" s="5">
        <v>1</v>
      </c>
      <c r="P22" s="5">
        <v>11</v>
      </c>
      <c r="Q22" s="5">
        <v>5</v>
      </c>
      <c r="R22" s="5">
        <v>31</v>
      </c>
      <c r="S22" s="5">
        <v>19</v>
      </c>
      <c r="T22" s="1" t="str">
        <f>VLOOKUP(B22,Param!B:E,4,FALSE)</f>
        <v>Aveyron</v>
      </c>
      <c r="U22" s="1">
        <f t="shared" si="0"/>
        <v>10</v>
      </c>
      <c r="V22" s="1">
        <f t="shared" si="1"/>
        <v>5</v>
      </c>
      <c r="W22" s="1">
        <f t="shared" si="2"/>
        <v>5</v>
      </c>
      <c r="X22" s="1">
        <f t="shared" si="3"/>
        <v>5</v>
      </c>
      <c r="Y22" s="1">
        <f t="shared" si="4"/>
        <v>2</v>
      </c>
      <c r="Z22" s="1">
        <f t="shared" si="5"/>
        <v>16</v>
      </c>
      <c r="AA22" s="1">
        <f t="shared" si="6"/>
        <v>50</v>
      </c>
      <c r="AC22" s="1">
        <f t="shared" si="7"/>
        <v>64</v>
      </c>
      <c r="AD22" s="1">
        <f t="shared" si="7"/>
        <v>29</v>
      </c>
    </row>
    <row r="23" spans="1:30" ht="15.9" customHeight="1">
      <c r="A23" s="4">
        <v>11120024</v>
      </c>
      <c r="B23" s="4" t="s">
        <v>22</v>
      </c>
      <c r="C23" s="2">
        <v>15</v>
      </c>
      <c r="D23" s="2">
        <v>3</v>
      </c>
      <c r="E23" s="2">
        <v>18</v>
      </c>
      <c r="F23" s="5">
        <v>0</v>
      </c>
      <c r="G23" s="5">
        <v>0</v>
      </c>
      <c r="H23" s="5">
        <v>6</v>
      </c>
      <c r="I23" s="5">
        <v>1</v>
      </c>
      <c r="J23" s="5">
        <v>3</v>
      </c>
      <c r="K23" s="5">
        <v>1</v>
      </c>
      <c r="L23" s="5">
        <v>0</v>
      </c>
      <c r="M23" s="5">
        <v>0</v>
      </c>
      <c r="N23" s="5">
        <v>0</v>
      </c>
      <c r="O23" s="5">
        <v>0</v>
      </c>
      <c r="P23" s="5">
        <v>0</v>
      </c>
      <c r="Q23" s="5">
        <v>0</v>
      </c>
      <c r="R23" s="5">
        <v>6</v>
      </c>
      <c r="S23" s="5">
        <v>1</v>
      </c>
      <c r="T23" s="1" t="str">
        <f>VLOOKUP(B23,Param!B:E,4,FALSE)</f>
        <v>Aveyron</v>
      </c>
      <c r="U23" s="1">
        <f t="shared" si="0"/>
        <v>0</v>
      </c>
      <c r="V23" s="1">
        <f t="shared" si="1"/>
        <v>7</v>
      </c>
      <c r="W23" s="1">
        <f t="shared" si="2"/>
        <v>4</v>
      </c>
      <c r="X23" s="1">
        <f t="shared" si="3"/>
        <v>0</v>
      </c>
      <c r="Y23" s="1">
        <f t="shared" si="4"/>
        <v>0</v>
      </c>
      <c r="Z23" s="1">
        <f t="shared" si="5"/>
        <v>0</v>
      </c>
      <c r="AA23" s="1">
        <f t="shared" si="6"/>
        <v>7</v>
      </c>
      <c r="AC23" s="1">
        <f t="shared" si="7"/>
        <v>15</v>
      </c>
      <c r="AD23" s="1">
        <f t="shared" si="7"/>
        <v>3</v>
      </c>
    </row>
    <row r="24" spans="1:30" ht="15.9" customHeight="1">
      <c r="A24" s="4">
        <v>11120026</v>
      </c>
      <c r="B24" s="4" t="s">
        <v>24</v>
      </c>
      <c r="C24" s="2">
        <v>25</v>
      </c>
      <c r="D24" s="2">
        <v>1</v>
      </c>
      <c r="E24" s="2">
        <v>26</v>
      </c>
      <c r="F24" s="5">
        <v>0</v>
      </c>
      <c r="G24" s="5">
        <v>0</v>
      </c>
      <c r="H24" s="5">
        <v>6</v>
      </c>
      <c r="I24" s="5">
        <v>0</v>
      </c>
      <c r="J24" s="5">
        <v>4</v>
      </c>
      <c r="K24" s="5">
        <v>0</v>
      </c>
      <c r="L24" s="5">
        <v>4</v>
      </c>
      <c r="M24" s="5">
        <v>0</v>
      </c>
      <c r="N24" s="5">
        <v>1</v>
      </c>
      <c r="O24" s="5">
        <v>0</v>
      </c>
      <c r="P24" s="5">
        <v>4</v>
      </c>
      <c r="Q24" s="5">
        <v>1</v>
      </c>
      <c r="R24" s="5">
        <v>6</v>
      </c>
      <c r="S24" s="5">
        <v>0</v>
      </c>
      <c r="T24" s="1" t="str">
        <f>VLOOKUP(B24,Param!B:E,4,FALSE)</f>
        <v>Aveyron</v>
      </c>
      <c r="U24" s="1">
        <f t="shared" si="0"/>
        <v>0</v>
      </c>
      <c r="V24" s="1">
        <f t="shared" si="1"/>
        <v>6</v>
      </c>
      <c r="W24" s="1">
        <f t="shared" si="2"/>
        <v>4</v>
      </c>
      <c r="X24" s="1">
        <f t="shared" si="3"/>
        <v>4</v>
      </c>
      <c r="Y24" s="1">
        <f t="shared" si="4"/>
        <v>1</v>
      </c>
      <c r="Z24" s="1">
        <f t="shared" si="5"/>
        <v>5</v>
      </c>
      <c r="AA24" s="1">
        <f t="shared" si="6"/>
        <v>6</v>
      </c>
      <c r="AC24" s="1">
        <f t="shared" si="7"/>
        <v>25</v>
      </c>
      <c r="AD24" s="1">
        <f t="shared" si="7"/>
        <v>1</v>
      </c>
    </row>
    <row r="25" spans="1:30" ht="15.9" customHeight="1">
      <c r="A25" s="4">
        <v>11120043</v>
      </c>
      <c r="B25" s="4" t="s">
        <v>26</v>
      </c>
      <c r="C25" s="2">
        <v>24</v>
      </c>
      <c r="D25" s="2">
        <v>8</v>
      </c>
      <c r="E25" s="2">
        <v>32</v>
      </c>
      <c r="F25" s="5">
        <v>2</v>
      </c>
      <c r="G25" s="5">
        <v>0</v>
      </c>
      <c r="H25" s="5">
        <v>2</v>
      </c>
      <c r="I25" s="5">
        <v>2</v>
      </c>
      <c r="J25" s="5">
        <v>6</v>
      </c>
      <c r="K25" s="5">
        <v>1</v>
      </c>
      <c r="L25" s="5">
        <v>0</v>
      </c>
      <c r="M25" s="5">
        <v>0</v>
      </c>
      <c r="N25" s="5">
        <v>0</v>
      </c>
      <c r="O25" s="5">
        <v>0</v>
      </c>
      <c r="P25" s="5">
        <v>4</v>
      </c>
      <c r="Q25" s="5">
        <v>0</v>
      </c>
      <c r="R25" s="5">
        <v>10</v>
      </c>
      <c r="S25" s="5">
        <v>5</v>
      </c>
      <c r="T25" s="1" t="str">
        <f>VLOOKUP(B25,Param!B:E,4,FALSE)</f>
        <v>Aveyron</v>
      </c>
      <c r="U25" s="1">
        <f t="shared" si="0"/>
        <v>2</v>
      </c>
      <c r="V25" s="1">
        <f t="shared" si="1"/>
        <v>4</v>
      </c>
      <c r="W25" s="1">
        <f t="shared" si="2"/>
        <v>7</v>
      </c>
      <c r="X25" s="1">
        <f t="shared" si="3"/>
        <v>0</v>
      </c>
      <c r="Y25" s="1">
        <f t="shared" si="4"/>
        <v>0</v>
      </c>
      <c r="Z25" s="1">
        <f t="shared" si="5"/>
        <v>4</v>
      </c>
      <c r="AA25" s="1">
        <f t="shared" si="6"/>
        <v>15</v>
      </c>
      <c r="AC25" s="1">
        <f t="shared" si="7"/>
        <v>24</v>
      </c>
      <c r="AD25" s="1">
        <f t="shared" si="7"/>
        <v>8</v>
      </c>
    </row>
    <row r="26" spans="1:30" ht="15.9" customHeight="1">
      <c r="A26" s="4">
        <v>11120045</v>
      </c>
      <c r="B26" s="4" t="s">
        <v>28</v>
      </c>
      <c r="C26" s="2">
        <v>17</v>
      </c>
      <c r="D26" s="2">
        <v>3</v>
      </c>
      <c r="E26" s="2">
        <v>20</v>
      </c>
      <c r="F26" s="5">
        <v>1</v>
      </c>
      <c r="G26" s="5">
        <v>0</v>
      </c>
      <c r="H26" s="5">
        <v>4</v>
      </c>
      <c r="I26" s="5">
        <v>0</v>
      </c>
      <c r="J26" s="5">
        <v>2</v>
      </c>
      <c r="K26" s="5">
        <v>0</v>
      </c>
      <c r="L26" s="5">
        <v>2</v>
      </c>
      <c r="M26" s="5">
        <v>0</v>
      </c>
      <c r="N26" s="5">
        <v>2</v>
      </c>
      <c r="O26" s="5">
        <v>0</v>
      </c>
      <c r="P26" s="5">
        <v>0</v>
      </c>
      <c r="Q26" s="5">
        <v>0</v>
      </c>
      <c r="R26" s="5">
        <v>6</v>
      </c>
      <c r="S26" s="5">
        <v>3</v>
      </c>
      <c r="T26" s="1" t="str">
        <f>VLOOKUP(B26,Param!B:E,4,FALSE)</f>
        <v>Aveyron</v>
      </c>
      <c r="U26" s="1">
        <f t="shared" si="0"/>
        <v>1</v>
      </c>
      <c r="V26" s="1">
        <f t="shared" si="1"/>
        <v>4</v>
      </c>
      <c r="W26" s="1">
        <f t="shared" si="2"/>
        <v>2</v>
      </c>
      <c r="X26" s="1">
        <f t="shared" si="3"/>
        <v>2</v>
      </c>
      <c r="Y26" s="1">
        <f t="shared" si="4"/>
        <v>2</v>
      </c>
      <c r="Z26" s="1">
        <f t="shared" si="5"/>
        <v>0</v>
      </c>
      <c r="AA26" s="1">
        <f t="shared" si="6"/>
        <v>9</v>
      </c>
      <c r="AC26" s="1">
        <f t="shared" si="7"/>
        <v>17</v>
      </c>
      <c r="AD26" s="1">
        <f t="shared" si="7"/>
        <v>3</v>
      </c>
    </row>
    <row r="27" spans="1:30" ht="15.9" customHeight="1">
      <c r="A27" s="4">
        <v>11120046</v>
      </c>
      <c r="B27" s="4" t="s">
        <v>29</v>
      </c>
      <c r="C27" s="2">
        <v>14</v>
      </c>
      <c r="D27" s="2">
        <v>4</v>
      </c>
      <c r="E27" s="2">
        <v>18</v>
      </c>
      <c r="F27" s="5">
        <v>0</v>
      </c>
      <c r="G27" s="5">
        <v>1</v>
      </c>
      <c r="H27" s="5">
        <v>6</v>
      </c>
      <c r="I27" s="5">
        <v>0</v>
      </c>
      <c r="J27" s="5">
        <v>4</v>
      </c>
      <c r="K27" s="5">
        <v>0</v>
      </c>
      <c r="L27" s="5">
        <v>3</v>
      </c>
      <c r="M27" s="5">
        <v>1</v>
      </c>
      <c r="N27" s="5">
        <v>0</v>
      </c>
      <c r="O27" s="5">
        <v>1</v>
      </c>
      <c r="P27" s="5">
        <v>0</v>
      </c>
      <c r="Q27" s="5">
        <v>1</v>
      </c>
      <c r="R27" s="5">
        <v>1</v>
      </c>
      <c r="S27" s="5">
        <v>0</v>
      </c>
      <c r="T27" s="1" t="str">
        <f>VLOOKUP(B27,Param!B:E,4,FALSE)</f>
        <v>Aveyron</v>
      </c>
      <c r="U27" s="1">
        <f t="shared" si="0"/>
        <v>1</v>
      </c>
      <c r="V27" s="1">
        <f t="shared" si="1"/>
        <v>6</v>
      </c>
      <c r="W27" s="1">
        <f t="shared" si="2"/>
        <v>4</v>
      </c>
      <c r="X27" s="1">
        <f t="shared" si="3"/>
        <v>4</v>
      </c>
      <c r="Y27" s="1">
        <f t="shared" si="4"/>
        <v>1</v>
      </c>
      <c r="Z27" s="1">
        <f t="shared" si="5"/>
        <v>1</v>
      </c>
      <c r="AA27" s="1">
        <f t="shared" si="6"/>
        <v>1</v>
      </c>
      <c r="AC27" s="1">
        <f t="shared" si="7"/>
        <v>14</v>
      </c>
      <c r="AD27" s="1">
        <f t="shared" si="7"/>
        <v>4</v>
      </c>
    </row>
    <row r="28" spans="1:30" ht="15.9" customHeight="1">
      <c r="A28" s="4">
        <v>11120047</v>
      </c>
      <c r="B28" s="4" t="s">
        <v>30</v>
      </c>
      <c r="C28" s="2">
        <v>21</v>
      </c>
      <c r="D28" s="2">
        <v>5</v>
      </c>
      <c r="E28" s="2">
        <v>26</v>
      </c>
      <c r="F28" s="5">
        <v>5</v>
      </c>
      <c r="G28" s="5">
        <v>0</v>
      </c>
      <c r="H28" s="5">
        <v>2</v>
      </c>
      <c r="I28" s="5">
        <v>1</v>
      </c>
      <c r="J28" s="5">
        <v>1</v>
      </c>
      <c r="K28" s="5">
        <v>0</v>
      </c>
      <c r="L28" s="5">
        <v>6</v>
      </c>
      <c r="M28" s="5">
        <v>0</v>
      </c>
      <c r="N28" s="5">
        <v>1</v>
      </c>
      <c r="O28" s="5">
        <v>0</v>
      </c>
      <c r="P28" s="5">
        <v>3</v>
      </c>
      <c r="Q28" s="5">
        <v>0</v>
      </c>
      <c r="R28" s="5">
        <v>3</v>
      </c>
      <c r="S28" s="5">
        <v>4</v>
      </c>
      <c r="T28" s="1" t="str">
        <f>VLOOKUP(B28,Param!B:E,4,FALSE)</f>
        <v>Aveyron</v>
      </c>
      <c r="U28" s="1">
        <f t="shared" si="0"/>
        <v>5</v>
      </c>
      <c r="V28" s="1">
        <f t="shared" si="1"/>
        <v>3</v>
      </c>
      <c r="W28" s="1">
        <f t="shared" si="2"/>
        <v>1</v>
      </c>
      <c r="X28" s="1">
        <f t="shared" si="3"/>
        <v>6</v>
      </c>
      <c r="Y28" s="1">
        <f t="shared" si="4"/>
        <v>1</v>
      </c>
      <c r="Z28" s="1">
        <f t="shared" si="5"/>
        <v>3</v>
      </c>
      <c r="AA28" s="1">
        <f t="shared" si="6"/>
        <v>7</v>
      </c>
      <c r="AC28" s="1">
        <f t="shared" si="7"/>
        <v>21</v>
      </c>
      <c r="AD28" s="1">
        <f t="shared" si="7"/>
        <v>5</v>
      </c>
    </row>
    <row r="29" spans="1:30" ht="15.9" customHeight="1">
      <c r="A29" s="4">
        <v>11120052</v>
      </c>
      <c r="B29" s="4" t="s">
        <v>178</v>
      </c>
      <c r="C29" s="2">
        <v>12</v>
      </c>
      <c r="D29" s="2">
        <v>4</v>
      </c>
      <c r="E29" s="2">
        <v>16</v>
      </c>
      <c r="F29" s="5">
        <v>0</v>
      </c>
      <c r="G29" s="5">
        <v>0</v>
      </c>
      <c r="H29" s="5">
        <v>1</v>
      </c>
      <c r="I29" s="5">
        <v>0</v>
      </c>
      <c r="J29" s="5">
        <v>7</v>
      </c>
      <c r="K29" s="5">
        <v>1</v>
      </c>
      <c r="L29" s="5">
        <v>2</v>
      </c>
      <c r="M29" s="5">
        <v>0</v>
      </c>
      <c r="N29" s="5">
        <v>0</v>
      </c>
      <c r="O29" s="5">
        <v>0</v>
      </c>
      <c r="P29" s="5">
        <v>0</v>
      </c>
      <c r="Q29" s="5">
        <v>0</v>
      </c>
      <c r="R29" s="5">
        <v>2</v>
      </c>
      <c r="S29" s="5">
        <v>3</v>
      </c>
      <c r="T29" s="1" t="str">
        <f>VLOOKUP(B29,Param!B:E,4,FALSE)</f>
        <v>Aveyron</v>
      </c>
      <c r="U29" s="1">
        <f t="shared" si="0"/>
        <v>0</v>
      </c>
      <c r="V29" s="1">
        <f t="shared" si="1"/>
        <v>1</v>
      </c>
      <c r="W29" s="1">
        <f t="shared" si="2"/>
        <v>8</v>
      </c>
      <c r="X29" s="1">
        <f t="shared" si="3"/>
        <v>2</v>
      </c>
      <c r="Y29" s="1">
        <f t="shared" si="4"/>
        <v>0</v>
      </c>
      <c r="Z29" s="1">
        <f t="shared" si="5"/>
        <v>0</v>
      </c>
      <c r="AA29" s="1">
        <f t="shared" si="6"/>
        <v>5</v>
      </c>
      <c r="AC29" s="1">
        <f t="shared" si="7"/>
        <v>12</v>
      </c>
      <c r="AD29" s="1">
        <f t="shared" si="7"/>
        <v>4</v>
      </c>
    </row>
    <row r="30" spans="1:30" ht="15.9" customHeight="1">
      <c r="A30" s="4">
        <v>11300003</v>
      </c>
      <c r="B30" s="4" t="s">
        <v>101</v>
      </c>
      <c r="C30" s="2">
        <v>7</v>
      </c>
      <c r="D30" s="2">
        <v>3</v>
      </c>
      <c r="E30" s="2">
        <v>10</v>
      </c>
      <c r="F30" s="5">
        <v>0</v>
      </c>
      <c r="G30" s="5">
        <v>0</v>
      </c>
      <c r="H30" s="5">
        <v>0</v>
      </c>
      <c r="I30" s="5">
        <v>0</v>
      </c>
      <c r="J30" s="5">
        <v>1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0</v>
      </c>
      <c r="Q30" s="5">
        <v>0</v>
      </c>
      <c r="R30" s="5">
        <v>6</v>
      </c>
      <c r="S30" s="5">
        <v>3</v>
      </c>
      <c r="T30" s="1" t="str">
        <f>VLOOKUP(B30,Param!B:E,4,FALSE)</f>
        <v>Gard</v>
      </c>
      <c r="U30" s="1">
        <f t="shared" si="0"/>
        <v>0</v>
      </c>
      <c r="V30" s="1">
        <f t="shared" si="1"/>
        <v>0</v>
      </c>
      <c r="W30" s="1">
        <f t="shared" si="2"/>
        <v>1</v>
      </c>
      <c r="X30" s="1">
        <f t="shared" si="3"/>
        <v>0</v>
      </c>
      <c r="Y30" s="1">
        <f t="shared" si="4"/>
        <v>0</v>
      </c>
      <c r="Z30" s="1">
        <f t="shared" si="5"/>
        <v>0</v>
      </c>
      <c r="AA30" s="1">
        <f t="shared" si="6"/>
        <v>9</v>
      </c>
      <c r="AC30" s="1">
        <f t="shared" si="7"/>
        <v>7</v>
      </c>
      <c r="AD30" s="1">
        <f t="shared" si="7"/>
        <v>3</v>
      </c>
    </row>
    <row r="31" spans="1:30" ht="15.9" customHeight="1">
      <c r="A31" s="4">
        <v>11300004</v>
      </c>
      <c r="B31" s="4" t="s">
        <v>102</v>
      </c>
      <c r="C31" s="2">
        <v>63</v>
      </c>
      <c r="D31" s="2">
        <v>22</v>
      </c>
      <c r="E31" s="2">
        <v>85</v>
      </c>
      <c r="F31" s="5">
        <v>4</v>
      </c>
      <c r="G31" s="5">
        <v>0</v>
      </c>
      <c r="H31" s="5">
        <v>13</v>
      </c>
      <c r="I31" s="5">
        <v>2</v>
      </c>
      <c r="J31" s="5">
        <v>8</v>
      </c>
      <c r="K31" s="5">
        <v>1</v>
      </c>
      <c r="L31" s="5">
        <v>3</v>
      </c>
      <c r="M31" s="5">
        <v>2</v>
      </c>
      <c r="N31" s="5">
        <v>0</v>
      </c>
      <c r="O31" s="5">
        <v>0</v>
      </c>
      <c r="P31" s="5">
        <v>4</v>
      </c>
      <c r="Q31" s="5">
        <v>4</v>
      </c>
      <c r="R31" s="5">
        <v>31</v>
      </c>
      <c r="S31" s="5">
        <v>13</v>
      </c>
      <c r="T31" s="1" t="str">
        <f>VLOOKUP(B31,Param!B:E,4,FALSE)</f>
        <v>Gard</v>
      </c>
      <c r="U31" s="1">
        <f t="shared" si="0"/>
        <v>4</v>
      </c>
      <c r="V31" s="1">
        <f t="shared" si="1"/>
        <v>15</v>
      </c>
      <c r="W31" s="1">
        <f t="shared" si="2"/>
        <v>9</v>
      </c>
      <c r="X31" s="1">
        <f t="shared" si="3"/>
        <v>5</v>
      </c>
      <c r="Y31" s="1">
        <f t="shared" si="4"/>
        <v>0</v>
      </c>
      <c r="Z31" s="1">
        <f t="shared" si="5"/>
        <v>8</v>
      </c>
      <c r="AA31" s="1">
        <f t="shared" si="6"/>
        <v>44</v>
      </c>
      <c r="AC31" s="1">
        <f t="shared" si="7"/>
        <v>63</v>
      </c>
      <c r="AD31" s="1">
        <f t="shared" si="7"/>
        <v>22</v>
      </c>
    </row>
    <row r="32" spans="1:30" ht="15.9" customHeight="1">
      <c r="A32" s="4">
        <v>11300005</v>
      </c>
      <c r="B32" s="4" t="s">
        <v>103</v>
      </c>
      <c r="C32" s="2">
        <v>20</v>
      </c>
      <c r="D32" s="2">
        <v>11</v>
      </c>
      <c r="E32" s="2">
        <v>31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1</v>
      </c>
      <c r="N32" s="5">
        <v>0</v>
      </c>
      <c r="O32" s="5">
        <v>1</v>
      </c>
      <c r="P32" s="5">
        <v>4</v>
      </c>
      <c r="Q32" s="5">
        <v>2</v>
      </c>
      <c r="R32" s="5">
        <v>16</v>
      </c>
      <c r="S32" s="5">
        <v>7</v>
      </c>
      <c r="T32" s="1" t="str">
        <f>VLOOKUP(B32,Param!B:E,4,FALSE)</f>
        <v>Gard</v>
      </c>
      <c r="U32" s="1">
        <f t="shared" si="0"/>
        <v>0</v>
      </c>
      <c r="V32" s="1">
        <f t="shared" si="1"/>
        <v>0</v>
      </c>
      <c r="W32" s="1">
        <f t="shared" si="2"/>
        <v>0</v>
      </c>
      <c r="X32" s="1">
        <f t="shared" si="3"/>
        <v>1</v>
      </c>
      <c r="Y32" s="1">
        <f t="shared" si="4"/>
        <v>1</v>
      </c>
      <c r="Z32" s="1">
        <f t="shared" si="5"/>
        <v>6</v>
      </c>
      <c r="AA32" s="1">
        <f t="shared" si="6"/>
        <v>23</v>
      </c>
      <c r="AC32" s="1">
        <f t="shared" si="7"/>
        <v>20</v>
      </c>
      <c r="AD32" s="1">
        <f t="shared" si="7"/>
        <v>11</v>
      </c>
    </row>
    <row r="33" spans="1:30" ht="15.9" customHeight="1">
      <c r="A33" s="4">
        <v>11300007</v>
      </c>
      <c r="B33" s="4" t="s">
        <v>105</v>
      </c>
      <c r="C33" s="2">
        <v>115</v>
      </c>
      <c r="D33" s="2">
        <v>19</v>
      </c>
      <c r="E33" s="2">
        <v>134</v>
      </c>
      <c r="F33" s="5">
        <v>21</v>
      </c>
      <c r="G33" s="5">
        <v>3</v>
      </c>
      <c r="H33" s="5">
        <v>27</v>
      </c>
      <c r="I33" s="5">
        <v>2</v>
      </c>
      <c r="J33" s="5">
        <v>27</v>
      </c>
      <c r="K33" s="5">
        <v>1</v>
      </c>
      <c r="L33" s="5">
        <v>5</v>
      </c>
      <c r="M33" s="5">
        <v>2</v>
      </c>
      <c r="N33" s="5">
        <v>3</v>
      </c>
      <c r="O33" s="5">
        <v>1</v>
      </c>
      <c r="P33" s="5">
        <v>7</v>
      </c>
      <c r="Q33" s="5">
        <v>0</v>
      </c>
      <c r="R33" s="5">
        <v>25</v>
      </c>
      <c r="S33" s="5">
        <v>10</v>
      </c>
      <c r="T33" s="1" t="str">
        <f>VLOOKUP(B33,Param!B:E,4,FALSE)</f>
        <v>Gard</v>
      </c>
      <c r="U33" s="1">
        <f t="shared" si="0"/>
        <v>24</v>
      </c>
      <c r="V33" s="1">
        <f t="shared" si="1"/>
        <v>29</v>
      </c>
      <c r="W33" s="1">
        <f t="shared" si="2"/>
        <v>28</v>
      </c>
      <c r="X33" s="1">
        <f t="shared" si="3"/>
        <v>7</v>
      </c>
      <c r="Y33" s="1">
        <f t="shared" si="4"/>
        <v>4</v>
      </c>
      <c r="Z33" s="1">
        <f t="shared" si="5"/>
        <v>7</v>
      </c>
      <c r="AA33" s="1">
        <f t="shared" si="6"/>
        <v>35</v>
      </c>
      <c r="AC33" s="1">
        <f t="shared" si="7"/>
        <v>115</v>
      </c>
      <c r="AD33" s="1">
        <f t="shared" si="7"/>
        <v>19</v>
      </c>
    </row>
    <row r="34" spans="1:30" ht="15.9" customHeight="1">
      <c r="A34" s="4">
        <v>11300008</v>
      </c>
      <c r="B34" s="4" t="s">
        <v>106</v>
      </c>
      <c r="C34" s="2">
        <v>8</v>
      </c>
      <c r="D34" s="2">
        <v>4</v>
      </c>
      <c r="E34" s="2">
        <v>12</v>
      </c>
      <c r="F34" s="5">
        <v>0</v>
      </c>
      <c r="G34" s="5">
        <v>0</v>
      </c>
      <c r="H34" s="5">
        <v>2</v>
      </c>
      <c r="I34" s="5">
        <v>1</v>
      </c>
      <c r="J34" s="5">
        <v>4</v>
      </c>
      <c r="K34" s="5">
        <v>2</v>
      </c>
      <c r="L34" s="5">
        <v>2</v>
      </c>
      <c r="M34" s="5">
        <v>1</v>
      </c>
      <c r="N34" s="5">
        <v>0</v>
      </c>
      <c r="O34" s="5">
        <v>0</v>
      </c>
      <c r="P34" s="5">
        <v>0</v>
      </c>
      <c r="Q34" s="5">
        <v>0</v>
      </c>
      <c r="R34" s="5">
        <v>0</v>
      </c>
      <c r="S34" s="5">
        <v>0</v>
      </c>
      <c r="T34" s="1" t="str">
        <f>VLOOKUP(B34,Param!B:E,4,FALSE)</f>
        <v>Gard</v>
      </c>
      <c r="U34" s="1">
        <f t="shared" si="0"/>
        <v>0</v>
      </c>
      <c r="V34" s="1">
        <f t="shared" si="1"/>
        <v>3</v>
      </c>
      <c r="W34" s="1">
        <f t="shared" si="2"/>
        <v>6</v>
      </c>
      <c r="X34" s="1">
        <f t="shared" si="3"/>
        <v>3</v>
      </c>
      <c r="Y34" s="1">
        <f t="shared" si="4"/>
        <v>0</v>
      </c>
      <c r="Z34" s="1">
        <f t="shared" si="5"/>
        <v>0</v>
      </c>
      <c r="AA34" s="1">
        <f t="shared" si="6"/>
        <v>0</v>
      </c>
      <c r="AC34" s="1">
        <f t="shared" si="7"/>
        <v>8</v>
      </c>
      <c r="AD34" s="1">
        <f t="shared" si="7"/>
        <v>4</v>
      </c>
    </row>
    <row r="35" spans="1:30" ht="15.9" customHeight="1">
      <c r="A35" s="4">
        <v>11300010</v>
      </c>
      <c r="B35" s="4" t="s">
        <v>107</v>
      </c>
      <c r="C35" s="2">
        <v>73</v>
      </c>
      <c r="D35" s="2">
        <v>11</v>
      </c>
      <c r="E35" s="2">
        <v>84</v>
      </c>
      <c r="F35" s="5">
        <v>11</v>
      </c>
      <c r="G35" s="5">
        <v>2</v>
      </c>
      <c r="H35" s="5">
        <v>16</v>
      </c>
      <c r="I35" s="5">
        <v>0</v>
      </c>
      <c r="J35" s="5">
        <v>10</v>
      </c>
      <c r="K35" s="5">
        <v>1</v>
      </c>
      <c r="L35" s="5">
        <v>9</v>
      </c>
      <c r="M35" s="5">
        <v>1</v>
      </c>
      <c r="N35" s="5">
        <v>4</v>
      </c>
      <c r="O35" s="5">
        <v>0</v>
      </c>
      <c r="P35" s="5">
        <v>5</v>
      </c>
      <c r="Q35" s="5">
        <v>0</v>
      </c>
      <c r="R35" s="5">
        <v>18</v>
      </c>
      <c r="S35" s="5">
        <v>7</v>
      </c>
      <c r="T35" s="1" t="str">
        <f>VLOOKUP(B35,Param!B:E,4,FALSE)</f>
        <v>Gard</v>
      </c>
      <c r="U35" s="1">
        <f t="shared" si="0"/>
        <v>13</v>
      </c>
      <c r="V35" s="1">
        <f t="shared" si="1"/>
        <v>16</v>
      </c>
      <c r="W35" s="1">
        <f t="shared" si="2"/>
        <v>11</v>
      </c>
      <c r="X35" s="1">
        <f t="shared" si="3"/>
        <v>10</v>
      </c>
      <c r="Y35" s="1">
        <f t="shared" si="4"/>
        <v>4</v>
      </c>
      <c r="Z35" s="1">
        <f t="shared" si="5"/>
        <v>5</v>
      </c>
      <c r="AA35" s="1">
        <f t="shared" si="6"/>
        <v>25</v>
      </c>
      <c r="AC35" s="1">
        <f t="shared" si="7"/>
        <v>73</v>
      </c>
      <c r="AD35" s="1">
        <f t="shared" si="7"/>
        <v>11</v>
      </c>
    </row>
    <row r="36" spans="1:30" ht="15.9" customHeight="1">
      <c r="A36" s="4">
        <v>11300012</v>
      </c>
      <c r="B36" s="4" t="s">
        <v>108</v>
      </c>
      <c r="C36" s="2">
        <v>58</v>
      </c>
      <c r="D36" s="2">
        <v>14</v>
      </c>
      <c r="E36" s="2">
        <v>72</v>
      </c>
      <c r="F36" s="5">
        <v>7</v>
      </c>
      <c r="G36" s="5">
        <v>0</v>
      </c>
      <c r="H36" s="5">
        <v>14</v>
      </c>
      <c r="I36" s="5">
        <v>1</v>
      </c>
      <c r="J36" s="5">
        <v>14</v>
      </c>
      <c r="K36" s="5">
        <v>1</v>
      </c>
      <c r="L36" s="5">
        <v>7</v>
      </c>
      <c r="M36" s="5">
        <v>2</v>
      </c>
      <c r="N36" s="5">
        <v>0</v>
      </c>
      <c r="O36" s="5">
        <v>1</v>
      </c>
      <c r="P36" s="5">
        <v>4</v>
      </c>
      <c r="Q36" s="5">
        <v>0</v>
      </c>
      <c r="R36" s="5">
        <v>12</v>
      </c>
      <c r="S36" s="5">
        <v>9</v>
      </c>
      <c r="T36" s="1" t="str">
        <f>VLOOKUP(B36,Param!B:E,4,FALSE)</f>
        <v>Gard</v>
      </c>
      <c r="U36" s="1">
        <f t="shared" si="0"/>
        <v>7</v>
      </c>
      <c r="V36" s="1">
        <f t="shared" si="1"/>
        <v>15</v>
      </c>
      <c r="W36" s="1">
        <f t="shared" si="2"/>
        <v>15</v>
      </c>
      <c r="X36" s="1">
        <f t="shared" si="3"/>
        <v>9</v>
      </c>
      <c r="Y36" s="1">
        <f t="shared" si="4"/>
        <v>1</v>
      </c>
      <c r="Z36" s="1">
        <f t="shared" si="5"/>
        <v>4</v>
      </c>
      <c r="AA36" s="1">
        <f t="shared" si="6"/>
        <v>21</v>
      </c>
      <c r="AC36" s="1">
        <f t="shared" si="7"/>
        <v>58</v>
      </c>
      <c r="AD36" s="1">
        <f t="shared" si="7"/>
        <v>14</v>
      </c>
    </row>
    <row r="37" spans="1:30" ht="15.9" customHeight="1">
      <c r="A37" s="4">
        <v>11300014</v>
      </c>
      <c r="B37" s="4" t="s">
        <v>109</v>
      </c>
      <c r="C37" s="2">
        <v>26</v>
      </c>
      <c r="D37" s="2">
        <v>9</v>
      </c>
      <c r="E37" s="2">
        <v>35</v>
      </c>
      <c r="F37" s="5">
        <v>6</v>
      </c>
      <c r="G37" s="5">
        <v>2</v>
      </c>
      <c r="H37" s="5">
        <v>3</v>
      </c>
      <c r="I37" s="5">
        <v>2</v>
      </c>
      <c r="J37" s="5">
        <v>4</v>
      </c>
      <c r="K37" s="5">
        <v>1</v>
      </c>
      <c r="L37" s="5">
        <v>0</v>
      </c>
      <c r="M37" s="5">
        <v>0</v>
      </c>
      <c r="N37" s="5">
        <v>0</v>
      </c>
      <c r="O37" s="5">
        <v>0</v>
      </c>
      <c r="P37" s="5">
        <v>0</v>
      </c>
      <c r="Q37" s="5">
        <v>0</v>
      </c>
      <c r="R37" s="5">
        <v>13</v>
      </c>
      <c r="S37" s="5">
        <v>4</v>
      </c>
      <c r="T37" s="1" t="str">
        <f>VLOOKUP(B37,Param!B:E,4,FALSE)</f>
        <v>Gard</v>
      </c>
      <c r="U37" s="1">
        <f t="shared" si="0"/>
        <v>8</v>
      </c>
      <c r="V37" s="1">
        <f t="shared" si="1"/>
        <v>5</v>
      </c>
      <c r="W37" s="1">
        <f t="shared" si="2"/>
        <v>5</v>
      </c>
      <c r="X37" s="1">
        <f t="shared" si="3"/>
        <v>0</v>
      </c>
      <c r="Y37" s="1">
        <f t="shared" si="4"/>
        <v>0</v>
      </c>
      <c r="Z37" s="1">
        <f t="shared" si="5"/>
        <v>0</v>
      </c>
      <c r="AA37" s="1">
        <f t="shared" si="6"/>
        <v>17</v>
      </c>
      <c r="AC37" s="1">
        <f t="shared" si="7"/>
        <v>26</v>
      </c>
      <c r="AD37" s="1">
        <f t="shared" si="7"/>
        <v>9</v>
      </c>
    </row>
    <row r="38" spans="1:30" ht="15.9" customHeight="1">
      <c r="A38" s="4">
        <v>11300015</v>
      </c>
      <c r="B38" s="4" t="s">
        <v>110</v>
      </c>
      <c r="C38" s="2">
        <v>19</v>
      </c>
      <c r="D38" s="2">
        <v>8</v>
      </c>
      <c r="E38" s="2">
        <v>27</v>
      </c>
      <c r="F38" s="5">
        <v>0</v>
      </c>
      <c r="G38" s="5">
        <v>0</v>
      </c>
      <c r="H38" s="5">
        <v>3</v>
      </c>
      <c r="I38" s="5">
        <v>0</v>
      </c>
      <c r="J38" s="5">
        <v>2</v>
      </c>
      <c r="K38" s="5">
        <v>1</v>
      </c>
      <c r="L38" s="5">
        <v>5</v>
      </c>
      <c r="M38" s="5">
        <v>3</v>
      </c>
      <c r="N38" s="5">
        <v>0</v>
      </c>
      <c r="O38" s="5">
        <v>0</v>
      </c>
      <c r="P38" s="5">
        <v>3</v>
      </c>
      <c r="Q38" s="5">
        <v>0</v>
      </c>
      <c r="R38" s="5">
        <v>6</v>
      </c>
      <c r="S38" s="5">
        <v>4</v>
      </c>
      <c r="T38" s="1" t="str">
        <f>VLOOKUP(B38,Param!B:E,4,FALSE)</f>
        <v>Gard</v>
      </c>
      <c r="U38" s="1">
        <f t="shared" si="0"/>
        <v>0</v>
      </c>
      <c r="V38" s="1">
        <f t="shared" si="1"/>
        <v>3</v>
      </c>
      <c r="W38" s="1">
        <f t="shared" si="2"/>
        <v>3</v>
      </c>
      <c r="X38" s="1">
        <f t="shared" si="3"/>
        <v>8</v>
      </c>
      <c r="Y38" s="1">
        <f t="shared" si="4"/>
        <v>0</v>
      </c>
      <c r="Z38" s="1">
        <f t="shared" si="5"/>
        <v>3</v>
      </c>
      <c r="AA38" s="1">
        <f t="shared" si="6"/>
        <v>10</v>
      </c>
      <c r="AC38" s="1">
        <f t="shared" si="7"/>
        <v>19</v>
      </c>
      <c r="AD38" s="1">
        <f t="shared" si="7"/>
        <v>8</v>
      </c>
    </row>
    <row r="39" spans="1:30" ht="15.9" customHeight="1">
      <c r="A39" s="4">
        <v>11300016</v>
      </c>
      <c r="B39" s="4" t="s">
        <v>179</v>
      </c>
      <c r="C39" s="2">
        <v>75</v>
      </c>
      <c r="D39" s="2">
        <v>23</v>
      </c>
      <c r="E39" s="2">
        <v>98</v>
      </c>
      <c r="F39" s="5">
        <v>8</v>
      </c>
      <c r="G39" s="5">
        <v>1</v>
      </c>
      <c r="H39" s="5">
        <v>14</v>
      </c>
      <c r="I39" s="5">
        <v>3</v>
      </c>
      <c r="J39" s="5">
        <v>16</v>
      </c>
      <c r="K39" s="5">
        <v>0</v>
      </c>
      <c r="L39" s="5">
        <v>7</v>
      </c>
      <c r="M39" s="5">
        <v>1</v>
      </c>
      <c r="N39" s="5">
        <v>0</v>
      </c>
      <c r="O39" s="5">
        <v>0</v>
      </c>
      <c r="P39" s="5">
        <v>5</v>
      </c>
      <c r="Q39" s="5">
        <v>6</v>
      </c>
      <c r="R39" s="5">
        <v>25</v>
      </c>
      <c r="S39" s="5">
        <v>12</v>
      </c>
      <c r="T39" s="1" t="str">
        <f>VLOOKUP(B39,Param!B:E,4,FALSE)</f>
        <v>Gard</v>
      </c>
      <c r="U39" s="1">
        <f t="shared" si="0"/>
        <v>9</v>
      </c>
      <c r="V39" s="1">
        <f t="shared" si="1"/>
        <v>17</v>
      </c>
      <c r="W39" s="1">
        <f t="shared" si="2"/>
        <v>16</v>
      </c>
      <c r="X39" s="1">
        <f t="shared" si="3"/>
        <v>8</v>
      </c>
      <c r="Y39" s="1">
        <f t="shared" si="4"/>
        <v>0</v>
      </c>
      <c r="Z39" s="1">
        <f t="shared" si="5"/>
        <v>11</v>
      </c>
      <c r="AA39" s="1">
        <f t="shared" si="6"/>
        <v>37</v>
      </c>
      <c r="AC39" s="1">
        <f t="shared" si="7"/>
        <v>75</v>
      </c>
      <c r="AD39" s="1">
        <f t="shared" si="7"/>
        <v>23</v>
      </c>
    </row>
    <row r="40" spans="1:30" ht="15.9" customHeight="1">
      <c r="A40" s="4">
        <v>11300017</v>
      </c>
      <c r="B40" s="4" t="s">
        <v>111</v>
      </c>
      <c r="C40" s="2">
        <v>0</v>
      </c>
      <c r="D40" s="2">
        <v>0</v>
      </c>
      <c r="E40" s="2">
        <v>0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0</v>
      </c>
      <c r="M40" s="5">
        <v>0</v>
      </c>
      <c r="N40" s="5">
        <v>0</v>
      </c>
      <c r="O40" s="5">
        <v>0</v>
      </c>
      <c r="P40" s="5">
        <v>0</v>
      </c>
      <c r="Q40" s="5">
        <v>0</v>
      </c>
      <c r="R40" s="5">
        <v>0</v>
      </c>
      <c r="S40" s="5">
        <v>0</v>
      </c>
      <c r="T40" s="1" t="str">
        <f>VLOOKUP(B40,Param!B:E,4,FALSE)</f>
        <v>Gard</v>
      </c>
      <c r="U40" s="1">
        <f t="shared" si="0"/>
        <v>0</v>
      </c>
      <c r="V40" s="1">
        <f t="shared" si="1"/>
        <v>0</v>
      </c>
      <c r="W40" s="1">
        <f t="shared" si="2"/>
        <v>0</v>
      </c>
      <c r="X40" s="1">
        <f t="shared" si="3"/>
        <v>0</v>
      </c>
      <c r="Y40" s="1">
        <f t="shared" si="4"/>
        <v>0</v>
      </c>
      <c r="Z40" s="1">
        <f t="shared" si="5"/>
        <v>0</v>
      </c>
      <c r="AA40" s="1">
        <f t="shared" si="6"/>
        <v>0</v>
      </c>
      <c r="AC40" s="1">
        <f t="shared" si="7"/>
        <v>0</v>
      </c>
      <c r="AD40" s="1">
        <f t="shared" si="7"/>
        <v>0</v>
      </c>
    </row>
    <row r="41" spans="1:30" ht="15.9" customHeight="1">
      <c r="A41" s="4">
        <v>11300019</v>
      </c>
      <c r="B41" s="4" t="s">
        <v>170</v>
      </c>
      <c r="C41" s="2">
        <v>38</v>
      </c>
      <c r="D41" s="2">
        <v>8</v>
      </c>
      <c r="E41" s="2">
        <v>46</v>
      </c>
      <c r="F41" s="5">
        <v>1</v>
      </c>
      <c r="G41" s="5">
        <v>0</v>
      </c>
      <c r="H41" s="5">
        <v>4</v>
      </c>
      <c r="I41" s="5">
        <v>1</v>
      </c>
      <c r="J41" s="5">
        <v>7</v>
      </c>
      <c r="K41" s="5">
        <v>2</v>
      </c>
      <c r="L41" s="5">
        <v>4</v>
      </c>
      <c r="M41" s="5">
        <v>0</v>
      </c>
      <c r="N41" s="5">
        <v>0</v>
      </c>
      <c r="O41" s="5">
        <v>0</v>
      </c>
      <c r="P41" s="5">
        <v>1</v>
      </c>
      <c r="Q41" s="5">
        <v>0</v>
      </c>
      <c r="R41" s="5">
        <v>21</v>
      </c>
      <c r="S41" s="5">
        <v>5</v>
      </c>
      <c r="T41" s="1" t="str">
        <f>VLOOKUP(B41,Param!B:E,4,FALSE)</f>
        <v>Gard</v>
      </c>
      <c r="U41" s="1">
        <f t="shared" si="0"/>
        <v>1</v>
      </c>
      <c r="V41" s="1">
        <f t="shared" si="1"/>
        <v>5</v>
      </c>
      <c r="W41" s="1">
        <f t="shared" si="2"/>
        <v>9</v>
      </c>
      <c r="X41" s="1">
        <f t="shared" si="3"/>
        <v>4</v>
      </c>
      <c r="Y41" s="1">
        <f t="shared" si="4"/>
        <v>0</v>
      </c>
      <c r="Z41" s="1">
        <f t="shared" si="5"/>
        <v>1</v>
      </c>
      <c r="AA41" s="1">
        <f t="shared" si="6"/>
        <v>26</v>
      </c>
      <c r="AC41" s="1">
        <f t="shared" si="7"/>
        <v>38</v>
      </c>
      <c r="AD41" s="1">
        <f t="shared" si="7"/>
        <v>8</v>
      </c>
    </row>
    <row r="42" spans="1:30" ht="15.9" customHeight="1">
      <c r="A42" s="4">
        <v>11300021</v>
      </c>
      <c r="B42" s="4" t="s">
        <v>113</v>
      </c>
      <c r="C42" s="2">
        <v>21</v>
      </c>
      <c r="D42" s="2">
        <v>4</v>
      </c>
      <c r="E42" s="2">
        <v>25</v>
      </c>
      <c r="F42" s="5">
        <v>3</v>
      </c>
      <c r="G42" s="5">
        <v>1</v>
      </c>
      <c r="H42" s="5">
        <v>8</v>
      </c>
      <c r="I42" s="5">
        <v>0</v>
      </c>
      <c r="J42" s="5">
        <v>5</v>
      </c>
      <c r="K42" s="5">
        <v>2</v>
      </c>
      <c r="L42" s="5">
        <v>3</v>
      </c>
      <c r="M42" s="5">
        <v>1</v>
      </c>
      <c r="N42" s="5">
        <v>1</v>
      </c>
      <c r="O42" s="5">
        <v>0</v>
      </c>
      <c r="P42" s="5">
        <v>0</v>
      </c>
      <c r="Q42" s="5">
        <v>0</v>
      </c>
      <c r="R42" s="5">
        <v>1</v>
      </c>
      <c r="S42" s="5">
        <v>0</v>
      </c>
      <c r="T42" s="1" t="str">
        <f>VLOOKUP(B42,Param!B:E,4,FALSE)</f>
        <v>Gard</v>
      </c>
      <c r="U42" s="1">
        <f t="shared" si="0"/>
        <v>4</v>
      </c>
      <c r="V42" s="1">
        <f t="shared" si="1"/>
        <v>8</v>
      </c>
      <c r="W42" s="1">
        <f t="shared" si="2"/>
        <v>7</v>
      </c>
      <c r="X42" s="1">
        <f t="shared" si="3"/>
        <v>4</v>
      </c>
      <c r="Y42" s="1">
        <f t="shared" si="4"/>
        <v>1</v>
      </c>
      <c r="Z42" s="1">
        <f t="shared" si="5"/>
        <v>0</v>
      </c>
      <c r="AA42" s="1">
        <f t="shared" si="6"/>
        <v>1</v>
      </c>
      <c r="AC42" s="1">
        <f t="shared" si="7"/>
        <v>21</v>
      </c>
      <c r="AD42" s="1">
        <f t="shared" si="7"/>
        <v>4</v>
      </c>
    </row>
    <row r="43" spans="1:30" ht="15.9" customHeight="1">
      <c r="A43" s="4">
        <v>11300022</v>
      </c>
      <c r="B43" s="4" t="s">
        <v>114</v>
      </c>
      <c r="C43" s="2">
        <v>3</v>
      </c>
      <c r="D43" s="2">
        <v>0</v>
      </c>
      <c r="E43" s="2">
        <v>3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3</v>
      </c>
      <c r="S43" s="5">
        <v>0</v>
      </c>
      <c r="T43" s="1" t="str">
        <f>VLOOKUP(B43,Param!B:E,4,FALSE)</f>
        <v>Gard</v>
      </c>
      <c r="U43" s="1">
        <f t="shared" si="0"/>
        <v>0</v>
      </c>
      <c r="V43" s="1">
        <f t="shared" si="1"/>
        <v>0</v>
      </c>
      <c r="W43" s="1">
        <f t="shared" si="2"/>
        <v>0</v>
      </c>
      <c r="X43" s="1">
        <f t="shared" si="3"/>
        <v>0</v>
      </c>
      <c r="Y43" s="1">
        <f t="shared" si="4"/>
        <v>0</v>
      </c>
      <c r="Z43" s="1">
        <f t="shared" si="5"/>
        <v>0</v>
      </c>
      <c r="AA43" s="1">
        <f t="shared" si="6"/>
        <v>3</v>
      </c>
      <c r="AC43" s="1">
        <f t="shared" si="7"/>
        <v>3</v>
      </c>
      <c r="AD43" s="1">
        <f t="shared" si="7"/>
        <v>0</v>
      </c>
    </row>
    <row r="44" spans="1:30" ht="15.9" customHeight="1">
      <c r="A44" s="4">
        <v>11300023</v>
      </c>
      <c r="B44" s="4" t="s">
        <v>115</v>
      </c>
      <c r="C44" s="2">
        <v>66</v>
      </c>
      <c r="D44" s="2">
        <v>8</v>
      </c>
      <c r="E44" s="2">
        <v>74</v>
      </c>
      <c r="F44" s="5">
        <v>2</v>
      </c>
      <c r="G44" s="5">
        <v>1</v>
      </c>
      <c r="H44" s="5">
        <v>9</v>
      </c>
      <c r="I44" s="5">
        <v>1</v>
      </c>
      <c r="J44" s="5">
        <v>13</v>
      </c>
      <c r="K44" s="5">
        <v>1</v>
      </c>
      <c r="L44" s="5">
        <v>6</v>
      </c>
      <c r="M44" s="5">
        <v>0</v>
      </c>
      <c r="N44" s="5">
        <v>0</v>
      </c>
      <c r="O44" s="5">
        <v>0</v>
      </c>
      <c r="P44" s="5">
        <v>2</v>
      </c>
      <c r="Q44" s="5">
        <v>1</v>
      </c>
      <c r="R44" s="5">
        <v>34</v>
      </c>
      <c r="S44" s="5">
        <v>4</v>
      </c>
      <c r="T44" s="1" t="str">
        <f>VLOOKUP(B44,Param!B:E,4,FALSE)</f>
        <v>Gard</v>
      </c>
      <c r="U44" s="1">
        <f t="shared" si="0"/>
        <v>3</v>
      </c>
      <c r="V44" s="1">
        <f t="shared" si="1"/>
        <v>10</v>
      </c>
      <c r="W44" s="1">
        <f t="shared" si="2"/>
        <v>14</v>
      </c>
      <c r="X44" s="1">
        <f t="shared" si="3"/>
        <v>6</v>
      </c>
      <c r="Y44" s="1">
        <f t="shared" si="4"/>
        <v>0</v>
      </c>
      <c r="Z44" s="1">
        <f t="shared" si="5"/>
        <v>3</v>
      </c>
      <c r="AA44" s="1">
        <f t="shared" si="6"/>
        <v>38</v>
      </c>
      <c r="AC44" s="1">
        <f t="shared" si="7"/>
        <v>66</v>
      </c>
      <c r="AD44" s="1">
        <f t="shared" si="7"/>
        <v>8</v>
      </c>
    </row>
    <row r="45" spans="1:30" ht="15.9" customHeight="1">
      <c r="A45" s="4">
        <v>11300025</v>
      </c>
      <c r="B45" s="4" t="s">
        <v>116</v>
      </c>
      <c r="C45" s="2">
        <v>80</v>
      </c>
      <c r="D45" s="2">
        <v>12</v>
      </c>
      <c r="E45" s="2">
        <v>92</v>
      </c>
      <c r="F45" s="5">
        <v>10</v>
      </c>
      <c r="G45" s="5">
        <v>2</v>
      </c>
      <c r="H45" s="5">
        <v>12</v>
      </c>
      <c r="I45" s="5">
        <v>1</v>
      </c>
      <c r="J45" s="5">
        <v>26</v>
      </c>
      <c r="K45" s="5">
        <v>4</v>
      </c>
      <c r="L45" s="5">
        <v>5</v>
      </c>
      <c r="M45" s="5">
        <v>0</v>
      </c>
      <c r="N45" s="5">
        <v>0</v>
      </c>
      <c r="O45" s="5">
        <v>0</v>
      </c>
      <c r="P45" s="5">
        <v>4</v>
      </c>
      <c r="Q45" s="5">
        <v>0</v>
      </c>
      <c r="R45" s="5">
        <v>23</v>
      </c>
      <c r="S45" s="5">
        <v>5</v>
      </c>
      <c r="T45" s="1" t="str">
        <f>VLOOKUP(B45,Param!B:E,4,FALSE)</f>
        <v>Gard</v>
      </c>
      <c r="U45" s="1">
        <f t="shared" si="0"/>
        <v>12</v>
      </c>
      <c r="V45" s="1">
        <f t="shared" si="1"/>
        <v>13</v>
      </c>
      <c r="W45" s="1">
        <f t="shared" si="2"/>
        <v>30</v>
      </c>
      <c r="X45" s="1">
        <f t="shared" si="3"/>
        <v>5</v>
      </c>
      <c r="Y45" s="1">
        <f t="shared" si="4"/>
        <v>0</v>
      </c>
      <c r="Z45" s="1">
        <f t="shared" si="5"/>
        <v>4</v>
      </c>
      <c r="AA45" s="1">
        <f t="shared" si="6"/>
        <v>28</v>
      </c>
      <c r="AC45" s="1">
        <f t="shared" si="7"/>
        <v>80</v>
      </c>
      <c r="AD45" s="1">
        <f t="shared" si="7"/>
        <v>12</v>
      </c>
    </row>
    <row r="46" spans="1:30" ht="15.9" customHeight="1">
      <c r="A46" s="4">
        <v>11300028</v>
      </c>
      <c r="B46" s="4" t="s">
        <v>117</v>
      </c>
      <c r="C46" s="2">
        <v>5</v>
      </c>
      <c r="D46" s="2">
        <v>1</v>
      </c>
      <c r="E46" s="2">
        <v>6</v>
      </c>
      <c r="F46" s="5">
        <v>0</v>
      </c>
      <c r="G46" s="5">
        <v>0</v>
      </c>
      <c r="H46" s="5">
        <v>1</v>
      </c>
      <c r="I46" s="5">
        <v>0</v>
      </c>
      <c r="J46" s="5">
        <v>0</v>
      </c>
      <c r="K46" s="5">
        <v>1</v>
      </c>
      <c r="L46" s="5">
        <v>0</v>
      </c>
      <c r="M46" s="5">
        <v>0</v>
      </c>
      <c r="N46" s="5">
        <v>0</v>
      </c>
      <c r="O46" s="5">
        <v>0</v>
      </c>
      <c r="P46" s="5">
        <v>0</v>
      </c>
      <c r="Q46" s="5">
        <v>0</v>
      </c>
      <c r="R46" s="5">
        <v>4</v>
      </c>
      <c r="S46" s="5">
        <v>0</v>
      </c>
      <c r="T46" s="1" t="str">
        <f>VLOOKUP(B46,Param!B:E,4,FALSE)</f>
        <v>Gard</v>
      </c>
      <c r="U46" s="1">
        <f t="shared" si="0"/>
        <v>0</v>
      </c>
      <c r="V46" s="1">
        <f t="shared" si="1"/>
        <v>1</v>
      </c>
      <c r="W46" s="1">
        <f t="shared" si="2"/>
        <v>1</v>
      </c>
      <c r="X46" s="1">
        <f t="shared" si="3"/>
        <v>0</v>
      </c>
      <c r="Y46" s="1">
        <f t="shared" si="4"/>
        <v>0</v>
      </c>
      <c r="Z46" s="1">
        <f t="shared" si="5"/>
        <v>0</v>
      </c>
      <c r="AA46" s="1">
        <f t="shared" si="6"/>
        <v>4</v>
      </c>
      <c r="AC46" s="1">
        <f t="shared" si="7"/>
        <v>5</v>
      </c>
      <c r="AD46" s="1">
        <f t="shared" si="7"/>
        <v>1</v>
      </c>
    </row>
    <row r="47" spans="1:30" ht="15.9" customHeight="1">
      <c r="A47" s="4">
        <v>11300032</v>
      </c>
      <c r="B47" s="4" t="s">
        <v>118</v>
      </c>
      <c r="C47" s="2">
        <v>18</v>
      </c>
      <c r="D47" s="2">
        <v>2</v>
      </c>
      <c r="E47" s="2">
        <v>20</v>
      </c>
      <c r="F47" s="5">
        <v>2</v>
      </c>
      <c r="G47" s="5">
        <v>1</v>
      </c>
      <c r="H47" s="5">
        <v>6</v>
      </c>
      <c r="I47" s="5">
        <v>1</v>
      </c>
      <c r="J47" s="5">
        <v>4</v>
      </c>
      <c r="K47" s="5">
        <v>0</v>
      </c>
      <c r="L47" s="5">
        <v>1</v>
      </c>
      <c r="M47" s="5">
        <v>0</v>
      </c>
      <c r="N47" s="5">
        <v>1</v>
      </c>
      <c r="O47" s="5">
        <v>0</v>
      </c>
      <c r="P47" s="5">
        <v>3</v>
      </c>
      <c r="Q47" s="5">
        <v>0</v>
      </c>
      <c r="R47" s="5">
        <v>1</v>
      </c>
      <c r="S47" s="5">
        <v>0</v>
      </c>
      <c r="T47" s="1" t="str">
        <f>VLOOKUP(B47,Param!B:E,4,FALSE)</f>
        <v>Gard</v>
      </c>
      <c r="U47" s="1">
        <f t="shared" si="0"/>
        <v>3</v>
      </c>
      <c r="V47" s="1">
        <f t="shared" si="1"/>
        <v>7</v>
      </c>
      <c r="W47" s="1">
        <f t="shared" si="2"/>
        <v>4</v>
      </c>
      <c r="X47" s="1">
        <f t="shared" si="3"/>
        <v>1</v>
      </c>
      <c r="Y47" s="1">
        <f t="shared" si="4"/>
        <v>1</v>
      </c>
      <c r="Z47" s="1">
        <f t="shared" si="5"/>
        <v>3</v>
      </c>
      <c r="AA47" s="1">
        <f t="shared" si="6"/>
        <v>1</v>
      </c>
      <c r="AC47" s="1">
        <f t="shared" si="7"/>
        <v>18</v>
      </c>
      <c r="AD47" s="1">
        <f t="shared" si="7"/>
        <v>2</v>
      </c>
    </row>
    <row r="48" spans="1:30" ht="15.9" customHeight="1">
      <c r="A48" s="4">
        <v>11300039</v>
      </c>
      <c r="B48" s="4" t="s">
        <v>119</v>
      </c>
      <c r="C48" s="2">
        <v>34</v>
      </c>
      <c r="D48" s="2">
        <v>9</v>
      </c>
      <c r="E48" s="2">
        <v>43</v>
      </c>
      <c r="F48" s="5">
        <v>3</v>
      </c>
      <c r="G48" s="5">
        <v>0</v>
      </c>
      <c r="H48" s="5">
        <v>11</v>
      </c>
      <c r="I48" s="5">
        <v>0</v>
      </c>
      <c r="J48" s="5">
        <v>1</v>
      </c>
      <c r="K48" s="5">
        <v>0</v>
      </c>
      <c r="L48" s="5">
        <v>5</v>
      </c>
      <c r="M48" s="5">
        <v>2</v>
      </c>
      <c r="N48" s="5">
        <v>0</v>
      </c>
      <c r="O48" s="5">
        <v>0</v>
      </c>
      <c r="P48" s="5">
        <v>2</v>
      </c>
      <c r="Q48" s="5">
        <v>0</v>
      </c>
      <c r="R48" s="5">
        <v>12</v>
      </c>
      <c r="S48" s="5">
        <v>7</v>
      </c>
      <c r="T48" s="1" t="str">
        <f>VLOOKUP(B48,Param!B:E,4,FALSE)</f>
        <v>Gard</v>
      </c>
      <c r="U48" s="1">
        <f t="shared" si="0"/>
        <v>3</v>
      </c>
      <c r="V48" s="1">
        <f t="shared" si="1"/>
        <v>11</v>
      </c>
      <c r="W48" s="1">
        <f t="shared" si="2"/>
        <v>1</v>
      </c>
      <c r="X48" s="1">
        <f t="shared" si="3"/>
        <v>7</v>
      </c>
      <c r="Y48" s="1">
        <f t="shared" si="4"/>
        <v>0</v>
      </c>
      <c r="Z48" s="1">
        <f t="shared" si="5"/>
        <v>2</v>
      </c>
      <c r="AA48" s="1">
        <f t="shared" si="6"/>
        <v>19</v>
      </c>
      <c r="AC48" s="1">
        <f t="shared" si="7"/>
        <v>34</v>
      </c>
      <c r="AD48" s="1">
        <f t="shared" si="7"/>
        <v>9</v>
      </c>
    </row>
    <row r="49" spans="1:30" ht="15.9" customHeight="1">
      <c r="A49" s="4">
        <v>11300040</v>
      </c>
      <c r="B49" s="4" t="s">
        <v>120</v>
      </c>
      <c r="C49" s="2">
        <v>10</v>
      </c>
      <c r="D49" s="2">
        <v>2</v>
      </c>
      <c r="E49" s="2">
        <v>12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0</v>
      </c>
      <c r="O49" s="5">
        <v>0</v>
      </c>
      <c r="P49" s="5">
        <v>4</v>
      </c>
      <c r="Q49" s="5">
        <v>0</v>
      </c>
      <c r="R49" s="5">
        <v>6</v>
      </c>
      <c r="S49" s="5">
        <v>2</v>
      </c>
      <c r="T49" s="1" t="str">
        <f>VLOOKUP(B49,Param!B:E,4,FALSE)</f>
        <v>Gard</v>
      </c>
      <c r="U49" s="1">
        <f t="shared" si="0"/>
        <v>0</v>
      </c>
      <c r="V49" s="1">
        <f t="shared" si="1"/>
        <v>0</v>
      </c>
      <c r="W49" s="1">
        <f t="shared" si="2"/>
        <v>0</v>
      </c>
      <c r="X49" s="1">
        <f t="shared" si="3"/>
        <v>0</v>
      </c>
      <c r="Y49" s="1">
        <f t="shared" si="4"/>
        <v>0</v>
      </c>
      <c r="Z49" s="1">
        <f t="shared" si="5"/>
        <v>4</v>
      </c>
      <c r="AA49" s="1">
        <f t="shared" si="6"/>
        <v>8</v>
      </c>
      <c r="AC49" s="1">
        <f t="shared" si="7"/>
        <v>10</v>
      </c>
      <c r="AD49" s="1">
        <f t="shared" si="7"/>
        <v>2</v>
      </c>
    </row>
    <row r="50" spans="1:30" ht="15.9" customHeight="1">
      <c r="A50" s="4">
        <v>11300041</v>
      </c>
      <c r="B50" s="4" t="s">
        <v>121</v>
      </c>
      <c r="C50" s="2">
        <v>56</v>
      </c>
      <c r="D50" s="2">
        <v>6</v>
      </c>
      <c r="E50" s="2">
        <v>62</v>
      </c>
      <c r="F50" s="5">
        <v>6</v>
      </c>
      <c r="G50" s="5">
        <v>0</v>
      </c>
      <c r="H50" s="5">
        <v>9</v>
      </c>
      <c r="I50" s="5">
        <v>2</v>
      </c>
      <c r="J50" s="5">
        <v>13</v>
      </c>
      <c r="K50" s="5">
        <v>0</v>
      </c>
      <c r="L50" s="5">
        <v>4</v>
      </c>
      <c r="M50" s="5">
        <v>0</v>
      </c>
      <c r="N50" s="5">
        <v>2</v>
      </c>
      <c r="O50" s="5">
        <v>1</v>
      </c>
      <c r="P50" s="5">
        <v>6</v>
      </c>
      <c r="Q50" s="5">
        <v>1</v>
      </c>
      <c r="R50" s="5">
        <v>16</v>
      </c>
      <c r="S50" s="5">
        <v>2</v>
      </c>
      <c r="T50" s="1" t="str">
        <f>VLOOKUP(B50,Param!B:E,4,FALSE)</f>
        <v>Gard</v>
      </c>
      <c r="U50" s="1">
        <f t="shared" si="0"/>
        <v>6</v>
      </c>
      <c r="V50" s="1">
        <f t="shared" si="1"/>
        <v>11</v>
      </c>
      <c r="W50" s="1">
        <f t="shared" si="2"/>
        <v>13</v>
      </c>
      <c r="X50" s="1">
        <f t="shared" si="3"/>
        <v>4</v>
      </c>
      <c r="Y50" s="1">
        <f t="shared" si="4"/>
        <v>3</v>
      </c>
      <c r="Z50" s="1">
        <f t="shared" si="5"/>
        <v>7</v>
      </c>
      <c r="AA50" s="1">
        <f t="shared" si="6"/>
        <v>18</v>
      </c>
      <c r="AC50" s="1">
        <f t="shared" si="7"/>
        <v>56</v>
      </c>
      <c r="AD50" s="1">
        <f t="shared" si="7"/>
        <v>6</v>
      </c>
    </row>
    <row r="51" spans="1:30" ht="15.9" customHeight="1">
      <c r="A51" s="4">
        <v>11300050</v>
      </c>
      <c r="B51" s="4" t="s">
        <v>123</v>
      </c>
      <c r="C51" s="2">
        <v>12</v>
      </c>
      <c r="D51" s="2">
        <v>3</v>
      </c>
      <c r="E51" s="2">
        <v>15</v>
      </c>
      <c r="F51" s="5">
        <v>2</v>
      </c>
      <c r="G51" s="5">
        <v>0</v>
      </c>
      <c r="H51" s="5">
        <v>0</v>
      </c>
      <c r="I51" s="5">
        <v>0</v>
      </c>
      <c r="J51" s="5">
        <v>4</v>
      </c>
      <c r="K51" s="5">
        <v>0</v>
      </c>
      <c r="L51" s="5">
        <v>2</v>
      </c>
      <c r="M51" s="5">
        <v>0</v>
      </c>
      <c r="N51" s="5">
        <v>0</v>
      </c>
      <c r="O51" s="5">
        <v>0</v>
      </c>
      <c r="P51" s="5">
        <v>2</v>
      </c>
      <c r="Q51" s="5">
        <v>1</v>
      </c>
      <c r="R51" s="5">
        <v>2</v>
      </c>
      <c r="S51" s="5">
        <v>2</v>
      </c>
      <c r="T51" s="1" t="str">
        <f>VLOOKUP(B51,Param!B:E,4,FALSE)</f>
        <v>Gard</v>
      </c>
      <c r="U51" s="1">
        <f t="shared" si="0"/>
        <v>2</v>
      </c>
      <c r="V51" s="1">
        <f t="shared" si="1"/>
        <v>0</v>
      </c>
      <c r="W51" s="1">
        <f t="shared" si="2"/>
        <v>4</v>
      </c>
      <c r="X51" s="1">
        <f t="shared" si="3"/>
        <v>2</v>
      </c>
      <c r="Y51" s="1">
        <f t="shared" si="4"/>
        <v>0</v>
      </c>
      <c r="Z51" s="1">
        <f t="shared" si="5"/>
        <v>3</v>
      </c>
      <c r="AA51" s="1">
        <f t="shared" si="6"/>
        <v>4</v>
      </c>
      <c r="AC51" s="1">
        <f t="shared" si="7"/>
        <v>12</v>
      </c>
      <c r="AD51" s="1">
        <f t="shared" si="7"/>
        <v>3</v>
      </c>
    </row>
    <row r="52" spans="1:30" ht="15.9" customHeight="1">
      <c r="A52" s="4">
        <v>11300055</v>
      </c>
      <c r="B52" s="4" t="s">
        <v>124</v>
      </c>
      <c r="C52" s="2">
        <v>8</v>
      </c>
      <c r="D52" s="2">
        <v>3</v>
      </c>
      <c r="E52" s="2">
        <v>11</v>
      </c>
      <c r="F52" s="5">
        <v>0</v>
      </c>
      <c r="G52" s="5">
        <v>0</v>
      </c>
      <c r="H52" s="5">
        <v>2</v>
      </c>
      <c r="I52" s="5">
        <v>2</v>
      </c>
      <c r="J52" s="5">
        <v>4</v>
      </c>
      <c r="K52" s="5">
        <v>1</v>
      </c>
      <c r="L52" s="5">
        <v>2</v>
      </c>
      <c r="M52" s="5">
        <v>0</v>
      </c>
      <c r="N52" s="5">
        <v>0</v>
      </c>
      <c r="O52" s="5">
        <v>0</v>
      </c>
      <c r="P52" s="5">
        <v>0</v>
      </c>
      <c r="Q52" s="5">
        <v>0</v>
      </c>
      <c r="R52" s="5">
        <v>0</v>
      </c>
      <c r="S52" s="5">
        <v>0</v>
      </c>
      <c r="T52" s="1" t="str">
        <f>VLOOKUP(B52,Param!B:E,4,FALSE)</f>
        <v>Gard</v>
      </c>
      <c r="U52" s="1">
        <f t="shared" si="0"/>
        <v>0</v>
      </c>
      <c r="V52" s="1">
        <f t="shared" si="1"/>
        <v>4</v>
      </c>
      <c r="W52" s="1">
        <f t="shared" si="2"/>
        <v>5</v>
      </c>
      <c r="X52" s="1">
        <f t="shared" si="3"/>
        <v>2</v>
      </c>
      <c r="Y52" s="1">
        <f t="shared" si="4"/>
        <v>0</v>
      </c>
      <c r="Z52" s="1">
        <f t="shared" si="5"/>
        <v>0</v>
      </c>
      <c r="AA52" s="1">
        <f t="shared" si="6"/>
        <v>0</v>
      </c>
      <c r="AC52" s="1">
        <f t="shared" si="7"/>
        <v>8</v>
      </c>
      <c r="AD52" s="1">
        <f t="shared" si="7"/>
        <v>3</v>
      </c>
    </row>
    <row r="53" spans="1:30" ht="15.9" customHeight="1">
      <c r="A53" s="4">
        <v>11300057</v>
      </c>
      <c r="B53" s="4" t="s">
        <v>254</v>
      </c>
      <c r="C53" s="2">
        <v>13</v>
      </c>
      <c r="D53" s="2">
        <v>3</v>
      </c>
      <c r="E53" s="2">
        <v>16</v>
      </c>
      <c r="F53" s="5">
        <v>1</v>
      </c>
      <c r="G53" s="5">
        <v>1</v>
      </c>
      <c r="H53" s="5">
        <v>3</v>
      </c>
      <c r="I53" s="5">
        <v>1</v>
      </c>
      <c r="J53" s="5">
        <v>0</v>
      </c>
      <c r="K53" s="5">
        <v>0</v>
      </c>
      <c r="L53" s="5">
        <v>1</v>
      </c>
      <c r="M53" s="5">
        <v>0</v>
      </c>
      <c r="N53" s="5">
        <v>0</v>
      </c>
      <c r="O53" s="5">
        <v>0</v>
      </c>
      <c r="P53" s="5">
        <v>0</v>
      </c>
      <c r="Q53" s="5">
        <v>0</v>
      </c>
      <c r="R53" s="5">
        <v>8</v>
      </c>
      <c r="S53" s="5">
        <v>1</v>
      </c>
      <c r="T53" s="1" t="str">
        <f>VLOOKUP(B53,Param!B:E,4,FALSE)</f>
        <v>Gard</v>
      </c>
      <c r="U53" s="1">
        <f t="shared" ref="U53" si="17">F53+G53</f>
        <v>2</v>
      </c>
      <c r="V53" s="1">
        <f t="shared" ref="V53" si="18">I53+H53</f>
        <v>4</v>
      </c>
      <c r="W53" s="1">
        <f t="shared" ref="W53" si="19">J53+K53</f>
        <v>0</v>
      </c>
      <c r="X53" s="1">
        <f t="shared" ref="X53" si="20">L53+M53</f>
        <v>1</v>
      </c>
      <c r="Y53" s="1">
        <f t="shared" ref="Y53" si="21">N53+O53</f>
        <v>0</v>
      </c>
      <c r="Z53" s="1">
        <f t="shared" ref="Z53" si="22">P53+Q53</f>
        <v>0</v>
      </c>
      <c r="AA53" s="1">
        <f t="shared" ref="AA53" si="23">R53+S53</f>
        <v>9</v>
      </c>
      <c r="AC53" s="1">
        <f t="shared" ref="AC53" si="24">C53</f>
        <v>13</v>
      </c>
      <c r="AD53" s="1">
        <f t="shared" ref="AD53" si="25">D53</f>
        <v>3</v>
      </c>
    </row>
    <row r="54" spans="1:30" ht="15.9" customHeight="1">
      <c r="A54" s="4">
        <v>11300059</v>
      </c>
      <c r="B54" s="4" t="s">
        <v>440</v>
      </c>
      <c r="C54" s="2">
        <v>34</v>
      </c>
      <c r="D54" s="2">
        <v>2</v>
      </c>
      <c r="E54" s="2">
        <v>36</v>
      </c>
      <c r="F54" s="5">
        <v>1</v>
      </c>
      <c r="G54" s="5">
        <v>0</v>
      </c>
      <c r="H54" s="5">
        <v>8</v>
      </c>
      <c r="I54" s="5">
        <v>1</v>
      </c>
      <c r="J54" s="5">
        <v>14</v>
      </c>
      <c r="K54" s="5">
        <v>0</v>
      </c>
      <c r="L54" s="5">
        <v>3</v>
      </c>
      <c r="M54" s="5">
        <v>0</v>
      </c>
      <c r="N54" s="5">
        <v>1</v>
      </c>
      <c r="O54" s="5">
        <v>0</v>
      </c>
      <c r="P54" s="5">
        <v>0</v>
      </c>
      <c r="Q54" s="5">
        <v>0</v>
      </c>
      <c r="R54" s="5">
        <v>7</v>
      </c>
      <c r="S54" s="5">
        <v>1</v>
      </c>
      <c r="T54" s="1" t="str">
        <f>VLOOKUP(B54,Param!B:E,4,FALSE)</f>
        <v>Gard</v>
      </c>
      <c r="U54" s="1">
        <f t="shared" si="0"/>
        <v>1</v>
      </c>
      <c r="V54" s="1">
        <f t="shared" si="1"/>
        <v>9</v>
      </c>
      <c r="W54" s="1">
        <f t="shared" si="2"/>
        <v>14</v>
      </c>
      <c r="X54" s="1">
        <f t="shared" si="3"/>
        <v>3</v>
      </c>
      <c r="Y54" s="1">
        <f t="shared" si="4"/>
        <v>1</v>
      </c>
      <c r="Z54" s="1">
        <f t="shared" si="5"/>
        <v>0</v>
      </c>
      <c r="AA54" s="1">
        <f t="shared" si="6"/>
        <v>8</v>
      </c>
      <c r="AC54" s="1">
        <f t="shared" si="7"/>
        <v>34</v>
      </c>
      <c r="AD54" s="1">
        <f t="shared" si="7"/>
        <v>2</v>
      </c>
    </row>
    <row r="55" spans="1:30" ht="15.9" customHeight="1">
      <c r="A55" s="4">
        <v>11310005</v>
      </c>
      <c r="B55" s="4" t="s">
        <v>31</v>
      </c>
      <c r="C55" s="2">
        <v>67</v>
      </c>
      <c r="D55" s="2">
        <v>4</v>
      </c>
      <c r="E55" s="2">
        <v>71</v>
      </c>
      <c r="F55" s="5">
        <v>4</v>
      </c>
      <c r="G55" s="5">
        <v>0</v>
      </c>
      <c r="H55" s="5">
        <v>13</v>
      </c>
      <c r="I55" s="5">
        <v>1</v>
      </c>
      <c r="J55" s="5">
        <v>27</v>
      </c>
      <c r="K55" s="5">
        <v>0</v>
      </c>
      <c r="L55" s="5">
        <v>4</v>
      </c>
      <c r="M55" s="5">
        <v>0</v>
      </c>
      <c r="N55" s="5">
        <v>1</v>
      </c>
      <c r="O55" s="5">
        <v>0</v>
      </c>
      <c r="P55" s="5">
        <v>5</v>
      </c>
      <c r="Q55" s="5">
        <v>1</v>
      </c>
      <c r="R55" s="5">
        <v>13</v>
      </c>
      <c r="S55" s="5">
        <v>2</v>
      </c>
      <c r="T55" s="1" t="str">
        <f>VLOOKUP(B55,Param!B:E,4,FALSE)</f>
        <v>Haute Garonne</v>
      </c>
      <c r="U55" s="1">
        <f t="shared" si="0"/>
        <v>4</v>
      </c>
      <c r="V55" s="1">
        <f t="shared" si="1"/>
        <v>14</v>
      </c>
      <c r="W55" s="1">
        <f t="shared" si="2"/>
        <v>27</v>
      </c>
      <c r="X55" s="1">
        <f t="shared" si="3"/>
        <v>4</v>
      </c>
      <c r="Y55" s="1">
        <f t="shared" si="4"/>
        <v>1</v>
      </c>
      <c r="Z55" s="1">
        <f t="shared" si="5"/>
        <v>6</v>
      </c>
      <c r="AA55" s="1">
        <f t="shared" si="6"/>
        <v>15</v>
      </c>
      <c r="AC55" s="1">
        <f t="shared" si="7"/>
        <v>67</v>
      </c>
      <c r="AD55" s="1">
        <f t="shared" si="7"/>
        <v>4</v>
      </c>
    </row>
    <row r="56" spans="1:30" ht="15.9" customHeight="1">
      <c r="A56" s="4">
        <v>11310006</v>
      </c>
      <c r="B56" s="4" t="s">
        <v>32</v>
      </c>
      <c r="C56" s="2">
        <v>72</v>
      </c>
      <c r="D56" s="2">
        <v>9</v>
      </c>
      <c r="E56" s="2">
        <v>81</v>
      </c>
      <c r="F56" s="5">
        <v>17</v>
      </c>
      <c r="G56" s="5">
        <v>1</v>
      </c>
      <c r="H56" s="5">
        <v>23</v>
      </c>
      <c r="I56" s="5">
        <v>4</v>
      </c>
      <c r="J56" s="5">
        <v>13</v>
      </c>
      <c r="K56" s="5">
        <v>2</v>
      </c>
      <c r="L56" s="5">
        <v>14</v>
      </c>
      <c r="M56" s="5">
        <v>0</v>
      </c>
      <c r="N56" s="5">
        <v>3</v>
      </c>
      <c r="O56" s="5">
        <v>1</v>
      </c>
      <c r="P56" s="5">
        <v>0</v>
      </c>
      <c r="Q56" s="5">
        <v>0</v>
      </c>
      <c r="R56" s="5">
        <v>2</v>
      </c>
      <c r="S56" s="5">
        <v>1</v>
      </c>
      <c r="T56" s="1" t="str">
        <f>VLOOKUP(B56,Param!B:E,4,FALSE)</f>
        <v>Haute Garonne</v>
      </c>
      <c r="U56" s="1">
        <f t="shared" si="0"/>
        <v>18</v>
      </c>
      <c r="V56" s="1">
        <f t="shared" si="1"/>
        <v>27</v>
      </c>
      <c r="W56" s="1">
        <f t="shared" si="2"/>
        <v>15</v>
      </c>
      <c r="X56" s="1">
        <f t="shared" si="3"/>
        <v>14</v>
      </c>
      <c r="Y56" s="1">
        <f t="shared" si="4"/>
        <v>4</v>
      </c>
      <c r="Z56" s="1">
        <f t="shared" si="5"/>
        <v>0</v>
      </c>
      <c r="AA56" s="1">
        <f t="shared" si="6"/>
        <v>3</v>
      </c>
      <c r="AC56" s="1">
        <f t="shared" si="7"/>
        <v>72</v>
      </c>
      <c r="AD56" s="1">
        <f t="shared" si="7"/>
        <v>9</v>
      </c>
    </row>
    <row r="57" spans="1:30" ht="15.9" customHeight="1">
      <c r="A57" s="4">
        <v>11310008</v>
      </c>
      <c r="B57" s="4" t="s">
        <v>180</v>
      </c>
      <c r="C57" s="2">
        <v>53</v>
      </c>
      <c r="D57" s="2">
        <v>12</v>
      </c>
      <c r="E57" s="2">
        <v>65</v>
      </c>
      <c r="F57" s="5">
        <v>3</v>
      </c>
      <c r="G57" s="5">
        <v>1</v>
      </c>
      <c r="H57" s="5">
        <v>7</v>
      </c>
      <c r="I57" s="5">
        <v>1</v>
      </c>
      <c r="J57" s="5">
        <v>7</v>
      </c>
      <c r="K57" s="5">
        <v>1</v>
      </c>
      <c r="L57" s="5">
        <v>8</v>
      </c>
      <c r="M57" s="5">
        <v>0</v>
      </c>
      <c r="N57" s="5">
        <v>0</v>
      </c>
      <c r="O57" s="5">
        <v>0</v>
      </c>
      <c r="P57" s="5">
        <v>6</v>
      </c>
      <c r="Q57" s="5">
        <v>1</v>
      </c>
      <c r="R57" s="5">
        <v>22</v>
      </c>
      <c r="S57" s="5">
        <v>8</v>
      </c>
      <c r="T57" s="1" t="str">
        <f>VLOOKUP(B57,Param!B:E,4,FALSE)</f>
        <v>Haute Garonne</v>
      </c>
      <c r="U57" s="1">
        <f t="shared" si="0"/>
        <v>4</v>
      </c>
      <c r="V57" s="1">
        <f t="shared" si="1"/>
        <v>8</v>
      </c>
      <c r="W57" s="1">
        <f t="shared" si="2"/>
        <v>8</v>
      </c>
      <c r="X57" s="1">
        <f t="shared" si="3"/>
        <v>8</v>
      </c>
      <c r="Y57" s="1">
        <f t="shared" si="4"/>
        <v>0</v>
      </c>
      <c r="Z57" s="1">
        <f t="shared" si="5"/>
        <v>7</v>
      </c>
      <c r="AA57" s="1">
        <f t="shared" si="6"/>
        <v>30</v>
      </c>
      <c r="AC57" s="1">
        <f t="shared" si="7"/>
        <v>53</v>
      </c>
      <c r="AD57" s="1">
        <f t="shared" si="7"/>
        <v>12</v>
      </c>
    </row>
    <row r="58" spans="1:30" ht="15.9" customHeight="1">
      <c r="A58" s="4">
        <v>11310011</v>
      </c>
      <c r="B58" s="4" t="s">
        <v>171</v>
      </c>
      <c r="C58" s="2">
        <v>95</v>
      </c>
      <c r="D58" s="2">
        <v>20</v>
      </c>
      <c r="E58" s="2">
        <v>115</v>
      </c>
      <c r="F58" s="5">
        <v>7</v>
      </c>
      <c r="G58" s="5">
        <v>0</v>
      </c>
      <c r="H58" s="5">
        <v>8</v>
      </c>
      <c r="I58" s="5">
        <v>0</v>
      </c>
      <c r="J58" s="5">
        <v>8</v>
      </c>
      <c r="K58" s="5">
        <v>0</v>
      </c>
      <c r="L58" s="5">
        <v>8</v>
      </c>
      <c r="M58" s="5">
        <v>0</v>
      </c>
      <c r="N58" s="5">
        <v>2</v>
      </c>
      <c r="O58" s="5">
        <v>0</v>
      </c>
      <c r="P58" s="5">
        <v>36</v>
      </c>
      <c r="Q58" s="5">
        <v>8</v>
      </c>
      <c r="R58" s="5">
        <v>26</v>
      </c>
      <c r="S58" s="5">
        <v>12</v>
      </c>
      <c r="T58" s="1" t="str">
        <f>VLOOKUP(B58,Param!B:E,4,FALSE)</f>
        <v>Haute Garonne</v>
      </c>
      <c r="U58" s="1">
        <f t="shared" si="0"/>
        <v>7</v>
      </c>
      <c r="V58" s="1">
        <f t="shared" si="1"/>
        <v>8</v>
      </c>
      <c r="W58" s="1">
        <f t="shared" si="2"/>
        <v>8</v>
      </c>
      <c r="X58" s="1">
        <f t="shared" si="3"/>
        <v>8</v>
      </c>
      <c r="Y58" s="1">
        <f t="shared" si="4"/>
        <v>2</v>
      </c>
      <c r="Z58" s="1">
        <f t="shared" si="5"/>
        <v>44</v>
      </c>
      <c r="AA58" s="1">
        <f t="shared" si="6"/>
        <v>38</v>
      </c>
      <c r="AC58" s="1">
        <f t="shared" si="7"/>
        <v>95</v>
      </c>
      <c r="AD58" s="1">
        <f t="shared" si="7"/>
        <v>20</v>
      </c>
    </row>
    <row r="59" spans="1:30" ht="15.9" customHeight="1">
      <c r="A59" s="4">
        <v>11310019</v>
      </c>
      <c r="B59" s="4" t="s">
        <v>33</v>
      </c>
      <c r="C59" s="2">
        <v>6</v>
      </c>
      <c r="D59" s="2">
        <v>0</v>
      </c>
      <c r="E59" s="2">
        <v>6</v>
      </c>
      <c r="F59" s="5">
        <v>1</v>
      </c>
      <c r="G59" s="5">
        <v>0</v>
      </c>
      <c r="H59" s="5">
        <v>5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0</v>
      </c>
      <c r="Q59" s="5">
        <v>0</v>
      </c>
      <c r="R59" s="5">
        <v>0</v>
      </c>
      <c r="S59" s="5">
        <v>0</v>
      </c>
      <c r="T59" s="1" t="str">
        <f>VLOOKUP(B59,Param!B:E,4,FALSE)</f>
        <v>Haute Garonne</v>
      </c>
      <c r="U59" s="1">
        <f t="shared" si="0"/>
        <v>1</v>
      </c>
      <c r="V59" s="1">
        <f t="shared" si="1"/>
        <v>5</v>
      </c>
      <c r="W59" s="1">
        <f t="shared" si="2"/>
        <v>0</v>
      </c>
      <c r="X59" s="1">
        <f t="shared" si="3"/>
        <v>0</v>
      </c>
      <c r="Y59" s="1">
        <f t="shared" si="4"/>
        <v>0</v>
      </c>
      <c r="Z59" s="1">
        <f t="shared" si="5"/>
        <v>0</v>
      </c>
      <c r="AA59" s="1">
        <f t="shared" si="6"/>
        <v>0</v>
      </c>
      <c r="AC59" s="1">
        <f t="shared" si="7"/>
        <v>6</v>
      </c>
      <c r="AD59" s="1">
        <f t="shared" si="7"/>
        <v>0</v>
      </c>
    </row>
    <row r="60" spans="1:30" ht="15.9" customHeight="1">
      <c r="A60" s="4">
        <v>11310029</v>
      </c>
      <c r="B60" s="4" t="s">
        <v>34</v>
      </c>
      <c r="C60" s="2">
        <v>64</v>
      </c>
      <c r="D60" s="2">
        <v>7</v>
      </c>
      <c r="E60" s="2">
        <v>71</v>
      </c>
      <c r="F60" s="5">
        <v>4</v>
      </c>
      <c r="G60" s="5">
        <v>0</v>
      </c>
      <c r="H60" s="5">
        <v>14</v>
      </c>
      <c r="I60" s="5">
        <v>0</v>
      </c>
      <c r="J60" s="5">
        <v>16</v>
      </c>
      <c r="K60" s="5">
        <v>0</v>
      </c>
      <c r="L60" s="5">
        <v>7</v>
      </c>
      <c r="M60" s="5">
        <v>0</v>
      </c>
      <c r="N60" s="5">
        <v>1</v>
      </c>
      <c r="O60" s="5">
        <v>0</v>
      </c>
      <c r="P60" s="5">
        <v>12</v>
      </c>
      <c r="Q60" s="5">
        <v>1</v>
      </c>
      <c r="R60" s="5">
        <v>10</v>
      </c>
      <c r="S60" s="5">
        <v>6</v>
      </c>
      <c r="T60" s="1" t="str">
        <f>VLOOKUP(B60,Param!B:E,4,FALSE)</f>
        <v>Haute Garonne</v>
      </c>
      <c r="U60" s="1">
        <f t="shared" si="0"/>
        <v>4</v>
      </c>
      <c r="V60" s="1">
        <f t="shared" si="1"/>
        <v>14</v>
      </c>
      <c r="W60" s="1">
        <f t="shared" si="2"/>
        <v>16</v>
      </c>
      <c r="X60" s="1">
        <f t="shared" si="3"/>
        <v>7</v>
      </c>
      <c r="Y60" s="1">
        <f t="shared" si="4"/>
        <v>1</v>
      </c>
      <c r="Z60" s="1">
        <f t="shared" si="5"/>
        <v>13</v>
      </c>
      <c r="AA60" s="1">
        <f t="shared" si="6"/>
        <v>16</v>
      </c>
      <c r="AC60" s="1">
        <f t="shared" si="7"/>
        <v>64</v>
      </c>
      <c r="AD60" s="1">
        <f t="shared" si="7"/>
        <v>7</v>
      </c>
    </row>
    <row r="61" spans="1:30" ht="15.9" customHeight="1">
      <c r="A61" s="4">
        <v>11310033</v>
      </c>
      <c r="B61" s="4" t="s">
        <v>35</v>
      </c>
      <c r="C61" s="2">
        <v>51</v>
      </c>
      <c r="D61" s="2">
        <v>5</v>
      </c>
      <c r="E61" s="2">
        <v>56</v>
      </c>
      <c r="F61" s="5">
        <v>2</v>
      </c>
      <c r="G61" s="5">
        <v>1</v>
      </c>
      <c r="H61" s="5">
        <v>10</v>
      </c>
      <c r="I61" s="5">
        <v>0</v>
      </c>
      <c r="J61" s="5">
        <v>12</v>
      </c>
      <c r="K61" s="5">
        <v>0</v>
      </c>
      <c r="L61" s="5">
        <v>2</v>
      </c>
      <c r="M61" s="5">
        <v>0</v>
      </c>
      <c r="N61" s="5">
        <v>1</v>
      </c>
      <c r="O61" s="5">
        <v>0</v>
      </c>
      <c r="P61" s="5">
        <v>2</v>
      </c>
      <c r="Q61" s="5">
        <v>1</v>
      </c>
      <c r="R61" s="5">
        <v>22</v>
      </c>
      <c r="S61" s="5">
        <v>3</v>
      </c>
      <c r="T61" s="1" t="str">
        <f>VLOOKUP(B61,Param!B:E,4,FALSE)</f>
        <v>Haute Garonne</v>
      </c>
      <c r="U61" s="1">
        <f t="shared" si="0"/>
        <v>3</v>
      </c>
      <c r="V61" s="1">
        <f t="shared" si="1"/>
        <v>10</v>
      </c>
      <c r="W61" s="1">
        <f t="shared" si="2"/>
        <v>12</v>
      </c>
      <c r="X61" s="1">
        <f t="shared" si="3"/>
        <v>2</v>
      </c>
      <c r="Y61" s="1">
        <f t="shared" si="4"/>
        <v>1</v>
      </c>
      <c r="Z61" s="1">
        <f t="shared" si="5"/>
        <v>3</v>
      </c>
      <c r="AA61" s="1">
        <f t="shared" si="6"/>
        <v>25</v>
      </c>
      <c r="AC61" s="1">
        <f t="shared" si="7"/>
        <v>51</v>
      </c>
      <c r="AD61" s="1">
        <f t="shared" si="7"/>
        <v>5</v>
      </c>
    </row>
    <row r="62" spans="1:30" ht="15.9" customHeight="1">
      <c r="A62" s="4">
        <v>11310047</v>
      </c>
      <c r="B62" s="4" t="s">
        <v>36</v>
      </c>
      <c r="C62" s="2">
        <v>47</v>
      </c>
      <c r="D62" s="2">
        <v>5</v>
      </c>
      <c r="E62" s="2">
        <v>52</v>
      </c>
      <c r="F62" s="5">
        <v>5</v>
      </c>
      <c r="G62" s="5">
        <v>0</v>
      </c>
      <c r="H62" s="5">
        <v>9</v>
      </c>
      <c r="I62" s="5">
        <v>0</v>
      </c>
      <c r="J62" s="5">
        <v>9</v>
      </c>
      <c r="K62" s="5">
        <v>0</v>
      </c>
      <c r="L62" s="5">
        <v>4</v>
      </c>
      <c r="M62" s="5">
        <v>0</v>
      </c>
      <c r="N62" s="5">
        <v>5</v>
      </c>
      <c r="O62" s="5">
        <v>0</v>
      </c>
      <c r="P62" s="5">
        <v>8</v>
      </c>
      <c r="Q62" s="5">
        <v>1</v>
      </c>
      <c r="R62" s="5">
        <v>7</v>
      </c>
      <c r="S62" s="5">
        <v>4</v>
      </c>
      <c r="T62" s="1" t="str">
        <f>VLOOKUP(B62,Param!B:E,4,FALSE)</f>
        <v>Haute Garonne</v>
      </c>
      <c r="U62" s="1">
        <f t="shared" si="0"/>
        <v>5</v>
      </c>
      <c r="V62" s="1">
        <f t="shared" si="1"/>
        <v>9</v>
      </c>
      <c r="W62" s="1">
        <f t="shared" si="2"/>
        <v>9</v>
      </c>
      <c r="X62" s="1">
        <f t="shared" si="3"/>
        <v>4</v>
      </c>
      <c r="Y62" s="1">
        <f t="shared" si="4"/>
        <v>5</v>
      </c>
      <c r="Z62" s="1">
        <f t="shared" si="5"/>
        <v>9</v>
      </c>
      <c r="AA62" s="1">
        <f t="shared" si="6"/>
        <v>11</v>
      </c>
      <c r="AC62" s="1">
        <f t="shared" si="7"/>
        <v>47</v>
      </c>
      <c r="AD62" s="1">
        <f t="shared" si="7"/>
        <v>5</v>
      </c>
    </row>
    <row r="63" spans="1:30" ht="15.9" customHeight="1">
      <c r="A63" s="4">
        <v>11310060</v>
      </c>
      <c r="B63" s="4" t="s">
        <v>37</v>
      </c>
      <c r="C63" s="2">
        <v>98</v>
      </c>
      <c r="D63" s="2">
        <v>8</v>
      </c>
      <c r="E63" s="2">
        <v>106</v>
      </c>
      <c r="F63" s="5">
        <v>16</v>
      </c>
      <c r="G63" s="5">
        <v>3</v>
      </c>
      <c r="H63" s="5">
        <v>28</v>
      </c>
      <c r="I63" s="5">
        <v>0</v>
      </c>
      <c r="J63" s="5">
        <v>14</v>
      </c>
      <c r="K63" s="5">
        <v>1</v>
      </c>
      <c r="L63" s="5">
        <v>11</v>
      </c>
      <c r="M63" s="5">
        <v>1</v>
      </c>
      <c r="N63" s="5">
        <v>1</v>
      </c>
      <c r="O63" s="5">
        <v>0</v>
      </c>
      <c r="P63" s="5">
        <v>5</v>
      </c>
      <c r="Q63" s="5">
        <v>1</v>
      </c>
      <c r="R63" s="5">
        <v>23</v>
      </c>
      <c r="S63" s="5">
        <v>2</v>
      </c>
      <c r="T63" s="1" t="str">
        <f>VLOOKUP(B63,Param!B:E,4,FALSE)</f>
        <v>Haute Garonne</v>
      </c>
      <c r="U63" s="1">
        <f t="shared" si="0"/>
        <v>19</v>
      </c>
      <c r="V63" s="1">
        <f t="shared" si="1"/>
        <v>28</v>
      </c>
      <c r="W63" s="1">
        <f t="shared" si="2"/>
        <v>15</v>
      </c>
      <c r="X63" s="1">
        <f t="shared" si="3"/>
        <v>12</v>
      </c>
      <c r="Y63" s="1">
        <f t="shared" si="4"/>
        <v>1</v>
      </c>
      <c r="Z63" s="1">
        <f t="shared" si="5"/>
        <v>6</v>
      </c>
      <c r="AA63" s="1">
        <f t="shared" si="6"/>
        <v>25</v>
      </c>
      <c r="AC63" s="1">
        <f t="shared" si="7"/>
        <v>98</v>
      </c>
      <c r="AD63" s="1">
        <f t="shared" si="7"/>
        <v>8</v>
      </c>
    </row>
    <row r="64" spans="1:30" ht="15.9" customHeight="1">
      <c r="A64" s="4">
        <v>11310064</v>
      </c>
      <c r="B64" s="4" t="s">
        <v>38</v>
      </c>
      <c r="C64" s="2">
        <v>104</v>
      </c>
      <c r="D64" s="2">
        <v>26</v>
      </c>
      <c r="E64" s="2">
        <v>130</v>
      </c>
      <c r="F64" s="5">
        <v>4</v>
      </c>
      <c r="G64" s="5">
        <v>1</v>
      </c>
      <c r="H64" s="5">
        <v>22</v>
      </c>
      <c r="I64" s="5">
        <v>4</v>
      </c>
      <c r="J64" s="5">
        <v>16</v>
      </c>
      <c r="K64" s="5">
        <v>0</v>
      </c>
      <c r="L64" s="5">
        <v>5</v>
      </c>
      <c r="M64" s="5">
        <v>0</v>
      </c>
      <c r="N64" s="5">
        <v>6</v>
      </c>
      <c r="O64" s="5">
        <v>0</v>
      </c>
      <c r="P64" s="5">
        <v>15</v>
      </c>
      <c r="Q64" s="5">
        <v>7</v>
      </c>
      <c r="R64" s="5">
        <v>36</v>
      </c>
      <c r="S64" s="5">
        <v>14</v>
      </c>
      <c r="T64" s="1" t="str">
        <f>VLOOKUP(B64,Param!B:E,4,FALSE)</f>
        <v>Haute Garonne</v>
      </c>
      <c r="U64" s="1">
        <f t="shared" si="0"/>
        <v>5</v>
      </c>
      <c r="V64" s="1">
        <f t="shared" si="1"/>
        <v>26</v>
      </c>
      <c r="W64" s="1">
        <f t="shared" si="2"/>
        <v>16</v>
      </c>
      <c r="X64" s="1">
        <f t="shared" si="3"/>
        <v>5</v>
      </c>
      <c r="Y64" s="1">
        <f t="shared" si="4"/>
        <v>6</v>
      </c>
      <c r="Z64" s="1">
        <f t="shared" si="5"/>
        <v>22</v>
      </c>
      <c r="AA64" s="1">
        <f t="shared" si="6"/>
        <v>50</v>
      </c>
      <c r="AC64" s="1">
        <f t="shared" si="7"/>
        <v>104</v>
      </c>
      <c r="AD64" s="1">
        <f t="shared" si="7"/>
        <v>26</v>
      </c>
    </row>
    <row r="65" spans="1:30" ht="15.9" customHeight="1">
      <c r="A65" s="4">
        <v>11310070</v>
      </c>
      <c r="B65" s="4" t="s">
        <v>39</v>
      </c>
      <c r="C65" s="2">
        <v>53</v>
      </c>
      <c r="D65" s="2">
        <v>9</v>
      </c>
      <c r="E65" s="2">
        <v>62</v>
      </c>
      <c r="F65" s="5">
        <v>10</v>
      </c>
      <c r="G65" s="5">
        <v>1</v>
      </c>
      <c r="H65" s="5">
        <v>11</v>
      </c>
      <c r="I65" s="5">
        <v>0</v>
      </c>
      <c r="J65" s="5">
        <v>12</v>
      </c>
      <c r="K65" s="5">
        <v>2</v>
      </c>
      <c r="L65" s="5">
        <v>6</v>
      </c>
      <c r="M65" s="5">
        <v>1</v>
      </c>
      <c r="N65" s="5">
        <v>4</v>
      </c>
      <c r="O65" s="5">
        <v>1</v>
      </c>
      <c r="P65" s="5">
        <v>1</v>
      </c>
      <c r="Q65" s="5">
        <v>1</v>
      </c>
      <c r="R65" s="5">
        <v>9</v>
      </c>
      <c r="S65" s="5">
        <v>3</v>
      </c>
      <c r="T65" s="1" t="str">
        <f>VLOOKUP(B65,Param!B:E,4,FALSE)</f>
        <v>Haute Garonne</v>
      </c>
      <c r="U65" s="1">
        <f t="shared" ref="U65:U130" si="26">F65+G65</f>
        <v>11</v>
      </c>
      <c r="V65" s="1">
        <f t="shared" ref="V65:V130" si="27">I65+H65</f>
        <v>11</v>
      </c>
      <c r="W65" s="1">
        <f t="shared" ref="W65:W130" si="28">J65+K65</f>
        <v>14</v>
      </c>
      <c r="X65" s="1">
        <f t="shared" ref="X65:X130" si="29">L65+M65</f>
        <v>7</v>
      </c>
      <c r="Y65" s="1">
        <f t="shared" ref="Y65:Y130" si="30">N65+O65</f>
        <v>5</v>
      </c>
      <c r="Z65" s="1">
        <f t="shared" ref="Z65:Z130" si="31">P65+Q65</f>
        <v>2</v>
      </c>
      <c r="AA65" s="1">
        <f t="shared" ref="AA65:AA130" si="32">R65+S65</f>
        <v>12</v>
      </c>
      <c r="AC65" s="1">
        <f t="shared" ref="AC65:AD130" si="33">C65</f>
        <v>53</v>
      </c>
      <c r="AD65" s="1">
        <f t="shared" si="33"/>
        <v>9</v>
      </c>
    </row>
    <row r="66" spans="1:30" ht="15.9" customHeight="1">
      <c r="A66" s="4">
        <v>11310075</v>
      </c>
      <c r="B66" s="4" t="s">
        <v>40</v>
      </c>
      <c r="C66" s="2">
        <v>51</v>
      </c>
      <c r="D66" s="2">
        <v>17</v>
      </c>
      <c r="E66" s="2">
        <v>68</v>
      </c>
      <c r="F66" s="5">
        <v>10</v>
      </c>
      <c r="G66" s="5">
        <v>4</v>
      </c>
      <c r="H66" s="5">
        <v>19</v>
      </c>
      <c r="I66" s="5">
        <v>7</v>
      </c>
      <c r="J66" s="5">
        <v>10</v>
      </c>
      <c r="K66" s="5">
        <v>2</v>
      </c>
      <c r="L66" s="5">
        <v>4</v>
      </c>
      <c r="M66" s="5">
        <v>0</v>
      </c>
      <c r="N66" s="5">
        <v>2</v>
      </c>
      <c r="O66" s="5">
        <v>0</v>
      </c>
      <c r="P66" s="5">
        <v>2</v>
      </c>
      <c r="Q66" s="5">
        <v>1</v>
      </c>
      <c r="R66" s="5">
        <v>4</v>
      </c>
      <c r="S66" s="5">
        <v>3</v>
      </c>
      <c r="T66" s="1" t="str">
        <f>VLOOKUP(B66,Param!B:E,4,FALSE)</f>
        <v>Haute Garonne</v>
      </c>
      <c r="U66" s="1">
        <f t="shared" si="26"/>
        <v>14</v>
      </c>
      <c r="V66" s="1">
        <f t="shared" si="27"/>
        <v>26</v>
      </c>
      <c r="W66" s="1">
        <f t="shared" si="28"/>
        <v>12</v>
      </c>
      <c r="X66" s="1">
        <f t="shared" si="29"/>
        <v>4</v>
      </c>
      <c r="Y66" s="1">
        <f t="shared" si="30"/>
        <v>2</v>
      </c>
      <c r="Z66" s="1">
        <f t="shared" si="31"/>
        <v>3</v>
      </c>
      <c r="AA66" s="1">
        <f t="shared" si="32"/>
        <v>7</v>
      </c>
      <c r="AC66" s="1">
        <f t="shared" si="33"/>
        <v>51</v>
      </c>
      <c r="AD66" s="1">
        <f t="shared" si="33"/>
        <v>17</v>
      </c>
    </row>
    <row r="67" spans="1:30" ht="15.9" customHeight="1">
      <c r="A67" s="4">
        <v>11310076</v>
      </c>
      <c r="B67" s="4" t="s">
        <v>41</v>
      </c>
      <c r="C67" s="2">
        <v>3</v>
      </c>
      <c r="D67" s="2">
        <v>0</v>
      </c>
      <c r="E67" s="2">
        <v>3</v>
      </c>
      <c r="F67" s="5">
        <v>1</v>
      </c>
      <c r="G67" s="5">
        <v>0</v>
      </c>
      <c r="H67" s="5">
        <v>0</v>
      </c>
      <c r="I67" s="5">
        <v>0</v>
      </c>
      <c r="J67" s="5">
        <v>1</v>
      </c>
      <c r="K67" s="5">
        <v>0</v>
      </c>
      <c r="L67" s="5">
        <v>0</v>
      </c>
      <c r="M67" s="5">
        <v>0</v>
      </c>
      <c r="N67" s="5">
        <v>0</v>
      </c>
      <c r="O67" s="5">
        <v>0</v>
      </c>
      <c r="P67" s="5">
        <v>0</v>
      </c>
      <c r="Q67" s="5">
        <v>0</v>
      </c>
      <c r="R67" s="5">
        <v>1</v>
      </c>
      <c r="S67" s="5">
        <v>0</v>
      </c>
      <c r="T67" s="1" t="str">
        <f>VLOOKUP(B67,Param!B:E,4,FALSE)</f>
        <v>Haute Garonne</v>
      </c>
      <c r="U67" s="1">
        <f t="shared" si="26"/>
        <v>1</v>
      </c>
      <c r="V67" s="1">
        <f t="shared" si="27"/>
        <v>0</v>
      </c>
      <c r="W67" s="1">
        <f t="shared" si="28"/>
        <v>1</v>
      </c>
      <c r="X67" s="1">
        <f t="shared" si="29"/>
        <v>0</v>
      </c>
      <c r="Y67" s="1">
        <f t="shared" si="30"/>
        <v>0</v>
      </c>
      <c r="Z67" s="1">
        <f t="shared" si="31"/>
        <v>0</v>
      </c>
      <c r="AA67" s="1">
        <f t="shared" si="32"/>
        <v>1</v>
      </c>
      <c r="AC67" s="1">
        <f t="shared" si="33"/>
        <v>3</v>
      </c>
      <c r="AD67" s="1">
        <f t="shared" si="33"/>
        <v>0</v>
      </c>
    </row>
    <row r="68" spans="1:30" ht="15.9" customHeight="1">
      <c r="A68" s="4">
        <v>11310077</v>
      </c>
      <c r="B68" s="4" t="s">
        <v>42</v>
      </c>
      <c r="C68" s="2">
        <v>68</v>
      </c>
      <c r="D68" s="2">
        <v>4</v>
      </c>
      <c r="E68" s="2">
        <v>72</v>
      </c>
      <c r="F68" s="5">
        <v>2</v>
      </c>
      <c r="G68" s="5">
        <v>0</v>
      </c>
      <c r="H68" s="5">
        <v>17</v>
      </c>
      <c r="I68" s="5">
        <v>0</v>
      </c>
      <c r="J68" s="5">
        <v>10</v>
      </c>
      <c r="K68" s="5">
        <v>0</v>
      </c>
      <c r="L68" s="5">
        <v>4</v>
      </c>
      <c r="M68" s="5">
        <v>0</v>
      </c>
      <c r="N68" s="5">
        <v>2</v>
      </c>
      <c r="O68" s="5">
        <v>1</v>
      </c>
      <c r="P68" s="5">
        <v>17</v>
      </c>
      <c r="Q68" s="5">
        <v>0</v>
      </c>
      <c r="R68" s="5">
        <v>16</v>
      </c>
      <c r="S68" s="5">
        <v>3</v>
      </c>
      <c r="T68" s="1" t="str">
        <f>VLOOKUP(B68,Param!B:E,4,FALSE)</f>
        <v>Haute Garonne</v>
      </c>
      <c r="U68" s="1">
        <f t="shared" si="26"/>
        <v>2</v>
      </c>
      <c r="V68" s="1">
        <f t="shared" si="27"/>
        <v>17</v>
      </c>
      <c r="W68" s="1">
        <f t="shared" si="28"/>
        <v>10</v>
      </c>
      <c r="X68" s="1">
        <f t="shared" si="29"/>
        <v>4</v>
      </c>
      <c r="Y68" s="1">
        <f t="shared" si="30"/>
        <v>3</v>
      </c>
      <c r="Z68" s="1">
        <f t="shared" si="31"/>
        <v>17</v>
      </c>
      <c r="AA68" s="1">
        <f t="shared" si="32"/>
        <v>19</v>
      </c>
      <c r="AC68" s="1">
        <f t="shared" si="33"/>
        <v>68</v>
      </c>
      <c r="AD68" s="1">
        <f t="shared" si="33"/>
        <v>4</v>
      </c>
    </row>
    <row r="69" spans="1:30" ht="15.9" customHeight="1">
      <c r="A69" s="4">
        <v>11310098</v>
      </c>
      <c r="B69" s="4" t="s">
        <v>43</v>
      </c>
      <c r="C69" s="2">
        <v>65</v>
      </c>
      <c r="D69" s="2">
        <v>4</v>
      </c>
      <c r="E69" s="2">
        <v>69</v>
      </c>
      <c r="F69" s="5">
        <v>8</v>
      </c>
      <c r="G69" s="5">
        <v>0</v>
      </c>
      <c r="H69" s="5">
        <v>15</v>
      </c>
      <c r="I69" s="5">
        <v>0</v>
      </c>
      <c r="J69" s="5">
        <v>12</v>
      </c>
      <c r="K69" s="5">
        <v>0</v>
      </c>
      <c r="L69" s="5">
        <v>8</v>
      </c>
      <c r="M69" s="5">
        <v>0</v>
      </c>
      <c r="N69" s="5">
        <v>4</v>
      </c>
      <c r="O69" s="5">
        <v>0</v>
      </c>
      <c r="P69" s="5">
        <v>1</v>
      </c>
      <c r="Q69" s="5">
        <v>0</v>
      </c>
      <c r="R69" s="5">
        <v>17</v>
      </c>
      <c r="S69" s="5">
        <v>4</v>
      </c>
      <c r="T69" s="1" t="str">
        <f>VLOOKUP(B69,Param!B:E,4,FALSE)</f>
        <v>Haute Garonne</v>
      </c>
      <c r="U69" s="1">
        <f t="shared" si="26"/>
        <v>8</v>
      </c>
      <c r="V69" s="1">
        <f t="shared" si="27"/>
        <v>15</v>
      </c>
      <c r="W69" s="1">
        <f t="shared" si="28"/>
        <v>12</v>
      </c>
      <c r="X69" s="1">
        <f t="shared" si="29"/>
        <v>8</v>
      </c>
      <c r="Y69" s="1">
        <f t="shared" si="30"/>
        <v>4</v>
      </c>
      <c r="Z69" s="1">
        <f t="shared" si="31"/>
        <v>1</v>
      </c>
      <c r="AA69" s="1">
        <f t="shared" si="32"/>
        <v>21</v>
      </c>
      <c r="AC69" s="1">
        <f t="shared" si="33"/>
        <v>65</v>
      </c>
      <c r="AD69" s="1">
        <f t="shared" si="33"/>
        <v>4</v>
      </c>
    </row>
    <row r="70" spans="1:30" ht="15.9" customHeight="1">
      <c r="A70" s="4">
        <v>11310099</v>
      </c>
      <c r="B70" s="4" t="s">
        <v>44</v>
      </c>
      <c r="C70" s="2">
        <v>0</v>
      </c>
      <c r="D70" s="2">
        <v>0</v>
      </c>
      <c r="E70" s="2">
        <v>0</v>
      </c>
      <c r="F70" s="5">
        <v>0</v>
      </c>
      <c r="G70" s="5">
        <v>0</v>
      </c>
      <c r="H70" s="5">
        <v>0</v>
      </c>
      <c r="I70" s="5">
        <v>0</v>
      </c>
      <c r="J70" s="5">
        <v>0</v>
      </c>
      <c r="K70" s="5">
        <v>0</v>
      </c>
      <c r="L70" s="5">
        <v>0</v>
      </c>
      <c r="M70" s="5">
        <v>0</v>
      </c>
      <c r="N70" s="5">
        <v>0</v>
      </c>
      <c r="O70" s="5">
        <v>0</v>
      </c>
      <c r="P70" s="5">
        <v>0</v>
      </c>
      <c r="Q70" s="5">
        <v>0</v>
      </c>
      <c r="R70" s="5">
        <v>0</v>
      </c>
      <c r="S70" s="5">
        <v>0</v>
      </c>
      <c r="T70" s="1" t="str">
        <f>VLOOKUP(B70,Param!B:E,4,FALSE)</f>
        <v>Haute Garonne</v>
      </c>
      <c r="U70" s="1">
        <f t="shared" si="26"/>
        <v>0</v>
      </c>
      <c r="V70" s="1">
        <f t="shared" si="27"/>
        <v>0</v>
      </c>
      <c r="W70" s="1">
        <f t="shared" si="28"/>
        <v>0</v>
      </c>
      <c r="X70" s="1">
        <f t="shared" si="29"/>
        <v>0</v>
      </c>
      <c r="Y70" s="1">
        <f t="shared" si="30"/>
        <v>0</v>
      </c>
      <c r="Z70" s="1">
        <f t="shared" si="31"/>
        <v>0</v>
      </c>
      <c r="AA70" s="1">
        <f t="shared" si="32"/>
        <v>0</v>
      </c>
      <c r="AC70" s="1">
        <f t="shared" si="33"/>
        <v>0</v>
      </c>
      <c r="AD70" s="1">
        <f t="shared" si="33"/>
        <v>0</v>
      </c>
    </row>
    <row r="71" spans="1:30" ht="15.9" customHeight="1">
      <c r="A71" s="4">
        <v>11310115</v>
      </c>
      <c r="B71" s="4" t="s">
        <v>45</v>
      </c>
      <c r="C71" s="2">
        <v>48</v>
      </c>
      <c r="D71" s="2">
        <v>4</v>
      </c>
      <c r="E71" s="2">
        <v>52</v>
      </c>
      <c r="F71" s="5">
        <v>2</v>
      </c>
      <c r="G71" s="5">
        <v>0</v>
      </c>
      <c r="H71" s="5">
        <v>7</v>
      </c>
      <c r="I71" s="5">
        <v>0</v>
      </c>
      <c r="J71" s="5">
        <v>18</v>
      </c>
      <c r="K71" s="5">
        <v>0</v>
      </c>
      <c r="L71" s="5">
        <v>4</v>
      </c>
      <c r="M71" s="5">
        <v>1</v>
      </c>
      <c r="N71" s="5">
        <v>3</v>
      </c>
      <c r="O71" s="5">
        <v>1</v>
      </c>
      <c r="P71" s="5">
        <v>5</v>
      </c>
      <c r="Q71" s="5">
        <v>0</v>
      </c>
      <c r="R71" s="5">
        <v>9</v>
      </c>
      <c r="S71" s="5">
        <v>2</v>
      </c>
      <c r="T71" s="1" t="str">
        <f>VLOOKUP(B71,Param!B:E,4,FALSE)</f>
        <v>Haute Garonne</v>
      </c>
      <c r="U71" s="1">
        <f t="shared" si="26"/>
        <v>2</v>
      </c>
      <c r="V71" s="1">
        <f t="shared" si="27"/>
        <v>7</v>
      </c>
      <c r="W71" s="1">
        <f t="shared" si="28"/>
        <v>18</v>
      </c>
      <c r="X71" s="1">
        <f t="shared" si="29"/>
        <v>5</v>
      </c>
      <c r="Y71" s="1">
        <f t="shared" si="30"/>
        <v>4</v>
      </c>
      <c r="Z71" s="1">
        <f t="shared" si="31"/>
        <v>5</v>
      </c>
      <c r="AA71" s="1">
        <f t="shared" si="32"/>
        <v>11</v>
      </c>
      <c r="AC71" s="1">
        <f t="shared" si="33"/>
        <v>48</v>
      </c>
      <c r="AD71" s="1">
        <f t="shared" si="33"/>
        <v>4</v>
      </c>
    </row>
    <row r="72" spans="1:30" ht="15.9" customHeight="1">
      <c r="A72" s="4">
        <v>11310117</v>
      </c>
      <c r="B72" s="4" t="s">
        <v>46</v>
      </c>
      <c r="C72" s="2">
        <v>0</v>
      </c>
      <c r="D72" s="2">
        <v>0</v>
      </c>
      <c r="E72" s="2">
        <v>0</v>
      </c>
      <c r="F72" s="5">
        <v>0</v>
      </c>
      <c r="G72" s="5">
        <v>0</v>
      </c>
      <c r="H72" s="5">
        <v>0</v>
      </c>
      <c r="I72" s="5">
        <v>0</v>
      </c>
      <c r="J72" s="5">
        <v>0</v>
      </c>
      <c r="K72" s="5">
        <v>0</v>
      </c>
      <c r="L72" s="5">
        <v>0</v>
      </c>
      <c r="M72" s="5">
        <v>0</v>
      </c>
      <c r="N72" s="5">
        <v>0</v>
      </c>
      <c r="O72" s="5">
        <v>0</v>
      </c>
      <c r="P72" s="5">
        <v>0</v>
      </c>
      <c r="Q72" s="5">
        <v>0</v>
      </c>
      <c r="R72" s="5">
        <v>0</v>
      </c>
      <c r="S72" s="5">
        <v>0</v>
      </c>
      <c r="T72" s="1" t="str">
        <f>VLOOKUP(B72,Param!B:E,4,FALSE)</f>
        <v>Haute Garonne</v>
      </c>
      <c r="U72" s="1">
        <f t="shared" si="26"/>
        <v>0</v>
      </c>
      <c r="V72" s="1">
        <f t="shared" si="27"/>
        <v>0</v>
      </c>
      <c r="W72" s="1">
        <f t="shared" si="28"/>
        <v>0</v>
      </c>
      <c r="X72" s="1">
        <f t="shared" si="29"/>
        <v>0</v>
      </c>
      <c r="Y72" s="1">
        <f t="shared" si="30"/>
        <v>0</v>
      </c>
      <c r="Z72" s="1">
        <f t="shared" si="31"/>
        <v>0</v>
      </c>
      <c r="AA72" s="1">
        <f t="shared" si="32"/>
        <v>0</v>
      </c>
      <c r="AC72" s="1">
        <f t="shared" si="33"/>
        <v>0</v>
      </c>
      <c r="AD72" s="1">
        <f t="shared" si="33"/>
        <v>0</v>
      </c>
    </row>
    <row r="73" spans="1:30" ht="15.9" customHeight="1">
      <c r="A73" s="4">
        <v>11310121</v>
      </c>
      <c r="B73" s="4" t="s">
        <v>47</v>
      </c>
      <c r="C73" s="2">
        <v>59</v>
      </c>
      <c r="D73" s="2">
        <v>22</v>
      </c>
      <c r="E73" s="2">
        <v>81</v>
      </c>
      <c r="F73" s="5">
        <v>9</v>
      </c>
      <c r="G73" s="5">
        <v>2</v>
      </c>
      <c r="H73" s="5">
        <v>8</v>
      </c>
      <c r="I73" s="5">
        <v>4</v>
      </c>
      <c r="J73" s="5">
        <v>15</v>
      </c>
      <c r="K73" s="5">
        <v>1</v>
      </c>
      <c r="L73" s="5">
        <v>5</v>
      </c>
      <c r="M73" s="5">
        <v>1</v>
      </c>
      <c r="N73" s="5">
        <v>0</v>
      </c>
      <c r="O73" s="5">
        <v>0</v>
      </c>
      <c r="P73" s="5">
        <v>5</v>
      </c>
      <c r="Q73" s="5">
        <v>6</v>
      </c>
      <c r="R73" s="5">
        <v>17</v>
      </c>
      <c r="S73" s="5">
        <v>8</v>
      </c>
      <c r="T73" s="1" t="str">
        <f>VLOOKUP(B73,Param!B:E,4,FALSE)</f>
        <v>Haute Garonne</v>
      </c>
      <c r="U73" s="1">
        <f t="shared" si="26"/>
        <v>11</v>
      </c>
      <c r="V73" s="1">
        <f t="shared" si="27"/>
        <v>12</v>
      </c>
      <c r="W73" s="1">
        <f t="shared" si="28"/>
        <v>16</v>
      </c>
      <c r="X73" s="1">
        <f t="shared" si="29"/>
        <v>6</v>
      </c>
      <c r="Y73" s="1">
        <f t="shared" si="30"/>
        <v>0</v>
      </c>
      <c r="Z73" s="1">
        <f t="shared" si="31"/>
        <v>11</v>
      </c>
      <c r="AA73" s="1">
        <f t="shared" si="32"/>
        <v>25</v>
      </c>
      <c r="AC73" s="1">
        <f t="shared" si="33"/>
        <v>59</v>
      </c>
      <c r="AD73" s="1">
        <f t="shared" si="33"/>
        <v>22</v>
      </c>
    </row>
    <row r="74" spans="1:30" ht="15.9" customHeight="1">
      <c r="A74" s="4">
        <v>11310123</v>
      </c>
      <c r="B74" s="4" t="s">
        <v>48</v>
      </c>
      <c r="C74" s="2">
        <v>51</v>
      </c>
      <c r="D74" s="2">
        <v>6</v>
      </c>
      <c r="E74" s="2">
        <v>57</v>
      </c>
      <c r="F74" s="5">
        <v>4</v>
      </c>
      <c r="G74" s="5">
        <v>0</v>
      </c>
      <c r="H74" s="5">
        <v>9</v>
      </c>
      <c r="I74" s="5">
        <v>1</v>
      </c>
      <c r="J74" s="5">
        <v>19</v>
      </c>
      <c r="K74" s="5">
        <v>0</v>
      </c>
      <c r="L74" s="5">
        <v>6</v>
      </c>
      <c r="M74" s="5">
        <v>1</v>
      </c>
      <c r="N74" s="5">
        <v>0</v>
      </c>
      <c r="O74" s="5">
        <v>0</v>
      </c>
      <c r="P74" s="5">
        <v>2</v>
      </c>
      <c r="Q74" s="5">
        <v>0</v>
      </c>
      <c r="R74" s="5">
        <v>11</v>
      </c>
      <c r="S74" s="5">
        <v>4</v>
      </c>
      <c r="T74" s="1" t="str">
        <f>VLOOKUP(B74,Param!B:E,4,FALSE)</f>
        <v>Haute Garonne</v>
      </c>
      <c r="U74" s="1">
        <f t="shared" si="26"/>
        <v>4</v>
      </c>
      <c r="V74" s="1">
        <f t="shared" si="27"/>
        <v>10</v>
      </c>
      <c r="W74" s="1">
        <f t="shared" si="28"/>
        <v>19</v>
      </c>
      <c r="X74" s="1">
        <f t="shared" si="29"/>
        <v>7</v>
      </c>
      <c r="Y74" s="1">
        <f t="shared" si="30"/>
        <v>0</v>
      </c>
      <c r="Z74" s="1">
        <f t="shared" si="31"/>
        <v>2</v>
      </c>
      <c r="AA74" s="1">
        <f t="shared" si="32"/>
        <v>15</v>
      </c>
      <c r="AC74" s="1">
        <f t="shared" si="33"/>
        <v>51</v>
      </c>
      <c r="AD74" s="1">
        <f t="shared" si="33"/>
        <v>6</v>
      </c>
    </row>
    <row r="75" spans="1:30" ht="15.9" customHeight="1">
      <c r="A75" s="4">
        <v>11310124</v>
      </c>
      <c r="B75" s="4" t="s">
        <v>49</v>
      </c>
      <c r="C75" s="2">
        <v>12</v>
      </c>
      <c r="D75" s="2">
        <v>3</v>
      </c>
      <c r="E75" s="2">
        <v>15</v>
      </c>
      <c r="F75" s="5">
        <v>1</v>
      </c>
      <c r="G75" s="5">
        <v>0</v>
      </c>
      <c r="H75" s="5">
        <v>5</v>
      </c>
      <c r="I75" s="5">
        <v>0</v>
      </c>
      <c r="J75" s="5">
        <v>2</v>
      </c>
      <c r="K75" s="5">
        <v>1</v>
      </c>
      <c r="L75" s="5">
        <v>1</v>
      </c>
      <c r="M75" s="5">
        <v>0</v>
      </c>
      <c r="N75" s="5">
        <v>0</v>
      </c>
      <c r="O75" s="5">
        <v>0</v>
      </c>
      <c r="P75" s="5">
        <v>0</v>
      </c>
      <c r="Q75" s="5">
        <v>1</v>
      </c>
      <c r="R75" s="5">
        <v>3</v>
      </c>
      <c r="S75" s="5">
        <v>1</v>
      </c>
      <c r="T75" s="1" t="str">
        <f>VLOOKUP(B75,Param!B:E,4,FALSE)</f>
        <v>Haute Garonne</v>
      </c>
      <c r="U75" s="1">
        <f t="shared" si="26"/>
        <v>1</v>
      </c>
      <c r="V75" s="1">
        <f t="shared" si="27"/>
        <v>5</v>
      </c>
      <c r="W75" s="1">
        <f t="shared" si="28"/>
        <v>3</v>
      </c>
      <c r="X75" s="1">
        <f t="shared" si="29"/>
        <v>1</v>
      </c>
      <c r="Y75" s="1">
        <f t="shared" si="30"/>
        <v>0</v>
      </c>
      <c r="Z75" s="1">
        <f t="shared" si="31"/>
        <v>1</v>
      </c>
      <c r="AA75" s="1">
        <f t="shared" si="32"/>
        <v>4</v>
      </c>
      <c r="AC75" s="1">
        <f t="shared" si="33"/>
        <v>12</v>
      </c>
      <c r="AD75" s="1">
        <f t="shared" si="33"/>
        <v>3</v>
      </c>
    </row>
    <row r="76" spans="1:30" ht="15.9" customHeight="1">
      <c r="A76" s="4">
        <v>11310126</v>
      </c>
      <c r="B76" s="4" t="s">
        <v>50</v>
      </c>
      <c r="C76" s="2">
        <v>52</v>
      </c>
      <c r="D76" s="2">
        <v>7</v>
      </c>
      <c r="E76" s="2">
        <v>59</v>
      </c>
      <c r="F76" s="5">
        <v>5</v>
      </c>
      <c r="G76" s="5">
        <v>0</v>
      </c>
      <c r="H76" s="5">
        <v>13</v>
      </c>
      <c r="I76" s="5">
        <v>2</v>
      </c>
      <c r="J76" s="5">
        <v>19</v>
      </c>
      <c r="K76" s="5">
        <v>1</v>
      </c>
      <c r="L76" s="5">
        <v>3</v>
      </c>
      <c r="M76" s="5">
        <v>1</v>
      </c>
      <c r="N76" s="5">
        <v>0</v>
      </c>
      <c r="O76" s="5">
        <v>0</v>
      </c>
      <c r="P76" s="5">
        <v>1</v>
      </c>
      <c r="Q76" s="5">
        <v>0</v>
      </c>
      <c r="R76" s="5">
        <v>11</v>
      </c>
      <c r="S76" s="5">
        <v>3</v>
      </c>
      <c r="T76" s="1" t="str">
        <f>VLOOKUP(B76,Param!B:E,4,FALSE)</f>
        <v>Haute Garonne</v>
      </c>
      <c r="U76" s="1">
        <f t="shared" si="26"/>
        <v>5</v>
      </c>
      <c r="V76" s="1">
        <f t="shared" si="27"/>
        <v>15</v>
      </c>
      <c r="W76" s="1">
        <f t="shared" si="28"/>
        <v>20</v>
      </c>
      <c r="X76" s="1">
        <f t="shared" si="29"/>
        <v>4</v>
      </c>
      <c r="Y76" s="1">
        <f t="shared" si="30"/>
        <v>0</v>
      </c>
      <c r="Z76" s="1">
        <f t="shared" si="31"/>
        <v>1</v>
      </c>
      <c r="AA76" s="1">
        <f t="shared" si="32"/>
        <v>14</v>
      </c>
      <c r="AC76" s="1">
        <f t="shared" si="33"/>
        <v>52</v>
      </c>
      <c r="AD76" s="1">
        <f t="shared" si="33"/>
        <v>7</v>
      </c>
    </row>
    <row r="77" spans="1:30" ht="15.9" customHeight="1">
      <c r="A77" s="4">
        <v>11310129</v>
      </c>
      <c r="B77" s="4" t="s">
        <v>51</v>
      </c>
      <c r="C77" s="2">
        <v>24</v>
      </c>
      <c r="D77" s="2">
        <v>5</v>
      </c>
      <c r="E77" s="2">
        <v>29</v>
      </c>
      <c r="F77" s="5">
        <v>1</v>
      </c>
      <c r="G77" s="5">
        <v>0</v>
      </c>
      <c r="H77" s="5">
        <v>8</v>
      </c>
      <c r="I77" s="5">
        <v>0</v>
      </c>
      <c r="J77" s="5">
        <v>3</v>
      </c>
      <c r="K77" s="5">
        <v>0</v>
      </c>
      <c r="L77" s="5">
        <v>3</v>
      </c>
      <c r="M77" s="5">
        <v>0</v>
      </c>
      <c r="N77" s="5">
        <v>0</v>
      </c>
      <c r="O77" s="5">
        <v>0</v>
      </c>
      <c r="P77" s="5">
        <v>4</v>
      </c>
      <c r="Q77" s="5">
        <v>2</v>
      </c>
      <c r="R77" s="5">
        <v>5</v>
      </c>
      <c r="S77" s="5">
        <v>3</v>
      </c>
      <c r="T77" s="1" t="str">
        <f>VLOOKUP(B77,Param!B:E,4,FALSE)</f>
        <v>Haute Garonne</v>
      </c>
      <c r="U77" s="1">
        <f t="shared" si="26"/>
        <v>1</v>
      </c>
      <c r="V77" s="1">
        <f t="shared" si="27"/>
        <v>8</v>
      </c>
      <c r="W77" s="1">
        <f t="shared" si="28"/>
        <v>3</v>
      </c>
      <c r="X77" s="1">
        <f t="shared" si="29"/>
        <v>3</v>
      </c>
      <c r="Y77" s="1">
        <f t="shared" si="30"/>
        <v>0</v>
      </c>
      <c r="Z77" s="1">
        <f t="shared" si="31"/>
        <v>6</v>
      </c>
      <c r="AA77" s="1">
        <f t="shared" si="32"/>
        <v>8</v>
      </c>
      <c r="AC77" s="1">
        <f t="shared" si="33"/>
        <v>24</v>
      </c>
      <c r="AD77" s="1">
        <f t="shared" si="33"/>
        <v>5</v>
      </c>
    </row>
    <row r="78" spans="1:30" ht="15.9" customHeight="1">
      <c r="A78" s="4">
        <v>11310130</v>
      </c>
      <c r="B78" s="4" t="s">
        <v>52</v>
      </c>
      <c r="C78" s="2">
        <v>10</v>
      </c>
      <c r="D78" s="2">
        <v>3</v>
      </c>
      <c r="E78" s="2">
        <v>13</v>
      </c>
      <c r="F78" s="5">
        <v>2</v>
      </c>
      <c r="G78" s="5">
        <v>0</v>
      </c>
      <c r="H78" s="5">
        <v>2</v>
      </c>
      <c r="I78" s="5">
        <v>2</v>
      </c>
      <c r="J78" s="5">
        <v>1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1</v>
      </c>
      <c r="Q78" s="5">
        <v>0</v>
      </c>
      <c r="R78" s="5">
        <v>4</v>
      </c>
      <c r="S78" s="5">
        <v>1</v>
      </c>
      <c r="T78" s="1" t="str">
        <f>VLOOKUP(B78,Param!B:E,4,FALSE)</f>
        <v>Haute Garonne</v>
      </c>
      <c r="U78" s="1">
        <f t="shared" si="26"/>
        <v>2</v>
      </c>
      <c r="V78" s="1">
        <f t="shared" si="27"/>
        <v>4</v>
      </c>
      <c r="W78" s="1">
        <f t="shared" si="28"/>
        <v>1</v>
      </c>
      <c r="X78" s="1">
        <f t="shared" si="29"/>
        <v>0</v>
      </c>
      <c r="Y78" s="1">
        <f t="shared" si="30"/>
        <v>0</v>
      </c>
      <c r="Z78" s="1">
        <f t="shared" si="31"/>
        <v>1</v>
      </c>
      <c r="AA78" s="1">
        <f t="shared" si="32"/>
        <v>5</v>
      </c>
      <c r="AC78" s="1">
        <f t="shared" si="33"/>
        <v>10</v>
      </c>
      <c r="AD78" s="1">
        <f t="shared" si="33"/>
        <v>3</v>
      </c>
    </row>
    <row r="79" spans="1:30" ht="15.9" customHeight="1">
      <c r="A79" s="4">
        <v>11310131</v>
      </c>
      <c r="B79" s="4" t="s">
        <v>53</v>
      </c>
      <c r="C79" s="2">
        <v>81</v>
      </c>
      <c r="D79" s="2">
        <v>14</v>
      </c>
      <c r="E79" s="2">
        <v>95</v>
      </c>
      <c r="F79" s="5">
        <v>12</v>
      </c>
      <c r="G79" s="5">
        <v>1</v>
      </c>
      <c r="H79" s="5">
        <v>22</v>
      </c>
      <c r="I79" s="5">
        <v>1</v>
      </c>
      <c r="J79" s="5">
        <v>17</v>
      </c>
      <c r="K79" s="5">
        <v>2</v>
      </c>
      <c r="L79" s="5">
        <v>5</v>
      </c>
      <c r="M79" s="5">
        <v>1</v>
      </c>
      <c r="N79" s="5">
        <v>1</v>
      </c>
      <c r="O79" s="5">
        <v>0</v>
      </c>
      <c r="P79" s="5">
        <v>4</v>
      </c>
      <c r="Q79" s="5">
        <v>6</v>
      </c>
      <c r="R79" s="5">
        <v>20</v>
      </c>
      <c r="S79" s="5">
        <v>3</v>
      </c>
      <c r="T79" s="1" t="str">
        <f>VLOOKUP(B79,Param!B:E,4,FALSE)</f>
        <v>Haute Garonne</v>
      </c>
      <c r="U79" s="1">
        <f t="shared" si="26"/>
        <v>13</v>
      </c>
      <c r="V79" s="1">
        <f t="shared" si="27"/>
        <v>23</v>
      </c>
      <c r="W79" s="1">
        <f t="shared" si="28"/>
        <v>19</v>
      </c>
      <c r="X79" s="1">
        <f t="shared" si="29"/>
        <v>6</v>
      </c>
      <c r="Y79" s="1">
        <f t="shared" si="30"/>
        <v>1</v>
      </c>
      <c r="Z79" s="1">
        <f t="shared" si="31"/>
        <v>10</v>
      </c>
      <c r="AA79" s="1">
        <f t="shared" si="32"/>
        <v>23</v>
      </c>
      <c r="AC79" s="1">
        <f t="shared" si="33"/>
        <v>81</v>
      </c>
      <c r="AD79" s="1">
        <f t="shared" si="33"/>
        <v>14</v>
      </c>
    </row>
    <row r="80" spans="1:30" ht="15.9" customHeight="1">
      <c r="A80" s="4">
        <v>11310132</v>
      </c>
      <c r="B80" s="4" t="s">
        <v>190</v>
      </c>
      <c r="C80" s="2">
        <v>56</v>
      </c>
      <c r="D80" s="2">
        <v>3</v>
      </c>
      <c r="E80" s="2">
        <v>59</v>
      </c>
      <c r="F80" s="5">
        <v>1</v>
      </c>
      <c r="G80" s="5">
        <v>0</v>
      </c>
      <c r="H80" s="5">
        <v>12</v>
      </c>
      <c r="I80" s="5">
        <v>0</v>
      </c>
      <c r="J80" s="5">
        <v>17</v>
      </c>
      <c r="K80" s="5">
        <v>1</v>
      </c>
      <c r="L80" s="5">
        <v>13</v>
      </c>
      <c r="M80" s="5">
        <v>0</v>
      </c>
      <c r="N80" s="5">
        <v>0</v>
      </c>
      <c r="O80" s="5">
        <v>0</v>
      </c>
      <c r="P80" s="5">
        <v>4</v>
      </c>
      <c r="Q80" s="5">
        <v>0</v>
      </c>
      <c r="R80" s="5">
        <v>9</v>
      </c>
      <c r="S80" s="5">
        <v>2</v>
      </c>
      <c r="T80" s="1" t="str">
        <f>VLOOKUP(B80,Param!B:E,4,FALSE)</f>
        <v>Haute Garonne</v>
      </c>
      <c r="U80" s="1">
        <f t="shared" si="26"/>
        <v>1</v>
      </c>
      <c r="V80" s="1">
        <f t="shared" si="27"/>
        <v>12</v>
      </c>
      <c r="W80" s="1">
        <f t="shared" si="28"/>
        <v>18</v>
      </c>
      <c r="X80" s="1">
        <f t="shared" si="29"/>
        <v>13</v>
      </c>
      <c r="Y80" s="1">
        <f t="shared" si="30"/>
        <v>0</v>
      </c>
      <c r="Z80" s="1">
        <f t="shared" si="31"/>
        <v>4</v>
      </c>
      <c r="AA80" s="1">
        <f t="shared" si="32"/>
        <v>11</v>
      </c>
      <c r="AC80" s="1">
        <f t="shared" si="33"/>
        <v>56</v>
      </c>
      <c r="AD80" s="1">
        <f t="shared" si="33"/>
        <v>3</v>
      </c>
    </row>
    <row r="81" spans="1:30" ht="15.9" customHeight="1">
      <c r="A81" s="4">
        <v>11310133</v>
      </c>
      <c r="B81" s="4" t="s">
        <v>255</v>
      </c>
      <c r="C81" s="2">
        <v>5</v>
      </c>
      <c r="D81" s="2">
        <v>0</v>
      </c>
      <c r="E81" s="2">
        <v>5</v>
      </c>
      <c r="F81" s="5">
        <v>0</v>
      </c>
      <c r="G81" s="5">
        <v>0</v>
      </c>
      <c r="H81" s="5">
        <v>5</v>
      </c>
      <c r="I81" s="5">
        <v>0</v>
      </c>
      <c r="J81" s="5">
        <v>0</v>
      </c>
      <c r="K81" s="5">
        <v>0</v>
      </c>
      <c r="L81" s="5">
        <v>0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0</v>
      </c>
      <c r="S81" s="5">
        <v>0</v>
      </c>
      <c r="T81" s="1" t="str">
        <f>VLOOKUP(B81,Param!B:E,4,FALSE)</f>
        <v>Haute Garonne</v>
      </c>
      <c r="U81" s="1">
        <f t="shared" si="26"/>
        <v>0</v>
      </c>
      <c r="V81" s="1">
        <f t="shared" si="27"/>
        <v>5</v>
      </c>
      <c r="W81" s="1">
        <f t="shared" si="28"/>
        <v>0</v>
      </c>
      <c r="X81" s="1">
        <f t="shared" si="29"/>
        <v>0</v>
      </c>
      <c r="Y81" s="1">
        <f t="shared" si="30"/>
        <v>0</v>
      </c>
      <c r="Z81" s="1">
        <f t="shared" si="31"/>
        <v>0</v>
      </c>
      <c r="AA81" s="1">
        <f t="shared" si="32"/>
        <v>0</v>
      </c>
      <c r="AC81" s="1">
        <f t="shared" si="33"/>
        <v>5</v>
      </c>
      <c r="AD81" s="1">
        <f t="shared" si="33"/>
        <v>0</v>
      </c>
    </row>
    <row r="82" spans="1:30" ht="15.9" customHeight="1">
      <c r="A82" s="4">
        <v>11320005</v>
      </c>
      <c r="B82" s="4" t="s">
        <v>54</v>
      </c>
      <c r="C82" s="2">
        <v>75</v>
      </c>
      <c r="D82" s="2">
        <v>24</v>
      </c>
      <c r="E82" s="2">
        <v>99</v>
      </c>
      <c r="F82" s="5">
        <v>9</v>
      </c>
      <c r="G82" s="5">
        <v>2</v>
      </c>
      <c r="H82" s="5">
        <v>8</v>
      </c>
      <c r="I82" s="5">
        <v>1</v>
      </c>
      <c r="J82" s="5">
        <v>6</v>
      </c>
      <c r="K82" s="5">
        <v>2</v>
      </c>
      <c r="L82" s="5">
        <v>5</v>
      </c>
      <c r="M82" s="5">
        <v>1</v>
      </c>
      <c r="N82" s="5">
        <v>4</v>
      </c>
      <c r="O82" s="5">
        <v>1</v>
      </c>
      <c r="P82" s="5">
        <v>12</v>
      </c>
      <c r="Q82" s="5">
        <v>8</v>
      </c>
      <c r="R82" s="5">
        <v>31</v>
      </c>
      <c r="S82" s="5">
        <v>9</v>
      </c>
      <c r="T82" s="1" t="str">
        <f>VLOOKUP(B82,Param!B:E,4,FALSE)</f>
        <v>Gers</v>
      </c>
      <c r="U82" s="1">
        <f t="shared" si="26"/>
        <v>11</v>
      </c>
      <c r="V82" s="1">
        <f t="shared" si="27"/>
        <v>9</v>
      </c>
      <c r="W82" s="1">
        <f t="shared" si="28"/>
        <v>8</v>
      </c>
      <c r="X82" s="1">
        <f t="shared" si="29"/>
        <v>6</v>
      </c>
      <c r="Y82" s="1">
        <f t="shared" si="30"/>
        <v>5</v>
      </c>
      <c r="Z82" s="1">
        <f t="shared" si="31"/>
        <v>20</v>
      </c>
      <c r="AA82" s="1">
        <f t="shared" si="32"/>
        <v>40</v>
      </c>
      <c r="AC82" s="1">
        <f t="shared" si="33"/>
        <v>75</v>
      </c>
      <c r="AD82" s="1">
        <f t="shared" si="33"/>
        <v>24</v>
      </c>
    </row>
    <row r="83" spans="1:30" ht="15.9" customHeight="1">
      <c r="A83" s="4">
        <v>11320027</v>
      </c>
      <c r="B83" s="4" t="s">
        <v>55</v>
      </c>
      <c r="C83" s="2">
        <v>0</v>
      </c>
      <c r="D83" s="2">
        <v>0</v>
      </c>
      <c r="E83" s="2">
        <v>0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0</v>
      </c>
      <c r="S83" s="5">
        <v>0</v>
      </c>
      <c r="T83" s="1" t="str">
        <f>VLOOKUP(B83,Param!B:E,4,FALSE)</f>
        <v>Gers</v>
      </c>
      <c r="U83" s="1">
        <f t="shared" si="26"/>
        <v>0</v>
      </c>
      <c r="V83" s="1">
        <f t="shared" si="27"/>
        <v>0</v>
      </c>
      <c r="W83" s="1">
        <f t="shared" si="28"/>
        <v>0</v>
      </c>
      <c r="X83" s="1">
        <f t="shared" si="29"/>
        <v>0</v>
      </c>
      <c r="Y83" s="1">
        <f t="shared" si="30"/>
        <v>0</v>
      </c>
      <c r="Z83" s="1">
        <f t="shared" si="31"/>
        <v>0</v>
      </c>
      <c r="AA83" s="1">
        <f t="shared" si="32"/>
        <v>0</v>
      </c>
      <c r="AC83" s="1">
        <f t="shared" si="33"/>
        <v>0</v>
      </c>
      <c r="AD83" s="1">
        <f t="shared" si="33"/>
        <v>0</v>
      </c>
    </row>
    <row r="84" spans="1:30" ht="15.9" customHeight="1">
      <c r="A84" s="4">
        <v>11320032</v>
      </c>
      <c r="B84" s="4" t="s">
        <v>57</v>
      </c>
      <c r="C84" s="2">
        <v>7</v>
      </c>
      <c r="D84" s="2">
        <v>3</v>
      </c>
      <c r="E84" s="2">
        <v>10</v>
      </c>
      <c r="F84" s="5">
        <v>1</v>
      </c>
      <c r="G84" s="5">
        <v>0</v>
      </c>
      <c r="H84" s="5">
        <v>2</v>
      </c>
      <c r="I84" s="5">
        <v>3</v>
      </c>
      <c r="J84" s="5">
        <v>0</v>
      </c>
      <c r="K84" s="5">
        <v>0</v>
      </c>
      <c r="L84" s="5">
        <v>0</v>
      </c>
      <c r="M84" s="5">
        <v>0</v>
      </c>
      <c r="N84" s="5">
        <v>0</v>
      </c>
      <c r="O84" s="5">
        <v>0</v>
      </c>
      <c r="P84" s="5">
        <v>0</v>
      </c>
      <c r="Q84" s="5">
        <v>0</v>
      </c>
      <c r="R84" s="5">
        <v>4</v>
      </c>
      <c r="S84" s="5">
        <v>0</v>
      </c>
      <c r="T84" s="1" t="str">
        <f>VLOOKUP(B84,Param!B:E,4,FALSE)</f>
        <v>Gers</v>
      </c>
      <c r="U84" s="1">
        <f t="shared" si="26"/>
        <v>1</v>
      </c>
      <c r="V84" s="1">
        <f t="shared" si="27"/>
        <v>5</v>
      </c>
      <c r="W84" s="1">
        <f t="shared" si="28"/>
        <v>0</v>
      </c>
      <c r="X84" s="1">
        <f t="shared" si="29"/>
        <v>0</v>
      </c>
      <c r="Y84" s="1">
        <f t="shared" si="30"/>
        <v>0</v>
      </c>
      <c r="Z84" s="1">
        <f t="shared" si="31"/>
        <v>0</v>
      </c>
      <c r="AA84" s="1">
        <f t="shared" si="32"/>
        <v>4</v>
      </c>
      <c r="AC84" s="1">
        <f t="shared" si="33"/>
        <v>7</v>
      </c>
      <c r="AD84" s="1">
        <f t="shared" si="33"/>
        <v>3</v>
      </c>
    </row>
    <row r="85" spans="1:30" ht="15.9" customHeight="1">
      <c r="A85" s="4">
        <v>11320033</v>
      </c>
      <c r="B85" s="4" t="s">
        <v>58</v>
      </c>
      <c r="C85" s="2">
        <v>23</v>
      </c>
      <c r="D85" s="2">
        <v>7</v>
      </c>
      <c r="E85" s="2">
        <v>30</v>
      </c>
      <c r="F85" s="5">
        <v>2</v>
      </c>
      <c r="G85" s="5">
        <v>1</v>
      </c>
      <c r="H85" s="5">
        <v>2</v>
      </c>
      <c r="I85" s="5">
        <v>3</v>
      </c>
      <c r="J85" s="5">
        <v>1</v>
      </c>
      <c r="K85" s="5">
        <v>0</v>
      </c>
      <c r="L85" s="5">
        <v>5</v>
      </c>
      <c r="M85" s="5">
        <v>0</v>
      </c>
      <c r="N85" s="5">
        <v>2</v>
      </c>
      <c r="O85" s="5">
        <v>0</v>
      </c>
      <c r="P85" s="5">
        <v>2</v>
      </c>
      <c r="Q85" s="5">
        <v>0</v>
      </c>
      <c r="R85" s="5">
        <v>9</v>
      </c>
      <c r="S85" s="5">
        <v>3</v>
      </c>
      <c r="T85" s="1" t="str">
        <f>VLOOKUP(B85,Param!B:E,4,FALSE)</f>
        <v>Gers</v>
      </c>
      <c r="U85" s="1">
        <f t="shared" si="26"/>
        <v>3</v>
      </c>
      <c r="V85" s="1">
        <f t="shared" si="27"/>
        <v>5</v>
      </c>
      <c r="W85" s="1">
        <f t="shared" si="28"/>
        <v>1</v>
      </c>
      <c r="X85" s="1">
        <f t="shared" si="29"/>
        <v>5</v>
      </c>
      <c r="Y85" s="1">
        <f t="shared" si="30"/>
        <v>2</v>
      </c>
      <c r="Z85" s="1">
        <f t="shared" si="31"/>
        <v>2</v>
      </c>
      <c r="AA85" s="1">
        <f t="shared" si="32"/>
        <v>12</v>
      </c>
      <c r="AC85" s="1">
        <f t="shared" si="33"/>
        <v>23</v>
      </c>
      <c r="AD85" s="1">
        <f t="shared" si="33"/>
        <v>7</v>
      </c>
    </row>
    <row r="86" spans="1:30" ht="15.9" customHeight="1">
      <c r="A86" s="4">
        <v>11320039</v>
      </c>
      <c r="B86" s="4" t="s">
        <v>59</v>
      </c>
      <c r="C86" s="2">
        <v>18</v>
      </c>
      <c r="D86" s="2">
        <v>8</v>
      </c>
      <c r="E86" s="2">
        <v>26</v>
      </c>
      <c r="F86" s="5">
        <v>2</v>
      </c>
      <c r="G86" s="5">
        <v>2</v>
      </c>
      <c r="H86" s="5">
        <v>1</v>
      </c>
      <c r="I86" s="5">
        <v>0</v>
      </c>
      <c r="J86" s="5">
        <v>0</v>
      </c>
      <c r="K86" s="5">
        <v>1</v>
      </c>
      <c r="L86" s="5">
        <v>3</v>
      </c>
      <c r="M86" s="5">
        <v>0</v>
      </c>
      <c r="N86" s="5">
        <v>2</v>
      </c>
      <c r="O86" s="5">
        <v>0</v>
      </c>
      <c r="P86" s="5">
        <v>3</v>
      </c>
      <c r="Q86" s="5">
        <v>0</v>
      </c>
      <c r="R86" s="5">
        <v>7</v>
      </c>
      <c r="S86" s="5">
        <v>5</v>
      </c>
      <c r="T86" s="1" t="str">
        <f>VLOOKUP(B86,Param!B:E,4,FALSE)</f>
        <v>Gers</v>
      </c>
      <c r="U86" s="1">
        <f t="shared" si="26"/>
        <v>4</v>
      </c>
      <c r="V86" s="1">
        <f t="shared" si="27"/>
        <v>1</v>
      </c>
      <c r="W86" s="1">
        <f t="shared" si="28"/>
        <v>1</v>
      </c>
      <c r="X86" s="1">
        <f t="shared" si="29"/>
        <v>3</v>
      </c>
      <c r="Y86" s="1">
        <f t="shared" si="30"/>
        <v>2</v>
      </c>
      <c r="Z86" s="1">
        <f t="shared" si="31"/>
        <v>3</v>
      </c>
      <c r="AA86" s="1">
        <f t="shared" si="32"/>
        <v>12</v>
      </c>
      <c r="AC86" s="1">
        <f t="shared" si="33"/>
        <v>18</v>
      </c>
      <c r="AD86" s="1">
        <f t="shared" si="33"/>
        <v>8</v>
      </c>
    </row>
    <row r="87" spans="1:30" ht="15.9" customHeight="1">
      <c r="A87" s="4">
        <v>11320040</v>
      </c>
      <c r="B87" s="4" t="s">
        <v>60</v>
      </c>
      <c r="C87" s="2">
        <v>0</v>
      </c>
      <c r="D87" s="2">
        <v>0</v>
      </c>
      <c r="E87" s="2">
        <v>0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0</v>
      </c>
      <c r="M87" s="5">
        <v>0</v>
      </c>
      <c r="N87" s="5">
        <v>0</v>
      </c>
      <c r="O87" s="5">
        <v>0</v>
      </c>
      <c r="P87" s="5">
        <v>0</v>
      </c>
      <c r="Q87" s="5">
        <v>0</v>
      </c>
      <c r="R87" s="5">
        <v>0</v>
      </c>
      <c r="S87" s="5">
        <v>0</v>
      </c>
      <c r="T87" s="1" t="str">
        <f>VLOOKUP(B87,Param!B:E,4,FALSE)</f>
        <v>Gers</v>
      </c>
      <c r="U87" s="1">
        <f t="shared" si="26"/>
        <v>0</v>
      </c>
      <c r="V87" s="1">
        <f t="shared" si="27"/>
        <v>0</v>
      </c>
      <c r="W87" s="1">
        <f t="shared" si="28"/>
        <v>0</v>
      </c>
      <c r="X87" s="1">
        <f t="shared" si="29"/>
        <v>0</v>
      </c>
      <c r="Y87" s="1">
        <f t="shared" si="30"/>
        <v>0</v>
      </c>
      <c r="Z87" s="1">
        <f t="shared" si="31"/>
        <v>0</v>
      </c>
      <c r="AA87" s="1">
        <f t="shared" si="32"/>
        <v>0</v>
      </c>
      <c r="AC87" s="1">
        <f t="shared" si="33"/>
        <v>0</v>
      </c>
      <c r="AD87" s="1">
        <f t="shared" si="33"/>
        <v>0</v>
      </c>
    </row>
    <row r="88" spans="1:30" ht="15.9" customHeight="1">
      <c r="A88" s="4">
        <v>11320041</v>
      </c>
      <c r="B88" s="4" t="s">
        <v>61</v>
      </c>
      <c r="C88" s="2">
        <v>45</v>
      </c>
      <c r="D88" s="2">
        <v>4</v>
      </c>
      <c r="E88" s="2">
        <v>49</v>
      </c>
      <c r="F88" s="5">
        <v>3</v>
      </c>
      <c r="G88" s="5">
        <v>0</v>
      </c>
      <c r="H88" s="5">
        <v>7</v>
      </c>
      <c r="I88" s="5">
        <v>1</v>
      </c>
      <c r="J88" s="5">
        <v>7</v>
      </c>
      <c r="K88" s="5">
        <v>0</v>
      </c>
      <c r="L88" s="5">
        <v>5</v>
      </c>
      <c r="M88" s="5">
        <v>0</v>
      </c>
      <c r="N88" s="5">
        <v>0</v>
      </c>
      <c r="O88" s="5">
        <v>0</v>
      </c>
      <c r="P88" s="5">
        <v>3</v>
      </c>
      <c r="Q88" s="5">
        <v>0</v>
      </c>
      <c r="R88" s="5">
        <v>20</v>
      </c>
      <c r="S88" s="5">
        <v>3</v>
      </c>
      <c r="T88" s="1" t="str">
        <f>VLOOKUP(B88,Param!B:E,4,FALSE)</f>
        <v>Gers</v>
      </c>
      <c r="U88" s="1">
        <f t="shared" si="26"/>
        <v>3</v>
      </c>
      <c r="V88" s="1">
        <f t="shared" si="27"/>
        <v>8</v>
      </c>
      <c r="W88" s="1">
        <f t="shared" si="28"/>
        <v>7</v>
      </c>
      <c r="X88" s="1">
        <f t="shared" si="29"/>
        <v>5</v>
      </c>
      <c r="Y88" s="1">
        <f t="shared" si="30"/>
        <v>0</v>
      </c>
      <c r="Z88" s="1">
        <f t="shared" si="31"/>
        <v>3</v>
      </c>
      <c r="AA88" s="1">
        <f t="shared" si="32"/>
        <v>23</v>
      </c>
      <c r="AC88" s="1">
        <f t="shared" si="33"/>
        <v>45</v>
      </c>
      <c r="AD88" s="1">
        <f t="shared" si="33"/>
        <v>4</v>
      </c>
    </row>
    <row r="89" spans="1:30" ht="15.9" customHeight="1">
      <c r="A89" s="4">
        <v>11320045</v>
      </c>
      <c r="B89" s="4" t="s">
        <v>172</v>
      </c>
      <c r="C89" s="2">
        <v>6</v>
      </c>
      <c r="D89" s="2">
        <v>4</v>
      </c>
      <c r="E89" s="2">
        <v>10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1</v>
      </c>
      <c r="M89" s="5">
        <v>0</v>
      </c>
      <c r="N89" s="5">
        <v>0</v>
      </c>
      <c r="O89" s="5">
        <v>0</v>
      </c>
      <c r="P89" s="5">
        <v>0</v>
      </c>
      <c r="Q89" s="5">
        <v>2</v>
      </c>
      <c r="R89" s="5">
        <v>5</v>
      </c>
      <c r="S89" s="5">
        <v>2</v>
      </c>
      <c r="T89" s="1" t="str">
        <f>VLOOKUP(B89,Param!B:E,4,FALSE)</f>
        <v>Gers</v>
      </c>
      <c r="U89" s="1">
        <f t="shared" si="26"/>
        <v>0</v>
      </c>
      <c r="V89" s="1">
        <f t="shared" si="27"/>
        <v>0</v>
      </c>
      <c r="W89" s="1">
        <f t="shared" si="28"/>
        <v>0</v>
      </c>
      <c r="X89" s="1">
        <f t="shared" si="29"/>
        <v>1</v>
      </c>
      <c r="Y89" s="1">
        <f t="shared" si="30"/>
        <v>0</v>
      </c>
      <c r="Z89" s="1">
        <f t="shared" si="31"/>
        <v>2</v>
      </c>
      <c r="AA89" s="1">
        <f t="shared" si="32"/>
        <v>7</v>
      </c>
      <c r="AC89" s="1">
        <f t="shared" si="33"/>
        <v>6</v>
      </c>
      <c r="AD89" s="1">
        <f t="shared" si="33"/>
        <v>4</v>
      </c>
    </row>
    <row r="90" spans="1:30" ht="15.9" customHeight="1">
      <c r="A90" s="4">
        <v>11320046</v>
      </c>
      <c r="B90" s="4" t="s">
        <v>437</v>
      </c>
      <c r="C90" s="2">
        <v>49</v>
      </c>
      <c r="D90" s="2">
        <v>16</v>
      </c>
      <c r="E90" s="2">
        <v>65</v>
      </c>
      <c r="F90" s="5">
        <v>1</v>
      </c>
      <c r="G90" s="5">
        <v>0</v>
      </c>
      <c r="H90" s="5">
        <v>14</v>
      </c>
      <c r="I90" s="5">
        <v>3</v>
      </c>
      <c r="J90" s="5">
        <v>9</v>
      </c>
      <c r="K90" s="5">
        <v>3</v>
      </c>
      <c r="L90" s="5">
        <v>9</v>
      </c>
      <c r="M90" s="5">
        <v>1</v>
      </c>
      <c r="N90" s="5">
        <v>0</v>
      </c>
      <c r="O90" s="5">
        <v>0</v>
      </c>
      <c r="P90" s="5">
        <v>1</v>
      </c>
      <c r="Q90" s="5">
        <v>0</v>
      </c>
      <c r="R90" s="5">
        <v>15</v>
      </c>
      <c r="S90" s="5">
        <v>9</v>
      </c>
      <c r="T90" s="1" t="str">
        <f>VLOOKUP(B90,Param!B:E,4,FALSE)</f>
        <v>Gers</v>
      </c>
      <c r="U90" s="1">
        <f t="shared" si="26"/>
        <v>1</v>
      </c>
      <c r="V90" s="1">
        <f t="shared" si="27"/>
        <v>17</v>
      </c>
      <c r="W90" s="1">
        <f t="shared" si="28"/>
        <v>12</v>
      </c>
      <c r="X90" s="1">
        <f t="shared" si="29"/>
        <v>10</v>
      </c>
      <c r="Y90" s="1">
        <f t="shared" si="30"/>
        <v>0</v>
      </c>
      <c r="Z90" s="1">
        <f t="shared" si="31"/>
        <v>1</v>
      </c>
      <c r="AA90" s="1">
        <f t="shared" si="32"/>
        <v>24</v>
      </c>
      <c r="AC90" s="1">
        <f t="shared" si="33"/>
        <v>49</v>
      </c>
      <c r="AD90" s="1">
        <f t="shared" si="33"/>
        <v>16</v>
      </c>
    </row>
    <row r="91" spans="1:30" ht="15.9" customHeight="1">
      <c r="A91" s="4">
        <v>11340001</v>
      </c>
      <c r="B91" s="4" t="s">
        <v>125</v>
      </c>
      <c r="C91" s="2">
        <v>50</v>
      </c>
      <c r="D91" s="2">
        <v>9</v>
      </c>
      <c r="E91" s="2">
        <v>59</v>
      </c>
      <c r="F91" s="5">
        <v>6</v>
      </c>
      <c r="G91" s="5">
        <v>4</v>
      </c>
      <c r="H91" s="5">
        <v>13</v>
      </c>
      <c r="I91" s="5">
        <v>2</v>
      </c>
      <c r="J91" s="5">
        <v>9</v>
      </c>
      <c r="K91" s="5">
        <v>0</v>
      </c>
      <c r="L91" s="5">
        <v>4</v>
      </c>
      <c r="M91" s="5">
        <v>0</v>
      </c>
      <c r="N91" s="5">
        <v>0</v>
      </c>
      <c r="O91" s="5">
        <v>0</v>
      </c>
      <c r="P91" s="5">
        <v>2</v>
      </c>
      <c r="Q91" s="5">
        <v>1</v>
      </c>
      <c r="R91" s="5">
        <v>16</v>
      </c>
      <c r="S91" s="5">
        <v>2</v>
      </c>
      <c r="T91" s="1" t="str">
        <f>VLOOKUP(B91,Param!B:E,4,FALSE)</f>
        <v>Hérault</v>
      </c>
      <c r="U91" s="1">
        <f t="shared" si="26"/>
        <v>10</v>
      </c>
      <c r="V91" s="1">
        <f t="shared" si="27"/>
        <v>15</v>
      </c>
      <c r="W91" s="1">
        <f t="shared" si="28"/>
        <v>9</v>
      </c>
      <c r="X91" s="1">
        <f t="shared" si="29"/>
        <v>4</v>
      </c>
      <c r="Y91" s="1">
        <f t="shared" si="30"/>
        <v>0</v>
      </c>
      <c r="Z91" s="1">
        <f t="shared" si="31"/>
        <v>3</v>
      </c>
      <c r="AA91" s="1">
        <f t="shared" si="32"/>
        <v>18</v>
      </c>
      <c r="AC91" s="1">
        <f t="shared" si="33"/>
        <v>50</v>
      </c>
      <c r="AD91" s="1">
        <f t="shared" si="33"/>
        <v>9</v>
      </c>
    </row>
    <row r="92" spans="1:30" ht="15.9" customHeight="1">
      <c r="A92" s="4">
        <v>11340003</v>
      </c>
      <c r="B92" s="4" t="s">
        <v>126</v>
      </c>
      <c r="C92" s="2">
        <v>5</v>
      </c>
      <c r="D92" s="2">
        <v>0</v>
      </c>
      <c r="E92" s="2">
        <v>5</v>
      </c>
      <c r="F92" s="5">
        <v>0</v>
      </c>
      <c r="G92" s="5">
        <v>0</v>
      </c>
      <c r="H92" s="5">
        <v>0</v>
      </c>
      <c r="I92" s="5">
        <v>0</v>
      </c>
      <c r="J92" s="5">
        <v>2</v>
      </c>
      <c r="K92" s="5">
        <v>0</v>
      </c>
      <c r="L92" s="5">
        <v>2</v>
      </c>
      <c r="M92" s="5">
        <v>0</v>
      </c>
      <c r="N92" s="5">
        <v>0</v>
      </c>
      <c r="O92" s="5">
        <v>0</v>
      </c>
      <c r="P92" s="5">
        <v>0</v>
      </c>
      <c r="Q92" s="5">
        <v>0</v>
      </c>
      <c r="R92" s="5">
        <v>1</v>
      </c>
      <c r="S92" s="5">
        <v>0</v>
      </c>
      <c r="T92" s="1" t="str">
        <f>VLOOKUP(B92,Param!B:E,4,FALSE)</f>
        <v>Hérault</v>
      </c>
      <c r="U92" s="1">
        <f t="shared" si="26"/>
        <v>0</v>
      </c>
      <c r="V92" s="1">
        <f t="shared" si="27"/>
        <v>0</v>
      </c>
      <c r="W92" s="1">
        <f t="shared" si="28"/>
        <v>2</v>
      </c>
      <c r="X92" s="1">
        <f t="shared" si="29"/>
        <v>2</v>
      </c>
      <c r="Y92" s="1">
        <f t="shared" si="30"/>
        <v>0</v>
      </c>
      <c r="Z92" s="1">
        <f t="shared" si="31"/>
        <v>0</v>
      </c>
      <c r="AA92" s="1">
        <f t="shared" si="32"/>
        <v>1</v>
      </c>
      <c r="AC92" s="1">
        <f t="shared" si="33"/>
        <v>5</v>
      </c>
      <c r="AD92" s="1">
        <f t="shared" si="33"/>
        <v>0</v>
      </c>
    </row>
    <row r="93" spans="1:30" ht="15.9" customHeight="1">
      <c r="A93" s="4">
        <v>11340007</v>
      </c>
      <c r="B93" s="4" t="s">
        <v>127</v>
      </c>
      <c r="C93" s="2">
        <v>63</v>
      </c>
      <c r="D93" s="2">
        <v>18</v>
      </c>
      <c r="E93" s="2">
        <v>81</v>
      </c>
      <c r="F93" s="5">
        <v>19</v>
      </c>
      <c r="G93" s="5">
        <v>4</v>
      </c>
      <c r="H93" s="5">
        <v>20</v>
      </c>
      <c r="I93" s="5">
        <v>4</v>
      </c>
      <c r="J93" s="5">
        <v>6</v>
      </c>
      <c r="K93" s="5">
        <v>0</v>
      </c>
      <c r="L93" s="5">
        <v>0</v>
      </c>
      <c r="M93" s="5">
        <v>0</v>
      </c>
      <c r="N93" s="5">
        <v>0</v>
      </c>
      <c r="O93" s="5">
        <v>0</v>
      </c>
      <c r="P93" s="5">
        <v>6</v>
      </c>
      <c r="Q93" s="5">
        <v>2</v>
      </c>
      <c r="R93" s="5">
        <v>12</v>
      </c>
      <c r="S93" s="5">
        <v>8</v>
      </c>
      <c r="T93" s="1" t="str">
        <f>VLOOKUP(B93,Param!B:E,4,FALSE)</f>
        <v>Hérault</v>
      </c>
      <c r="U93" s="1">
        <f t="shared" si="26"/>
        <v>23</v>
      </c>
      <c r="V93" s="1">
        <f t="shared" si="27"/>
        <v>24</v>
      </c>
      <c r="W93" s="1">
        <f t="shared" si="28"/>
        <v>6</v>
      </c>
      <c r="X93" s="1">
        <f t="shared" si="29"/>
        <v>0</v>
      </c>
      <c r="Y93" s="1">
        <f t="shared" si="30"/>
        <v>0</v>
      </c>
      <c r="Z93" s="1">
        <f t="shared" si="31"/>
        <v>8</v>
      </c>
      <c r="AA93" s="1">
        <f t="shared" si="32"/>
        <v>20</v>
      </c>
      <c r="AC93" s="1">
        <f t="shared" si="33"/>
        <v>63</v>
      </c>
      <c r="AD93" s="1">
        <f t="shared" si="33"/>
        <v>18</v>
      </c>
    </row>
    <row r="94" spans="1:30" ht="15.9" customHeight="1">
      <c r="A94" s="4">
        <v>11340008</v>
      </c>
      <c r="B94" s="4" t="s">
        <v>128</v>
      </c>
      <c r="C94" s="2">
        <v>13</v>
      </c>
      <c r="D94" s="2">
        <v>1</v>
      </c>
      <c r="E94" s="2">
        <v>14</v>
      </c>
      <c r="F94" s="5">
        <v>3</v>
      </c>
      <c r="G94" s="5">
        <v>0</v>
      </c>
      <c r="H94" s="5">
        <v>7</v>
      </c>
      <c r="I94" s="5">
        <v>0</v>
      </c>
      <c r="J94" s="5">
        <v>0</v>
      </c>
      <c r="K94" s="5">
        <v>1</v>
      </c>
      <c r="L94" s="5">
        <v>1</v>
      </c>
      <c r="M94" s="5">
        <v>0</v>
      </c>
      <c r="N94" s="5">
        <v>0</v>
      </c>
      <c r="O94" s="5">
        <v>0</v>
      </c>
      <c r="P94" s="5">
        <v>0</v>
      </c>
      <c r="Q94" s="5">
        <v>0</v>
      </c>
      <c r="R94" s="5">
        <v>2</v>
      </c>
      <c r="S94" s="5">
        <v>0</v>
      </c>
      <c r="T94" s="1" t="str">
        <f>VLOOKUP(B94,Param!B:E,4,FALSE)</f>
        <v>Hérault</v>
      </c>
      <c r="U94" s="1">
        <f t="shared" si="26"/>
        <v>3</v>
      </c>
      <c r="V94" s="1">
        <f t="shared" si="27"/>
        <v>7</v>
      </c>
      <c r="W94" s="1">
        <f t="shared" si="28"/>
        <v>1</v>
      </c>
      <c r="X94" s="1">
        <f t="shared" si="29"/>
        <v>1</v>
      </c>
      <c r="Y94" s="1">
        <f t="shared" si="30"/>
        <v>0</v>
      </c>
      <c r="Z94" s="1">
        <f t="shared" si="31"/>
        <v>0</v>
      </c>
      <c r="AA94" s="1">
        <f t="shared" si="32"/>
        <v>2</v>
      </c>
      <c r="AC94" s="1">
        <f t="shared" si="33"/>
        <v>13</v>
      </c>
      <c r="AD94" s="1">
        <f t="shared" si="33"/>
        <v>1</v>
      </c>
    </row>
    <row r="95" spans="1:30" ht="15.9" customHeight="1">
      <c r="A95" s="4">
        <v>11340010</v>
      </c>
      <c r="B95" s="4" t="s">
        <v>129</v>
      </c>
      <c r="C95" s="2">
        <v>227</v>
      </c>
      <c r="D95" s="2">
        <v>65</v>
      </c>
      <c r="E95" s="2">
        <v>292</v>
      </c>
      <c r="F95" s="5">
        <v>53</v>
      </c>
      <c r="G95" s="5">
        <v>27</v>
      </c>
      <c r="H95" s="5">
        <v>41</v>
      </c>
      <c r="I95" s="5">
        <v>2</v>
      </c>
      <c r="J95" s="5">
        <v>46</v>
      </c>
      <c r="K95" s="5">
        <v>1</v>
      </c>
      <c r="L95" s="5">
        <v>25</v>
      </c>
      <c r="M95" s="5">
        <v>3</v>
      </c>
      <c r="N95" s="5">
        <v>8</v>
      </c>
      <c r="O95" s="5">
        <v>0</v>
      </c>
      <c r="P95" s="5">
        <v>32</v>
      </c>
      <c r="Q95" s="5">
        <v>15</v>
      </c>
      <c r="R95" s="5">
        <v>22</v>
      </c>
      <c r="S95" s="5">
        <v>17</v>
      </c>
      <c r="T95" s="1" t="str">
        <f>VLOOKUP(B95,Param!B:E,4,FALSE)</f>
        <v>Hérault</v>
      </c>
      <c r="U95" s="1">
        <f t="shared" si="26"/>
        <v>80</v>
      </c>
      <c r="V95" s="1">
        <f t="shared" si="27"/>
        <v>43</v>
      </c>
      <c r="W95" s="1">
        <f t="shared" si="28"/>
        <v>47</v>
      </c>
      <c r="X95" s="1">
        <f t="shared" si="29"/>
        <v>28</v>
      </c>
      <c r="Y95" s="1">
        <f t="shared" si="30"/>
        <v>8</v>
      </c>
      <c r="Z95" s="1">
        <f t="shared" si="31"/>
        <v>47</v>
      </c>
      <c r="AA95" s="1">
        <f t="shared" si="32"/>
        <v>39</v>
      </c>
      <c r="AC95" s="1">
        <f t="shared" si="33"/>
        <v>227</v>
      </c>
      <c r="AD95" s="1">
        <f t="shared" si="33"/>
        <v>65</v>
      </c>
    </row>
    <row r="96" spans="1:30" ht="15.9" customHeight="1">
      <c r="A96" s="4">
        <v>11340012</v>
      </c>
      <c r="B96" s="4" t="s">
        <v>130</v>
      </c>
      <c r="C96" s="2">
        <v>48</v>
      </c>
      <c r="D96" s="2">
        <v>1</v>
      </c>
      <c r="E96" s="2">
        <v>49</v>
      </c>
      <c r="F96" s="5">
        <v>21</v>
      </c>
      <c r="G96" s="5">
        <v>1</v>
      </c>
      <c r="H96" s="5">
        <v>20</v>
      </c>
      <c r="I96" s="5">
        <v>0</v>
      </c>
      <c r="J96" s="5">
        <v>5</v>
      </c>
      <c r="K96" s="5">
        <v>0</v>
      </c>
      <c r="L96" s="5">
        <v>1</v>
      </c>
      <c r="M96" s="5">
        <v>0</v>
      </c>
      <c r="N96" s="5">
        <v>0</v>
      </c>
      <c r="O96" s="5">
        <v>0</v>
      </c>
      <c r="P96" s="5">
        <v>0</v>
      </c>
      <c r="Q96" s="5">
        <v>0</v>
      </c>
      <c r="R96" s="5">
        <v>1</v>
      </c>
      <c r="S96" s="5">
        <v>0</v>
      </c>
      <c r="T96" s="1" t="str">
        <f>VLOOKUP(B96,Param!B:E,4,FALSE)</f>
        <v>Hérault</v>
      </c>
      <c r="U96" s="1">
        <f t="shared" si="26"/>
        <v>22</v>
      </c>
      <c r="V96" s="1">
        <f t="shared" si="27"/>
        <v>20</v>
      </c>
      <c r="W96" s="1">
        <f t="shared" si="28"/>
        <v>5</v>
      </c>
      <c r="X96" s="1">
        <f t="shared" si="29"/>
        <v>1</v>
      </c>
      <c r="Y96" s="1">
        <f t="shared" si="30"/>
        <v>0</v>
      </c>
      <c r="Z96" s="1">
        <f t="shared" si="31"/>
        <v>0</v>
      </c>
      <c r="AA96" s="1">
        <f t="shared" si="32"/>
        <v>1</v>
      </c>
      <c r="AC96" s="1">
        <f t="shared" si="33"/>
        <v>48</v>
      </c>
      <c r="AD96" s="1">
        <f t="shared" si="33"/>
        <v>1</v>
      </c>
    </row>
    <row r="97" spans="1:30" ht="15.9" customHeight="1">
      <c r="A97" s="4">
        <v>11340013</v>
      </c>
      <c r="B97" s="4" t="s">
        <v>131</v>
      </c>
      <c r="C97" s="2">
        <v>4</v>
      </c>
      <c r="D97" s="2">
        <v>1</v>
      </c>
      <c r="E97" s="2">
        <v>5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0</v>
      </c>
      <c r="O97" s="5">
        <v>0</v>
      </c>
      <c r="P97" s="5">
        <v>2</v>
      </c>
      <c r="Q97" s="5">
        <v>0</v>
      </c>
      <c r="R97" s="5">
        <v>2</v>
      </c>
      <c r="S97" s="5">
        <v>1</v>
      </c>
      <c r="T97" s="1" t="str">
        <f>VLOOKUP(B97,Param!B:E,4,FALSE)</f>
        <v>Hérault</v>
      </c>
      <c r="U97" s="1">
        <f t="shared" si="26"/>
        <v>0</v>
      </c>
      <c r="V97" s="1">
        <f t="shared" si="27"/>
        <v>0</v>
      </c>
      <c r="W97" s="1">
        <f t="shared" si="28"/>
        <v>0</v>
      </c>
      <c r="X97" s="1">
        <f t="shared" si="29"/>
        <v>0</v>
      </c>
      <c r="Y97" s="1">
        <f t="shared" si="30"/>
        <v>0</v>
      </c>
      <c r="Z97" s="1">
        <f t="shared" si="31"/>
        <v>2</v>
      </c>
      <c r="AA97" s="1">
        <f t="shared" si="32"/>
        <v>3</v>
      </c>
      <c r="AC97" s="1">
        <f t="shared" si="33"/>
        <v>4</v>
      </c>
      <c r="AD97" s="1">
        <f t="shared" si="33"/>
        <v>1</v>
      </c>
    </row>
    <row r="98" spans="1:30" ht="15.9" customHeight="1">
      <c r="A98" s="4">
        <v>11340014</v>
      </c>
      <c r="B98" s="4" t="s">
        <v>132</v>
      </c>
      <c r="C98" s="2">
        <v>68</v>
      </c>
      <c r="D98" s="2">
        <v>10</v>
      </c>
      <c r="E98" s="2">
        <v>78</v>
      </c>
      <c r="F98" s="5">
        <v>9</v>
      </c>
      <c r="G98" s="5">
        <v>4</v>
      </c>
      <c r="H98" s="5">
        <v>14</v>
      </c>
      <c r="I98" s="5">
        <v>2</v>
      </c>
      <c r="J98" s="5">
        <v>15</v>
      </c>
      <c r="K98" s="5">
        <v>1</v>
      </c>
      <c r="L98" s="5">
        <v>6</v>
      </c>
      <c r="M98" s="5">
        <v>1</v>
      </c>
      <c r="N98" s="5">
        <v>0</v>
      </c>
      <c r="O98" s="5">
        <v>0</v>
      </c>
      <c r="P98" s="5">
        <v>3</v>
      </c>
      <c r="Q98" s="5">
        <v>1</v>
      </c>
      <c r="R98" s="5">
        <v>21</v>
      </c>
      <c r="S98" s="5">
        <v>1</v>
      </c>
      <c r="T98" s="1" t="str">
        <f>VLOOKUP(B98,Param!B:E,4,FALSE)</f>
        <v>Hérault</v>
      </c>
      <c r="U98" s="1">
        <f t="shared" si="26"/>
        <v>13</v>
      </c>
      <c r="V98" s="1">
        <f t="shared" si="27"/>
        <v>16</v>
      </c>
      <c r="W98" s="1">
        <f t="shared" si="28"/>
        <v>16</v>
      </c>
      <c r="X98" s="1">
        <f t="shared" si="29"/>
        <v>7</v>
      </c>
      <c r="Y98" s="1">
        <f t="shared" si="30"/>
        <v>0</v>
      </c>
      <c r="Z98" s="1">
        <f t="shared" si="31"/>
        <v>4</v>
      </c>
      <c r="AA98" s="1">
        <f t="shared" si="32"/>
        <v>22</v>
      </c>
      <c r="AC98" s="1">
        <f t="shared" si="33"/>
        <v>68</v>
      </c>
      <c r="AD98" s="1">
        <f t="shared" si="33"/>
        <v>10</v>
      </c>
    </row>
    <row r="99" spans="1:30" ht="15.9" customHeight="1">
      <c r="A99" s="4">
        <v>11340017</v>
      </c>
      <c r="B99" s="4" t="s">
        <v>133</v>
      </c>
      <c r="C99" s="2">
        <v>18</v>
      </c>
      <c r="D99" s="2">
        <v>4</v>
      </c>
      <c r="E99" s="2">
        <v>22</v>
      </c>
      <c r="F99" s="5">
        <v>0</v>
      </c>
      <c r="G99" s="5">
        <v>0</v>
      </c>
      <c r="H99" s="5">
        <v>4</v>
      </c>
      <c r="I99" s="5">
        <v>3</v>
      </c>
      <c r="J99" s="5">
        <v>4</v>
      </c>
      <c r="K99" s="5">
        <v>0</v>
      </c>
      <c r="L99" s="5">
        <v>5</v>
      </c>
      <c r="M99" s="5">
        <v>0</v>
      </c>
      <c r="N99" s="5">
        <v>0</v>
      </c>
      <c r="O99" s="5">
        <v>0</v>
      </c>
      <c r="P99" s="5">
        <v>0</v>
      </c>
      <c r="Q99" s="5">
        <v>0</v>
      </c>
      <c r="R99" s="5">
        <v>5</v>
      </c>
      <c r="S99" s="5">
        <v>1</v>
      </c>
      <c r="T99" s="1" t="str">
        <f>VLOOKUP(B99,Param!B:E,4,FALSE)</f>
        <v>Hérault</v>
      </c>
      <c r="U99" s="1">
        <f t="shared" si="26"/>
        <v>0</v>
      </c>
      <c r="V99" s="1">
        <f t="shared" si="27"/>
        <v>7</v>
      </c>
      <c r="W99" s="1">
        <f t="shared" si="28"/>
        <v>4</v>
      </c>
      <c r="X99" s="1">
        <f t="shared" si="29"/>
        <v>5</v>
      </c>
      <c r="Y99" s="1">
        <f t="shared" si="30"/>
        <v>0</v>
      </c>
      <c r="Z99" s="1">
        <f t="shared" si="31"/>
        <v>0</v>
      </c>
      <c r="AA99" s="1">
        <f t="shared" si="32"/>
        <v>6</v>
      </c>
      <c r="AC99" s="1">
        <f t="shared" si="33"/>
        <v>18</v>
      </c>
      <c r="AD99" s="1">
        <f t="shared" si="33"/>
        <v>4</v>
      </c>
    </row>
    <row r="100" spans="1:30" ht="15.9" customHeight="1">
      <c r="A100" s="4">
        <v>11340022</v>
      </c>
      <c r="B100" s="4" t="s">
        <v>134</v>
      </c>
      <c r="C100" s="2">
        <v>3</v>
      </c>
      <c r="D100" s="2">
        <v>0</v>
      </c>
      <c r="E100" s="2">
        <v>3</v>
      </c>
      <c r="F100" s="5">
        <v>0</v>
      </c>
      <c r="G100" s="5">
        <v>0</v>
      </c>
      <c r="H100" s="5">
        <v>1</v>
      </c>
      <c r="I100" s="5">
        <v>0</v>
      </c>
      <c r="J100" s="5">
        <v>1</v>
      </c>
      <c r="K100" s="5">
        <v>0</v>
      </c>
      <c r="L100" s="5">
        <v>1</v>
      </c>
      <c r="M100" s="5">
        <v>0</v>
      </c>
      <c r="N100" s="5">
        <v>0</v>
      </c>
      <c r="O100" s="5">
        <v>0</v>
      </c>
      <c r="P100" s="5">
        <v>0</v>
      </c>
      <c r="Q100" s="5">
        <v>0</v>
      </c>
      <c r="R100" s="5">
        <v>0</v>
      </c>
      <c r="S100" s="5">
        <v>0</v>
      </c>
      <c r="T100" s="1" t="str">
        <f>VLOOKUP(B100,Param!B:E,4,FALSE)</f>
        <v>Hérault</v>
      </c>
      <c r="U100" s="1">
        <f t="shared" si="26"/>
        <v>0</v>
      </c>
      <c r="V100" s="1">
        <f t="shared" si="27"/>
        <v>1</v>
      </c>
      <c r="W100" s="1">
        <f t="shared" si="28"/>
        <v>1</v>
      </c>
      <c r="X100" s="1">
        <f t="shared" si="29"/>
        <v>1</v>
      </c>
      <c r="Y100" s="1">
        <f t="shared" si="30"/>
        <v>0</v>
      </c>
      <c r="Z100" s="1">
        <f t="shared" si="31"/>
        <v>0</v>
      </c>
      <c r="AA100" s="1">
        <f t="shared" si="32"/>
        <v>0</v>
      </c>
      <c r="AC100" s="1">
        <f t="shared" si="33"/>
        <v>3</v>
      </c>
      <c r="AD100" s="1">
        <f t="shared" si="33"/>
        <v>0</v>
      </c>
    </row>
    <row r="101" spans="1:30" ht="15.9" customHeight="1">
      <c r="A101" s="4">
        <v>11340033</v>
      </c>
      <c r="B101" s="4" t="s">
        <v>135</v>
      </c>
      <c r="C101" s="2">
        <v>17</v>
      </c>
      <c r="D101" s="2">
        <v>6</v>
      </c>
      <c r="E101" s="2">
        <v>23</v>
      </c>
      <c r="F101" s="5">
        <v>2</v>
      </c>
      <c r="G101" s="5">
        <v>0</v>
      </c>
      <c r="H101" s="5">
        <v>3</v>
      </c>
      <c r="I101" s="5">
        <v>0</v>
      </c>
      <c r="J101" s="5">
        <v>7</v>
      </c>
      <c r="K101" s="5">
        <v>0</v>
      </c>
      <c r="L101" s="5">
        <v>2</v>
      </c>
      <c r="M101" s="5">
        <v>0</v>
      </c>
      <c r="N101" s="5">
        <v>0</v>
      </c>
      <c r="O101" s="5">
        <v>0</v>
      </c>
      <c r="P101" s="5">
        <v>0</v>
      </c>
      <c r="Q101" s="5">
        <v>0</v>
      </c>
      <c r="R101" s="5">
        <v>3</v>
      </c>
      <c r="S101" s="5">
        <v>6</v>
      </c>
      <c r="T101" s="1" t="str">
        <f>VLOOKUP(B101,Param!B:E,4,FALSE)</f>
        <v>Hérault</v>
      </c>
      <c r="U101" s="1">
        <f t="shared" si="26"/>
        <v>2</v>
      </c>
      <c r="V101" s="1">
        <f t="shared" si="27"/>
        <v>3</v>
      </c>
      <c r="W101" s="1">
        <f t="shared" si="28"/>
        <v>7</v>
      </c>
      <c r="X101" s="1">
        <f t="shared" si="29"/>
        <v>2</v>
      </c>
      <c r="Y101" s="1">
        <f t="shared" si="30"/>
        <v>0</v>
      </c>
      <c r="Z101" s="1">
        <f t="shared" si="31"/>
        <v>0</v>
      </c>
      <c r="AA101" s="1">
        <f t="shared" si="32"/>
        <v>9</v>
      </c>
      <c r="AC101" s="1">
        <f t="shared" si="33"/>
        <v>17</v>
      </c>
      <c r="AD101" s="1">
        <f t="shared" si="33"/>
        <v>6</v>
      </c>
    </row>
    <row r="102" spans="1:30" ht="15.9" customHeight="1">
      <c r="A102" s="4">
        <v>11340035</v>
      </c>
      <c r="B102" s="4" t="s">
        <v>136</v>
      </c>
      <c r="C102" s="2">
        <v>0</v>
      </c>
      <c r="D102" s="2">
        <v>0</v>
      </c>
      <c r="E102" s="2">
        <v>0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0</v>
      </c>
      <c r="Q102" s="5">
        <v>0</v>
      </c>
      <c r="R102" s="5">
        <v>0</v>
      </c>
      <c r="S102" s="5">
        <v>0</v>
      </c>
      <c r="T102" s="1" t="str">
        <f>VLOOKUP(B102,Param!B:E,4,FALSE)</f>
        <v>Hérault</v>
      </c>
      <c r="U102" s="1">
        <f t="shared" si="26"/>
        <v>0</v>
      </c>
      <c r="V102" s="1">
        <f t="shared" si="27"/>
        <v>0</v>
      </c>
      <c r="W102" s="1">
        <f t="shared" si="28"/>
        <v>0</v>
      </c>
      <c r="X102" s="1">
        <f t="shared" si="29"/>
        <v>0</v>
      </c>
      <c r="Y102" s="1">
        <f t="shared" si="30"/>
        <v>0</v>
      </c>
      <c r="Z102" s="1">
        <f t="shared" si="31"/>
        <v>0</v>
      </c>
      <c r="AA102" s="1">
        <f t="shared" si="32"/>
        <v>0</v>
      </c>
      <c r="AC102" s="1">
        <f t="shared" si="33"/>
        <v>0</v>
      </c>
      <c r="AD102" s="1">
        <f t="shared" si="33"/>
        <v>0</v>
      </c>
    </row>
    <row r="103" spans="1:30" ht="15.9" customHeight="1">
      <c r="A103" s="4">
        <v>11340040</v>
      </c>
      <c r="B103" s="4" t="s">
        <v>137</v>
      </c>
      <c r="C103" s="2">
        <v>54</v>
      </c>
      <c r="D103" s="2">
        <v>3</v>
      </c>
      <c r="E103" s="2">
        <v>57</v>
      </c>
      <c r="F103" s="5">
        <v>3</v>
      </c>
      <c r="G103" s="5">
        <v>0</v>
      </c>
      <c r="H103" s="5">
        <v>9</v>
      </c>
      <c r="I103" s="5">
        <v>0</v>
      </c>
      <c r="J103" s="5">
        <v>7</v>
      </c>
      <c r="K103" s="5">
        <v>2</v>
      </c>
      <c r="L103" s="5">
        <v>12</v>
      </c>
      <c r="M103" s="5">
        <v>0</v>
      </c>
      <c r="N103" s="5">
        <v>1</v>
      </c>
      <c r="O103" s="5">
        <v>0</v>
      </c>
      <c r="P103" s="5">
        <v>5</v>
      </c>
      <c r="Q103" s="5">
        <v>1</v>
      </c>
      <c r="R103" s="5">
        <v>17</v>
      </c>
      <c r="S103" s="5">
        <v>0</v>
      </c>
      <c r="T103" s="1" t="str">
        <f>VLOOKUP(B103,Param!B:E,4,FALSE)</f>
        <v>Hérault</v>
      </c>
      <c r="U103" s="1">
        <f t="shared" si="26"/>
        <v>3</v>
      </c>
      <c r="V103" s="1">
        <f t="shared" si="27"/>
        <v>9</v>
      </c>
      <c r="W103" s="1">
        <f t="shared" si="28"/>
        <v>9</v>
      </c>
      <c r="X103" s="1">
        <f t="shared" si="29"/>
        <v>12</v>
      </c>
      <c r="Y103" s="1">
        <f t="shared" si="30"/>
        <v>1</v>
      </c>
      <c r="Z103" s="1">
        <f t="shared" si="31"/>
        <v>6</v>
      </c>
      <c r="AA103" s="1">
        <f t="shared" si="32"/>
        <v>17</v>
      </c>
      <c r="AC103" s="1">
        <f t="shared" si="33"/>
        <v>54</v>
      </c>
      <c r="AD103" s="1">
        <f t="shared" si="33"/>
        <v>3</v>
      </c>
    </row>
    <row r="104" spans="1:30" ht="15.9" customHeight="1">
      <c r="A104" s="4">
        <v>11340042</v>
      </c>
      <c r="B104" s="4" t="s">
        <v>138</v>
      </c>
      <c r="C104" s="2">
        <v>13</v>
      </c>
      <c r="D104" s="2">
        <v>0</v>
      </c>
      <c r="E104" s="2">
        <v>13</v>
      </c>
      <c r="F104" s="5">
        <v>1</v>
      </c>
      <c r="G104" s="5">
        <v>0</v>
      </c>
      <c r="H104" s="5">
        <v>7</v>
      </c>
      <c r="I104" s="5">
        <v>0</v>
      </c>
      <c r="J104" s="5">
        <v>4</v>
      </c>
      <c r="K104" s="5">
        <v>0</v>
      </c>
      <c r="L104" s="5">
        <v>1</v>
      </c>
      <c r="M104" s="5">
        <v>0</v>
      </c>
      <c r="N104" s="5">
        <v>0</v>
      </c>
      <c r="O104" s="5">
        <v>0</v>
      </c>
      <c r="P104" s="5">
        <v>0</v>
      </c>
      <c r="Q104" s="5">
        <v>0</v>
      </c>
      <c r="R104" s="5">
        <v>0</v>
      </c>
      <c r="S104" s="5">
        <v>0</v>
      </c>
      <c r="T104" s="1" t="str">
        <f>VLOOKUP(B104,Param!B:E,4,FALSE)</f>
        <v>Hérault</v>
      </c>
      <c r="U104" s="1">
        <f t="shared" si="26"/>
        <v>1</v>
      </c>
      <c r="V104" s="1">
        <f t="shared" si="27"/>
        <v>7</v>
      </c>
      <c r="W104" s="1">
        <f t="shared" si="28"/>
        <v>4</v>
      </c>
      <c r="X104" s="1">
        <f t="shared" si="29"/>
        <v>1</v>
      </c>
      <c r="Y104" s="1">
        <f t="shared" si="30"/>
        <v>0</v>
      </c>
      <c r="Z104" s="1">
        <f t="shared" si="31"/>
        <v>0</v>
      </c>
      <c r="AA104" s="1">
        <f t="shared" si="32"/>
        <v>0</v>
      </c>
      <c r="AC104" s="1">
        <f t="shared" si="33"/>
        <v>13</v>
      </c>
      <c r="AD104" s="1">
        <f t="shared" si="33"/>
        <v>0</v>
      </c>
    </row>
    <row r="105" spans="1:30" ht="15.9" customHeight="1">
      <c r="A105" s="4">
        <v>11340047</v>
      </c>
      <c r="B105" s="4" t="s">
        <v>139</v>
      </c>
      <c r="C105" s="2">
        <v>8</v>
      </c>
      <c r="D105" s="2">
        <v>0</v>
      </c>
      <c r="E105" s="2">
        <v>8</v>
      </c>
      <c r="F105" s="5">
        <v>2</v>
      </c>
      <c r="G105" s="5">
        <v>0</v>
      </c>
      <c r="H105" s="5">
        <v>3</v>
      </c>
      <c r="I105" s="5">
        <v>0</v>
      </c>
      <c r="J105" s="5">
        <v>2</v>
      </c>
      <c r="K105" s="5">
        <v>0</v>
      </c>
      <c r="L105" s="5">
        <v>1</v>
      </c>
      <c r="M105" s="5">
        <v>0</v>
      </c>
      <c r="N105" s="5">
        <v>0</v>
      </c>
      <c r="O105" s="5">
        <v>0</v>
      </c>
      <c r="P105" s="5">
        <v>0</v>
      </c>
      <c r="Q105" s="5">
        <v>0</v>
      </c>
      <c r="R105" s="5">
        <v>0</v>
      </c>
      <c r="S105" s="5">
        <v>0</v>
      </c>
      <c r="T105" s="1" t="str">
        <f>VLOOKUP(B105,Param!B:E,4,FALSE)</f>
        <v>Hérault</v>
      </c>
      <c r="U105" s="1">
        <f t="shared" si="26"/>
        <v>2</v>
      </c>
      <c r="V105" s="1">
        <f t="shared" si="27"/>
        <v>3</v>
      </c>
      <c r="W105" s="1">
        <f t="shared" si="28"/>
        <v>2</v>
      </c>
      <c r="X105" s="1">
        <f t="shared" si="29"/>
        <v>1</v>
      </c>
      <c r="Y105" s="1">
        <f t="shared" si="30"/>
        <v>0</v>
      </c>
      <c r="Z105" s="1">
        <f t="shared" si="31"/>
        <v>0</v>
      </c>
      <c r="AA105" s="1">
        <f t="shared" si="32"/>
        <v>0</v>
      </c>
      <c r="AC105" s="1">
        <f t="shared" si="33"/>
        <v>8</v>
      </c>
      <c r="AD105" s="1">
        <f t="shared" si="33"/>
        <v>0</v>
      </c>
    </row>
    <row r="106" spans="1:30" ht="15.9" customHeight="1">
      <c r="A106" s="4">
        <v>11340049</v>
      </c>
      <c r="B106" s="4" t="s">
        <v>140</v>
      </c>
      <c r="C106" s="2">
        <v>24</v>
      </c>
      <c r="D106" s="2">
        <v>8</v>
      </c>
      <c r="E106" s="2">
        <v>32</v>
      </c>
      <c r="F106" s="5">
        <v>5</v>
      </c>
      <c r="G106" s="5">
        <v>1</v>
      </c>
      <c r="H106" s="5">
        <v>3</v>
      </c>
      <c r="I106" s="5">
        <v>0</v>
      </c>
      <c r="J106" s="5">
        <v>7</v>
      </c>
      <c r="K106" s="5">
        <v>0</v>
      </c>
      <c r="L106" s="5">
        <v>1</v>
      </c>
      <c r="M106" s="5">
        <v>0</v>
      </c>
      <c r="N106" s="5">
        <v>0</v>
      </c>
      <c r="O106" s="5">
        <v>0</v>
      </c>
      <c r="P106" s="5">
        <v>0</v>
      </c>
      <c r="Q106" s="5">
        <v>1</v>
      </c>
      <c r="R106" s="5">
        <v>8</v>
      </c>
      <c r="S106" s="5">
        <v>6</v>
      </c>
      <c r="T106" s="1" t="str">
        <f>VLOOKUP(B106,Param!B:E,4,FALSE)</f>
        <v>Hérault</v>
      </c>
      <c r="U106" s="1">
        <f t="shared" si="26"/>
        <v>6</v>
      </c>
      <c r="V106" s="1">
        <f t="shared" si="27"/>
        <v>3</v>
      </c>
      <c r="W106" s="1">
        <f t="shared" si="28"/>
        <v>7</v>
      </c>
      <c r="X106" s="1">
        <f t="shared" si="29"/>
        <v>1</v>
      </c>
      <c r="Y106" s="1">
        <f t="shared" si="30"/>
        <v>0</v>
      </c>
      <c r="Z106" s="1">
        <f t="shared" si="31"/>
        <v>1</v>
      </c>
      <c r="AA106" s="1">
        <f t="shared" si="32"/>
        <v>14</v>
      </c>
      <c r="AC106" s="1">
        <f t="shared" si="33"/>
        <v>24</v>
      </c>
      <c r="AD106" s="1">
        <f t="shared" si="33"/>
        <v>8</v>
      </c>
    </row>
    <row r="107" spans="1:30" ht="15.9" customHeight="1">
      <c r="A107" s="4">
        <v>11340053</v>
      </c>
      <c r="B107" s="4" t="s">
        <v>141</v>
      </c>
      <c r="C107" s="2">
        <v>23</v>
      </c>
      <c r="D107" s="2">
        <v>1</v>
      </c>
      <c r="E107" s="2">
        <v>24</v>
      </c>
      <c r="F107" s="5">
        <v>1</v>
      </c>
      <c r="G107" s="5">
        <v>0</v>
      </c>
      <c r="H107" s="5">
        <v>3</v>
      </c>
      <c r="I107" s="5">
        <v>0</v>
      </c>
      <c r="J107" s="5">
        <v>8</v>
      </c>
      <c r="K107" s="5">
        <v>0</v>
      </c>
      <c r="L107" s="5">
        <v>7</v>
      </c>
      <c r="M107" s="5">
        <v>1</v>
      </c>
      <c r="N107" s="5">
        <v>0</v>
      </c>
      <c r="O107" s="5">
        <v>0</v>
      </c>
      <c r="P107" s="5">
        <v>0</v>
      </c>
      <c r="Q107" s="5">
        <v>0</v>
      </c>
      <c r="R107" s="5">
        <v>4</v>
      </c>
      <c r="S107" s="5">
        <v>0</v>
      </c>
      <c r="T107" s="1" t="str">
        <f>VLOOKUP(B107,Param!B:E,4,FALSE)</f>
        <v>Hérault</v>
      </c>
      <c r="U107" s="1">
        <f t="shared" si="26"/>
        <v>1</v>
      </c>
      <c r="V107" s="1">
        <f t="shared" si="27"/>
        <v>3</v>
      </c>
      <c r="W107" s="1">
        <f t="shared" si="28"/>
        <v>8</v>
      </c>
      <c r="X107" s="1">
        <f t="shared" si="29"/>
        <v>8</v>
      </c>
      <c r="Y107" s="1">
        <f t="shared" si="30"/>
        <v>0</v>
      </c>
      <c r="Z107" s="1">
        <f t="shared" si="31"/>
        <v>0</v>
      </c>
      <c r="AA107" s="1">
        <f t="shared" si="32"/>
        <v>4</v>
      </c>
      <c r="AC107" s="1">
        <f t="shared" si="33"/>
        <v>23</v>
      </c>
      <c r="AD107" s="1">
        <f t="shared" si="33"/>
        <v>1</v>
      </c>
    </row>
    <row r="108" spans="1:30" ht="15.9" customHeight="1">
      <c r="A108" s="4">
        <v>11340059</v>
      </c>
      <c r="B108" s="4" t="s">
        <v>142</v>
      </c>
      <c r="C108" s="2">
        <v>51</v>
      </c>
      <c r="D108" s="2">
        <v>13</v>
      </c>
      <c r="E108" s="2">
        <v>64</v>
      </c>
      <c r="F108" s="5">
        <v>10</v>
      </c>
      <c r="G108" s="5">
        <v>0</v>
      </c>
      <c r="H108" s="5">
        <v>7</v>
      </c>
      <c r="I108" s="5">
        <v>0</v>
      </c>
      <c r="J108" s="5">
        <v>8</v>
      </c>
      <c r="K108" s="5">
        <v>0</v>
      </c>
      <c r="L108" s="5">
        <v>6</v>
      </c>
      <c r="M108" s="5">
        <v>2</v>
      </c>
      <c r="N108" s="5">
        <v>1</v>
      </c>
      <c r="O108" s="5">
        <v>0</v>
      </c>
      <c r="P108" s="5">
        <v>5</v>
      </c>
      <c r="Q108" s="5">
        <v>4</v>
      </c>
      <c r="R108" s="5">
        <v>14</v>
      </c>
      <c r="S108" s="5">
        <v>7</v>
      </c>
      <c r="T108" s="1" t="str">
        <f>VLOOKUP(B108,Param!B:E,4,FALSE)</f>
        <v>Hérault</v>
      </c>
      <c r="U108" s="1">
        <f t="shared" si="26"/>
        <v>10</v>
      </c>
      <c r="V108" s="1">
        <f t="shared" si="27"/>
        <v>7</v>
      </c>
      <c r="W108" s="1">
        <f t="shared" si="28"/>
        <v>8</v>
      </c>
      <c r="X108" s="1">
        <f t="shared" si="29"/>
        <v>8</v>
      </c>
      <c r="Y108" s="1">
        <f t="shared" si="30"/>
        <v>1</v>
      </c>
      <c r="Z108" s="1">
        <f t="shared" si="31"/>
        <v>9</v>
      </c>
      <c r="AA108" s="1">
        <f t="shared" si="32"/>
        <v>21</v>
      </c>
      <c r="AC108" s="1">
        <f t="shared" si="33"/>
        <v>51</v>
      </c>
      <c r="AD108" s="1">
        <f t="shared" si="33"/>
        <v>13</v>
      </c>
    </row>
    <row r="109" spans="1:30" ht="15.9" customHeight="1">
      <c r="A109" s="4">
        <v>11340060</v>
      </c>
      <c r="B109" s="4" t="s">
        <v>143</v>
      </c>
      <c r="C109" s="2">
        <v>34</v>
      </c>
      <c r="D109" s="2">
        <v>5</v>
      </c>
      <c r="E109" s="2">
        <v>39</v>
      </c>
      <c r="F109" s="5">
        <v>3</v>
      </c>
      <c r="G109" s="5">
        <v>0</v>
      </c>
      <c r="H109" s="5">
        <v>5</v>
      </c>
      <c r="I109" s="5">
        <v>1</v>
      </c>
      <c r="J109" s="5">
        <v>7</v>
      </c>
      <c r="K109" s="5">
        <v>0</v>
      </c>
      <c r="L109" s="5">
        <v>7</v>
      </c>
      <c r="M109" s="5">
        <v>0</v>
      </c>
      <c r="N109" s="5">
        <v>3</v>
      </c>
      <c r="O109" s="5">
        <v>0</v>
      </c>
      <c r="P109" s="5">
        <v>2</v>
      </c>
      <c r="Q109" s="5">
        <v>1</v>
      </c>
      <c r="R109" s="5">
        <v>7</v>
      </c>
      <c r="S109" s="5">
        <v>3</v>
      </c>
      <c r="T109" s="1" t="str">
        <f>VLOOKUP(B109,Param!B:E,4,FALSE)</f>
        <v>Hérault</v>
      </c>
      <c r="U109" s="1">
        <f t="shared" si="26"/>
        <v>3</v>
      </c>
      <c r="V109" s="1">
        <f t="shared" si="27"/>
        <v>6</v>
      </c>
      <c r="W109" s="1">
        <f t="shared" si="28"/>
        <v>7</v>
      </c>
      <c r="X109" s="1">
        <f t="shared" si="29"/>
        <v>7</v>
      </c>
      <c r="Y109" s="1">
        <f t="shared" si="30"/>
        <v>3</v>
      </c>
      <c r="Z109" s="1">
        <f t="shared" si="31"/>
        <v>3</v>
      </c>
      <c r="AA109" s="1">
        <f t="shared" si="32"/>
        <v>10</v>
      </c>
      <c r="AC109" s="1">
        <f t="shared" si="33"/>
        <v>34</v>
      </c>
      <c r="AD109" s="1">
        <f t="shared" si="33"/>
        <v>5</v>
      </c>
    </row>
    <row r="110" spans="1:30" ht="15.9" customHeight="1">
      <c r="A110" s="4">
        <v>11340065</v>
      </c>
      <c r="B110" s="4" t="s">
        <v>145</v>
      </c>
      <c r="C110" s="2">
        <v>7</v>
      </c>
      <c r="D110" s="2">
        <v>2</v>
      </c>
      <c r="E110" s="2">
        <v>9</v>
      </c>
      <c r="F110" s="5">
        <v>0</v>
      </c>
      <c r="G110" s="5">
        <v>0</v>
      </c>
      <c r="H110" s="5">
        <v>4</v>
      </c>
      <c r="I110" s="5">
        <v>1</v>
      </c>
      <c r="J110" s="5">
        <v>2</v>
      </c>
      <c r="K110" s="5">
        <v>1</v>
      </c>
      <c r="L110" s="5">
        <v>1</v>
      </c>
      <c r="M110" s="5">
        <v>0</v>
      </c>
      <c r="N110" s="5">
        <v>0</v>
      </c>
      <c r="O110" s="5">
        <v>0</v>
      </c>
      <c r="P110" s="5">
        <v>0</v>
      </c>
      <c r="Q110" s="5">
        <v>0</v>
      </c>
      <c r="R110" s="5">
        <v>0</v>
      </c>
      <c r="S110" s="5">
        <v>0</v>
      </c>
      <c r="T110" s="1" t="str">
        <f>VLOOKUP(B110,Param!B:E,4,FALSE)</f>
        <v>Hérault</v>
      </c>
      <c r="U110" s="1">
        <f t="shared" si="26"/>
        <v>0</v>
      </c>
      <c r="V110" s="1">
        <f t="shared" si="27"/>
        <v>5</v>
      </c>
      <c r="W110" s="1">
        <f t="shared" si="28"/>
        <v>3</v>
      </c>
      <c r="X110" s="1">
        <f t="shared" si="29"/>
        <v>1</v>
      </c>
      <c r="Y110" s="1">
        <f t="shared" si="30"/>
        <v>0</v>
      </c>
      <c r="Z110" s="1">
        <f t="shared" si="31"/>
        <v>0</v>
      </c>
      <c r="AA110" s="1">
        <f t="shared" si="32"/>
        <v>0</v>
      </c>
      <c r="AC110" s="1">
        <f t="shared" si="33"/>
        <v>7</v>
      </c>
      <c r="AD110" s="1">
        <f t="shared" si="33"/>
        <v>2</v>
      </c>
    </row>
    <row r="111" spans="1:30" ht="15.9" customHeight="1">
      <c r="A111" s="4">
        <v>11340066</v>
      </c>
      <c r="B111" s="4" t="s">
        <v>146</v>
      </c>
      <c r="C111" s="2">
        <v>10</v>
      </c>
      <c r="D111" s="2">
        <v>3</v>
      </c>
      <c r="E111" s="2">
        <v>13</v>
      </c>
      <c r="F111" s="5">
        <v>1</v>
      </c>
      <c r="G111" s="5">
        <v>0</v>
      </c>
      <c r="H111" s="5">
        <v>4</v>
      </c>
      <c r="I111" s="5">
        <v>1</v>
      </c>
      <c r="J111" s="5">
        <v>2</v>
      </c>
      <c r="K111" s="5">
        <v>2</v>
      </c>
      <c r="L111" s="5">
        <v>3</v>
      </c>
      <c r="M111" s="5">
        <v>0</v>
      </c>
      <c r="N111" s="5">
        <v>0</v>
      </c>
      <c r="O111" s="5">
        <v>0</v>
      </c>
      <c r="P111" s="5">
        <v>0</v>
      </c>
      <c r="Q111" s="5">
        <v>0</v>
      </c>
      <c r="R111" s="5">
        <v>0</v>
      </c>
      <c r="S111" s="5">
        <v>0</v>
      </c>
      <c r="T111" s="1" t="str">
        <f>VLOOKUP(B111,Param!B:E,4,FALSE)</f>
        <v>Hérault</v>
      </c>
      <c r="U111" s="1">
        <f t="shared" si="26"/>
        <v>1</v>
      </c>
      <c r="V111" s="1">
        <f t="shared" si="27"/>
        <v>5</v>
      </c>
      <c r="W111" s="1">
        <f t="shared" si="28"/>
        <v>4</v>
      </c>
      <c r="X111" s="1">
        <f t="shared" si="29"/>
        <v>3</v>
      </c>
      <c r="Y111" s="1">
        <f t="shared" si="30"/>
        <v>0</v>
      </c>
      <c r="Z111" s="1">
        <f t="shared" si="31"/>
        <v>0</v>
      </c>
      <c r="AA111" s="1">
        <f t="shared" si="32"/>
        <v>0</v>
      </c>
      <c r="AC111" s="1">
        <f t="shared" si="33"/>
        <v>10</v>
      </c>
      <c r="AD111" s="1">
        <f t="shared" si="33"/>
        <v>3</v>
      </c>
    </row>
    <row r="112" spans="1:30" ht="15.9" customHeight="1">
      <c r="A112" s="4">
        <v>11340067</v>
      </c>
      <c r="B112" s="4" t="s">
        <v>147</v>
      </c>
      <c r="C112" s="2">
        <v>28</v>
      </c>
      <c r="D112" s="2">
        <v>9</v>
      </c>
      <c r="E112" s="2">
        <v>37</v>
      </c>
      <c r="F112" s="5">
        <v>4</v>
      </c>
      <c r="G112" s="5">
        <v>0</v>
      </c>
      <c r="H112" s="5">
        <v>8</v>
      </c>
      <c r="I112" s="5">
        <v>1</v>
      </c>
      <c r="J112" s="5">
        <v>2</v>
      </c>
      <c r="K112" s="5">
        <v>0</v>
      </c>
      <c r="L112" s="5">
        <v>3</v>
      </c>
      <c r="M112" s="5">
        <v>0</v>
      </c>
      <c r="N112" s="5">
        <v>0</v>
      </c>
      <c r="O112" s="5">
        <v>0</v>
      </c>
      <c r="P112" s="5">
        <v>4</v>
      </c>
      <c r="Q112" s="5">
        <v>1</v>
      </c>
      <c r="R112" s="5">
        <v>7</v>
      </c>
      <c r="S112" s="5">
        <v>7</v>
      </c>
      <c r="T112" s="1" t="str">
        <f>VLOOKUP(B112,Param!B:E,4,FALSE)</f>
        <v>Hérault</v>
      </c>
      <c r="U112" s="1">
        <f t="shared" si="26"/>
        <v>4</v>
      </c>
      <c r="V112" s="1">
        <f t="shared" si="27"/>
        <v>9</v>
      </c>
      <c r="W112" s="1">
        <f t="shared" si="28"/>
        <v>2</v>
      </c>
      <c r="X112" s="1">
        <f t="shared" si="29"/>
        <v>3</v>
      </c>
      <c r="Y112" s="1">
        <f t="shared" si="30"/>
        <v>0</v>
      </c>
      <c r="Z112" s="1">
        <f t="shared" si="31"/>
        <v>5</v>
      </c>
      <c r="AA112" s="1">
        <f t="shared" si="32"/>
        <v>14</v>
      </c>
      <c r="AC112" s="1">
        <f t="shared" si="33"/>
        <v>28</v>
      </c>
      <c r="AD112" s="1">
        <f t="shared" si="33"/>
        <v>9</v>
      </c>
    </row>
    <row r="113" spans="1:30" ht="15.9" customHeight="1">
      <c r="A113" s="4">
        <v>11340069</v>
      </c>
      <c r="B113" s="4" t="s">
        <v>148</v>
      </c>
      <c r="C113" s="2">
        <v>6</v>
      </c>
      <c r="D113" s="2">
        <v>0</v>
      </c>
      <c r="E113" s="2">
        <v>6</v>
      </c>
      <c r="F113" s="5">
        <v>0</v>
      </c>
      <c r="G113" s="5">
        <v>0</v>
      </c>
      <c r="H113" s="5">
        <v>1</v>
      </c>
      <c r="I113" s="5">
        <v>0</v>
      </c>
      <c r="J113" s="5">
        <v>3</v>
      </c>
      <c r="K113" s="5">
        <v>0</v>
      </c>
      <c r="L113" s="5">
        <v>2</v>
      </c>
      <c r="M113" s="5">
        <v>0</v>
      </c>
      <c r="N113" s="5">
        <v>0</v>
      </c>
      <c r="O113" s="5">
        <v>0</v>
      </c>
      <c r="P113" s="5">
        <v>0</v>
      </c>
      <c r="Q113" s="5">
        <v>0</v>
      </c>
      <c r="R113" s="5">
        <v>0</v>
      </c>
      <c r="S113" s="5">
        <v>0</v>
      </c>
      <c r="T113" s="1" t="str">
        <f>VLOOKUP(B113,Param!B:E,4,FALSE)</f>
        <v>Hérault</v>
      </c>
      <c r="U113" s="1">
        <f t="shared" ref="U113" si="34">F113+G113</f>
        <v>0</v>
      </c>
      <c r="V113" s="1">
        <f t="shared" ref="V113" si="35">I113+H113</f>
        <v>1</v>
      </c>
      <c r="W113" s="1">
        <f t="shared" ref="W113" si="36">J113+K113</f>
        <v>3</v>
      </c>
      <c r="X113" s="1">
        <f t="shared" ref="X113" si="37">L113+M113</f>
        <v>2</v>
      </c>
      <c r="Y113" s="1">
        <f t="shared" ref="Y113" si="38">N113+O113</f>
        <v>0</v>
      </c>
      <c r="Z113" s="1">
        <f t="shared" ref="Z113" si="39">P113+Q113</f>
        <v>0</v>
      </c>
      <c r="AA113" s="1">
        <f t="shared" ref="AA113" si="40">R113+S113</f>
        <v>0</v>
      </c>
      <c r="AC113" s="1">
        <f t="shared" ref="AC113" si="41">C113</f>
        <v>6</v>
      </c>
      <c r="AD113" s="1">
        <f t="shared" ref="AD113" si="42">D113</f>
        <v>0</v>
      </c>
    </row>
    <row r="114" spans="1:30" ht="15.9" customHeight="1">
      <c r="A114" s="4">
        <v>11340071</v>
      </c>
      <c r="B114" s="4" t="s">
        <v>173</v>
      </c>
      <c r="C114" s="2">
        <v>28</v>
      </c>
      <c r="D114" s="2">
        <v>7</v>
      </c>
      <c r="E114" s="2">
        <v>35</v>
      </c>
      <c r="F114" s="5">
        <v>0</v>
      </c>
      <c r="G114" s="5">
        <v>0</v>
      </c>
      <c r="H114" s="5">
        <v>0</v>
      </c>
      <c r="I114" s="5">
        <v>0</v>
      </c>
      <c r="J114" s="5">
        <v>2</v>
      </c>
      <c r="K114" s="5">
        <v>0</v>
      </c>
      <c r="L114" s="5">
        <v>7</v>
      </c>
      <c r="M114" s="5">
        <v>0</v>
      </c>
      <c r="N114" s="5">
        <v>0</v>
      </c>
      <c r="O114" s="5">
        <v>0</v>
      </c>
      <c r="P114" s="5">
        <v>0</v>
      </c>
      <c r="Q114" s="5">
        <v>0</v>
      </c>
      <c r="R114" s="5">
        <v>19</v>
      </c>
      <c r="S114" s="5">
        <v>7</v>
      </c>
      <c r="T114" s="1" t="str">
        <f>VLOOKUP(B114,Param!B:E,4,FALSE)</f>
        <v>Hérault</v>
      </c>
      <c r="U114" s="1">
        <f t="shared" si="26"/>
        <v>0</v>
      </c>
      <c r="V114" s="1">
        <f t="shared" si="27"/>
        <v>0</v>
      </c>
      <c r="W114" s="1">
        <f t="shared" si="28"/>
        <v>2</v>
      </c>
      <c r="X114" s="1">
        <f t="shared" si="29"/>
        <v>7</v>
      </c>
      <c r="Y114" s="1">
        <f t="shared" si="30"/>
        <v>0</v>
      </c>
      <c r="Z114" s="1">
        <f t="shared" si="31"/>
        <v>0</v>
      </c>
      <c r="AA114" s="1">
        <f t="shared" si="32"/>
        <v>26</v>
      </c>
      <c r="AC114" s="1">
        <f t="shared" si="33"/>
        <v>28</v>
      </c>
      <c r="AD114" s="1">
        <f t="shared" si="33"/>
        <v>7</v>
      </c>
    </row>
    <row r="115" spans="1:30" ht="15.9" customHeight="1">
      <c r="A115" s="4">
        <v>11340072</v>
      </c>
      <c r="B115" s="4" t="s">
        <v>149</v>
      </c>
      <c r="C115" s="2">
        <v>0</v>
      </c>
      <c r="D115" s="2">
        <v>0</v>
      </c>
      <c r="E115" s="2">
        <v>0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0</v>
      </c>
      <c r="O115" s="5">
        <v>0</v>
      </c>
      <c r="P115" s="5">
        <v>0</v>
      </c>
      <c r="Q115" s="5">
        <v>0</v>
      </c>
      <c r="R115" s="5">
        <v>0</v>
      </c>
      <c r="S115" s="5">
        <v>0</v>
      </c>
      <c r="T115" s="1" t="str">
        <f>VLOOKUP(B115,Param!B:E,4,FALSE)</f>
        <v>Hérault</v>
      </c>
      <c r="U115" s="1">
        <f t="shared" si="26"/>
        <v>0</v>
      </c>
      <c r="V115" s="1">
        <f t="shared" si="27"/>
        <v>0</v>
      </c>
      <c r="W115" s="1">
        <f t="shared" si="28"/>
        <v>0</v>
      </c>
      <c r="X115" s="1">
        <f t="shared" si="29"/>
        <v>0</v>
      </c>
      <c r="Y115" s="1">
        <f t="shared" si="30"/>
        <v>0</v>
      </c>
      <c r="Z115" s="1">
        <f t="shared" si="31"/>
        <v>0</v>
      </c>
      <c r="AA115" s="1">
        <f t="shared" si="32"/>
        <v>0</v>
      </c>
      <c r="AC115" s="1">
        <f t="shared" si="33"/>
        <v>0</v>
      </c>
      <c r="AD115" s="1">
        <f t="shared" si="33"/>
        <v>0</v>
      </c>
    </row>
    <row r="116" spans="1:30" ht="15.9" customHeight="1">
      <c r="A116" s="4">
        <v>11340073</v>
      </c>
      <c r="B116" s="4" t="s">
        <v>150</v>
      </c>
      <c r="C116" s="2">
        <v>0</v>
      </c>
      <c r="D116" s="2">
        <v>0</v>
      </c>
      <c r="E116" s="2">
        <v>0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0</v>
      </c>
      <c r="S116" s="5">
        <v>0</v>
      </c>
      <c r="T116" s="1" t="str">
        <f>VLOOKUP(B116,Param!B:E,4,FALSE)</f>
        <v>Hérault</v>
      </c>
      <c r="U116" s="1">
        <f t="shared" si="26"/>
        <v>0</v>
      </c>
      <c r="V116" s="1">
        <f t="shared" si="27"/>
        <v>0</v>
      </c>
      <c r="W116" s="1">
        <f t="shared" si="28"/>
        <v>0</v>
      </c>
      <c r="X116" s="1">
        <f t="shared" si="29"/>
        <v>0</v>
      </c>
      <c r="Y116" s="1">
        <f t="shared" si="30"/>
        <v>0</v>
      </c>
      <c r="Z116" s="1">
        <f t="shared" si="31"/>
        <v>0</v>
      </c>
      <c r="AA116" s="1">
        <f t="shared" si="32"/>
        <v>0</v>
      </c>
      <c r="AC116" s="1">
        <f t="shared" si="33"/>
        <v>0</v>
      </c>
      <c r="AD116" s="1">
        <f t="shared" si="33"/>
        <v>0</v>
      </c>
    </row>
    <row r="117" spans="1:30" ht="15.9" customHeight="1">
      <c r="A117" s="4">
        <v>11340075</v>
      </c>
      <c r="B117" s="4" t="s">
        <v>151</v>
      </c>
      <c r="C117" s="2">
        <v>25</v>
      </c>
      <c r="D117" s="2">
        <v>2</v>
      </c>
      <c r="E117" s="2">
        <v>27</v>
      </c>
      <c r="F117" s="5">
        <v>1</v>
      </c>
      <c r="G117" s="5">
        <v>1</v>
      </c>
      <c r="H117" s="5">
        <v>4</v>
      </c>
      <c r="I117" s="5">
        <v>0</v>
      </c>
      <c r="J117" s="5">
        <v>1</v>
      </c>
      <c r="K117" s="5">
        <v>0</v>
      </c>
      <c r="L117" s="5">
        <v>4</v>
      </c>
      <c r="M117" s="5">
        <v>0</v>
      </c>
      <c r="N117" s="5">
        <v>0</v>
      </c>
      <c r="O117" s="5">
        <v>0</v>
      </c>
      <c r="P117" s="5">
        <v>1</v>
      </c>
      <c r="Q117" s="5">
        <v>1</v>
      </c>
      <c r="R117" s="5">
        <v>14</v>
      </c>
      <c r="S117" s="5">
        <v>0</v>
      </c>
      <c r="T117" s="1" t="str">
        <f>VLOOKUP(B117,Param!B:E,4,FALSE)</f>
        <v>Hérault</v>
      </c>
      <c r="U117" s="1">
        <f t="shared" si="26"/>
        <v>2</v>
      </c>
      <c r="V117" s="1">
        <f t="shared" si="27"/>
        <v>4</v>
      </c>
      <c r="W117" s="1">
        <f t="shared" si="28"/>
        <v>1</v>
      </c>
      <c r="X117" s="1">
        <f t="shared" si="29"/>
        <v>4</v>
      </c>
      <c r="Y117" s="1">
        <f t="shared" si="30"/>
        <v>0</v>
      </c>
      <c r="Z117" s="1">
        <f t="shared" si="31"/>
        <v>2</v>
      </c>
      <c r="AA117" s="1">
        <f t="shared" si="32"/>
        <v>14</v>
      </c>
      <c r="AC117" s="1">
        <f t="shared" si="33"/>
        <v>25</v>
      </c>
      <c r="AD117" s="1">
        <f t="shared" si="33"/>
        <v>2</v>
      </c>
    </row>
    <row r="118" spans="1:30" ht="15.9" customHeight="1">
      <c r="A118" s="4">
        <v>11340076</v>
      </c>
      <c r="B118" s="4" t="s">
        <v>174</v>
      </c>
      <c r="C118" s="2">
        <v>0</v>
      </c>
      <c r="D118" s="2">
        <v>0</v>
      </c>
      <c r="E118" s="2">
        <v>0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0</v>
      </c>
      <c r="M118" s="5">
        <v>0</v>
      </c>
      <c r="N118" s="5">
        <v>0</v>
      </c>
      <c r="O118" s="5">
        <v>0</v>
      </c>
      <c r="P118" s="5">
        <v>0</v>
      </c>
      <c r="Q118" s="5">
        <v>0</v>
      </c>
      <c r="R118" s="5">
        <v>0</v>
      </c>
      <c r="S118" s="5">
        <v>0</v>
      </c>
      <c r="T118" s="1" t="str">
        <f>VLOOKUP(B118,Param!B:E,4,FALSE)</f>
        <v>Hérault</v>
      </c>
      <c r="U118" s="1">
        <f t="shared" si="26"/>
        <v>0</v>
      </c>
      <c r="V118" s="1">
        <f t="shared" si="27"/>
        <v>0</v>
      </c>
      <c r="W118" s="1">
        <f t="shared" si="28"/>
        <v>0</v>
      </c>
      <c r="X118" s="1">
        <f t="shared" si="29"/>
        <v>0</v>
      </c>
      <c r="Y118" s="1">
        <f t="shared" si="30"/>
        <v>0</v>
      </c>
      <c r="Z118" s="1">
        <f t="shared" si="31"/>
        <v>0</v>
      </c>
      <c r="AA118" s="1">
        <f t="shared" si="32"/>
        <v>0</v>
      </c>
      <c r="AC118" s="1">
        <f t="shared" si="33"/>
        <v>0</v>
      </c>
      <c r="AD118" s="1">
        <f t="shared" si="33"/>
        <v>0</v>
      </c>
    </row>
    <row r="119" spans="1:30" ht="15.9" customHeight="1">
      <c r="A119" s="4">
        <v>11340077</v>
      </c>
      <c r="B119" s="4" t="s">
        <v>175</v>
      </c>
      <c r="C119" s="2">
        <v>23</v>
      </c>
      <c r="D119" s="2">
        <v>6</v>
      </c>
      <c r="E119" s="2">
        <v>29</v>
      </c>
      <c r="F119" s="5">
        <v>3</v>
      </c>
      <c r="G119" s="5">
        <v>0</v>
      </c>
      <c r="H119" s="5">
        <v>4</v>
      </c>
      <c r="I119" s="5">
        <v>2</v>
      </c>
      <c r="J119" s="5">
        <v>3</v>
      </c>
      <c r="K119" s="5">
        <v>0</v>
      </c>
      <c r="L119" s="5">
        <v>1</v>
      </c>
      <c r="M119" s="5">
        <v>1</v>
      </c>
      <c r="N119" s="5">
        <v>0</v>
      </c>
      <c r="O119" s="5">
        <v>0</v>
      </c>
      <c r="P119" s="5">
        <v>0</v>
      </c>
      <c r="Q119" s="5">
        <v>1</v>
      </c>
      <c r="R119" s="5">
        <v>12</v>
      </c>
      <c r="S119" s="5">
        <v>2</v>
      </c>
      <c r="T119" s="1" t="str">
        <f>VLOOKUP(B119,Param!B:E,4,FALSE)</f>
        <v>Hérault</v>
      </c>
      <c r="U119" s="1">
        <f t="shared" si="26"/>
        <v>3</v>
      </c>
      <c r="V119" s="1">
        <f t="shared" si="27"/>
        <v>6</v>
      </c>
      <c r="W119" s="1">
        <f t="shared" si="28"/>
        <v>3</v>
      </c>
      <c r="X119" s="1">
        <f t="shared" si="29"/>
        <v>2</v>
      </c>
      <c r="Y119" s="1">
        <f t="shared" si="30"/>
        <v>0</v>
      </c>
      <c r="Z119" s="1">
        <f t="shared" si="31"/>
        <v>1</v>
      </c>
      <c r="AA119" s="1">
        <f t="shared" si="32"/>
        <v>14</v>
      </c>
      <c r="AC119" s="1">
        <f t="shared" si="33"/>
        <v>23</v>
      </c>
      <c r="AD119" s="1">
        <f t="shared" si="33"/>
        <v>6</v>
      </c>
    </row>
    <row r="120" spans="1:30" ht="15.9" customHeight="1">
      <c r="A120" s="4">
        <v>11340078</v>
      </c>
      <c r="B120" s="4" t="s">
        <v>181</v>
      </c>
      <c r="C120" s="2">
        <v>5</v>
      </c>
      <c r="D120" s="2">
        <v>0</v>
      </c>
      <c r="E120" s="2">
        <v>5</v>
      </c>
      <c r="F120" s="5">
        <v>0</v>
      </c>
      <c r="G120" s="5">
        <v>0</v>
      </c>
      <c r="H120" s="5">
        <v>2</v>
      </c>
      <c r="I120" s="5">
        <v>0</v>
      </c>
      <c r="J120" s="5">
        <v>1</v>
      </c>
      <c r="K120" s="5">
        <v>0</v>
      </c>
      <c r="L120" s="5">
        <v>2</v>
      </c>
      <c r="M120" s="5">
        <v>0</v>
      </c>
      <c r="N120" s="5">
        <v>0</v>
      </c>
      <c r="O120" s="5">
        <v>0</v>
      </c>
      <c r="P120" s="5">
        <v>0</v>
      </c>
      <c r="Q120" s="5">
        <v>0</v>
      </c>
      <c r="R120" s="5">
        <v>0</v>
      </c>
      <c r="S120" s="5">
        <v>0</v>
      </c>
      <c r="T120" s="1" t="str">
        <f>VLOOKUP(B120,Param!B:E,4,FALSE)</f>
        <v>Hérault</v>
      </c>
      <c r="U120" s="1">
        <f t="shared" si="26"/>
        <v>0</v>
      </c>
      <c r="V120" s="1">
        <f t="shared" si="27"/>
        <v>2</v>
      </c>
      <c r="W120" s="1">
        <f t="shared" si="28"/>
        <v>1</v>
      </c>
      <c r="X120" s="1">
        <f t="shared" si="29"/>
        <v>2</v>
      </c>
      <c r="Y120" s="1">
        <f t="shared" si="30"/>
        <v>0</v>
      </c>
      <c r="Z120" s="1">
        <f t="shared" si="31"/>
        <v>0</v>
      </c>
      <c r="AA120" s="1">
        <f t="shared" si="32"/>
        <v>0</v>
      </c>
      <c r="AC120" s="1">
        <f t="shared" si="33"/>
        <v>5</v>
      </c>
      <c r="AD120" s="1">
        <f t="shared" si="33"/>
        <v>0</v>
      </c>
    </row>
    <row r="121" spans="1:30" ht="15.9" customHeight="1">
      <c r="A121" s="4">
        <v>11340079</v>
      </c>
      <c r="B121" s="4" t="s">
        <v>182</v>
      </c>
      <c r="C121" s="2">
        <v>87</v>
      </c>
      <c r="D121" s="2">
        <v>25</v>
      </c>
      <c r="E121" s="2">
        <v>112</v>
      </c>
      <c r="F121" s="5">
        <v>1</v>
      </c>
      <c r="G121" s="5">
        <v>0</v>
      </c>
      <c r="H121" s="5">
        <v>12</v>
      </c>
      <c r="I121" s="5">
        <v>1</v>
      </c>
      <c r="J121" s="5">
        <v>10</v>
      </c>
      <c r="K121" s="5">
        <v>1</v>
      </c>
      <c r="L121" s="5">
        <v>17</v>
      </c>
      <c r="M121" s="5">
        <v>2</v>
      </c>
      <c r="N121" s="5">
        <v>6</v>
      </c>
      <c r="O121" s="5">
        <v>0</v>
      </c>
      <c r="P121" s="5">
        <v>8</v>
      </c>
      <c r="Q121" s="5">
        <v>5</v>
      </c>
      <c r="R121" s="5">
        <v>33</v>
      </c>
      <c r="S121" s="5">
        <v>16</v>
      </c>
      <c r="T121" s="1" t="str">
        <f>VLOOKUP(B121,Param!B:E,4,FALSE)</f>
        <v>Hérault</v>
      </c>
      <c r="U121" s="1">
        <f t="shared" ref="U121" si="43">F121+G121</f>
        <v>1</v>
      </c>
      <c r="V121" s="1">
        <f t="shared" ref="V121" si="44">I121+H121</f>
        <v>13</v>
      </c>
      <c r="W121" s="1">
        <f t="shared" ref="W121" si="45">J121+K121</f>
        <v>11</v>
      </c>
      <c r="X121" s="1">
        <f t="shared" ref="X121" si="46">L121+M121</f>
        <v>19</v>
      </c>
      <c r="Y121" s="1">
        <f t="shared" ref="Y121" si="47">N121+O121</f>
        <v>6</v>
      </c>
      <c r="Z121" s="1">
        <f t="shared" ref="Z121" si="48">P121+Q121</f>
        <v>13</v>
      </c>
      <c r="AA121" s="1">
        <f t="shared" ref="AA121" si="49">R121+S121</f>
        <v>49</v>
      </c>
      <c r="AC121" s="1">
        <f t="shared" ref="AC121" si="50">C121</f>
        <v>87</v>
      </c>
      <c r="AD121" s="1">
        <f t="shared" ref="AD121" si="51">D121</f>
        <v>25</v>
      </c>
    </row>
    <row r="122" spans="1:30" ht="15.9" customHeight="1">
      <c r="A122" s="4">
        <v>11340082</v>
      </c>
      <c r="B122" s="4" t="s">
        <v>441</v>
      </c>
      <c r="C122" s="2">
        <v>0</v>
      </c>
      <c r="D122" s="2">
        <v>0</v>
      </c>
      <c r="E122" s="2">
        <v>0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0</v>
      </c>
      <c r="T122" s="1" t="str">
        <f>VLOOKUP(B122,Param!B:E,4,FALSE)</f>
        <v>Hérault</v>
      </c>
      <c r="U122" s="1">
        <f t="shared" si="26"/>
        <v>0</v>
      </c>
      <c r="V122" s="1">
        <f t="shared" si="27"/>
        <v>0</v>
      </c>
      <c r="W122" s="1">
        <f t="shared" si="28"/>
        <v>0</v>
      </c>
      <c r="X122" s="1">
        <f t="shared" si="29"/>
        <v>0</v>
      </c>
      <c r="Y122" s="1">
        <f t="shared" si="30"/>
        <v>0</v>
      </c>
      <c r="Z122" s="1">
        <f t="shared" si="31"/>
        <v>0</v>
      </c>
      <c r="AA122" s="1">
        <f t="shared" si="32"/>
        <v>0</v>
      </c>
      <c r="AC122" s="1">
        <f t="shared" si="33"/>
        <v>0</v>
      </c>
      <c r="AD122" s="1">
        <f t="shared" si="33"/>
        <v>0</v>
      </c>
    </row>
    <row r="123" spans="1:30" ht="15.9" customHeight="1">
      <c r="A123" s="4">
        <v>11460010</v>
      </c>
      <c r="B123" s="4" t="s">
        <v>63</v>
      </c>
      <c r="C123" s="2">
        <v>49</v>
      </c>
      <c r="D123" s="2">
        <v>15</v>
      </c>
      <c r="E123" s="2">
        <v>64</v>
      </c>
      <c r="F123" s="5">
        <v>3</v>
      </c>
      <c r="G123" s="5">
        <v>0</v>
      </c>
      <c r="H123" s="5">
        <v>7</v>
      </c>
      <c r="I123" s="5">
        <v>0</v>
      </c>
      <c r="J123" s="5">
        <v>12</v>
      </c>
      <c r="K123" s="5">
        <v>0</v>
      </c>
      <c r="L123" s="5">
        <v>2</v>
      </c>
      <c r="M123" s="5">
        <v>1</v>
      </c>
      <c r="N123" s="5">
        <v>3</v>
      </c>
      <c r="O123" s="5">
        <v>1</v>
      </c>
      <c r="P123" s="5">
        <v>5</v>
      </c>
      <c r="Q123" s="5">
        <v>2</v>
      </c>
      <c r="R123" s="5">
        <v>17</v>
      </c>
      <c r="S123" s="5">
        <v>11</v>
      </c>
      <c r="T123" s="1" t="str">
        <f>VLOOKUP(B123,Param!B:E,4,FALSE)</f>
        <v>Lot</v>
      </c>
      <c r="U123" s="1">
        <f t="shared" si="26"/>
        <v>3</v>
      </c>
      <c r="V123" s="1">
        <f t="shared" si="27"/>
        <v>7</v>
      </c>
      <c r="W123" s="1">
        <f t="shared" si="28"/>
        <v>12</v>
      </c>
      <c r="X123" s="1">
        <f t="shared" si="29"/>
        <v>3</v>
      </c>
      <c r="Y123" s="1">
        <f t="shared" si="30"/>
        <v>4</v>
      </c>
      <c r="Z123" s="1">
        <f t="shared" si="31"/>
        <v>7</v>
      </c>
      <c r="AA123" s="1">
        <f t="shared" si="32"/>
        <v>28</v>
      </c>
      <c r="AC123" s="1">
        <f t="shared" si="33"/>
        <v>49</v>
      </c>
      <c r="AD123" s="1">
        <f t="shared" si="33"/>
        <v>15</v>
      </c>
    </row>
    <row r="124" spans="1:30" ht="15.9" customHeight="1">
      <c r="A124" s="4">
        <v>11460012</v>
      </c>
      <c r="B124" s="4" t="s">
        <v>64</v>
      </c>
      <c r="C124" s="2">
        <v>24</v>
      </c>
      <c r="D124" s="2">
        <v>5</v>
      </c>
      <c r="E124" s="2">
        <v>29</v>
      </c>
      <c r="F124" s="5">
        <v>0</v>
      </c>
      <c r="G124" s="5">
        <v>0</v>
      </c>
      <c r="H124" s="5">
        <v>3</v>
      </c>
      <c r="I124" s="5">
        <v>0</v>
      </c>
      <c r="J124" s="5">
        <v>2</v>
      </c>
      <c r="K124" s="5">
        <v>0</v>
      </c>
      <c r="L124" s="5">
        <v>1</v>
      </c>
      <c r="M124" s="5">
        <v>0</v>
      </c>
      <c r="N124" s="5">
        <v>1</v>
      </c>
      <c r="O124" s="5">
        <v>0</v>
      </c>
      <c r="P124" s="5">
        <v>2</v>
      </c>
      <c r="Q124" s="5">
        <v>1</v>
      </c>
      <c r="R124" s="5">
        <v>15</v>
      </c>
      <c r="S124" s="5">
        <v>4</v>
      </c>
      <c r="T124" s="1" t="str">
        <f>VLOOKUP(B124,Param!B:E,4,FALSE)</f>
        <v>Lot</v>
      </c>
      <c r="U124" s="1">
        <f t="shared" si="26"/>
        <v>0</v>
      </c>
      <c r="V124" s="1">
        <f t="shared" si="27"/>
        <v>3</v>
      </c>
      <c r="W124" s="1">
        <f t="shared" si="28"/>
        <v>2</v>
      </c>
      <c r="X124" s="1">
        <f t="shared" si="29"/>
        <v>1</v>
      </c>
      <c r="Y124" s="1">
        <f t="shared" si="30"/>
        <v>1</v>
      </c>
      <c r="Z124" s="1">
        <f t="shared" si="31"/>
        <v>3</v>
      </c>
      <c r="AA124" s="1">
        <f t="shared" si="32"/>
        <v>19</v>
      </c>
      <c r="AC124" s="1">
        <f t="shared" si="33"/>
        <v>24</v>
      </c>
      <c r="AD124" s="1">
        <f t="shared" si="33"/>
        <v>5</v>
      </c>
    </row>
    <row r="125" spans="1:30" ht="15.9" customHeight="1">
      <c r="A125" s="4">
        <v>11460017</v>
      </c>
      <c r="B125" s="4" t="s">
        <v>65</v>
      </c>
      <c r="C125" s="2">
        <v>3</v>
      </c>
      <c r="D125" s="2">
        <v>2</v>
      </c>
      <c r="E125" s="2">
        <v>5</v>
      </c>
      <c r="F125" s="5">
        <v>1</v>
      </c>
      <c r="G125" s="5">
        <v>0</v>
      </c>
      <c r="H125" s="5">
        <v>0</v>
      </c>
      <c r="I125" s="5">
        <v>0</v>
      </c>
      <c r="J125" s="5">
        <v>1</v>
      </c>
      <c r="K125" s="5">
        <v>0</v>
      </c>
      <c r="L125" s="5">
        <v>0</v>
      </c>
      <c r="M125" s="5">
        <v>0</v>
      </c>
      <c r="N125" s="5">
        <v>0</v>
      </c>
      <c r="O125" s="5">
        <v>0</v>
      </c>
      <c r="P125" s="5">
        <v>0</v>
      </c>
      <c r="Q125" s="5">
        <v>0</v>
      </c>
      <c r="R125" s="5">
        <v>1</v>
      </c>
      <c r="S125" s="5">
        <v>2</v>
      </c>
      <c r="T125" s="1" t="str">
        <f>VLOOKUP(B125,Param!B:E,4,FALSE)</f>
        <v>Lot</v>
      </c>
      <c r="U125" s="1">
        <f t="shared" si="26"/>
        <v>1</v>
      </c>
      <c r="V125" s="1">
        <f t="shared" si="27"/>
        <v>0</v>
      </c>
      <c r="W125" s="1">
        <f t="shared" si="28"/>
        <v>1</v>
      </c>
      <c r="X125" s="1">
        <f t="shared" si="29"/>
        <v>0</v>
      </c>
      <c r="Y125" s="1">
        <f t="shared" si="30"/>
        <v>0</v>
      </c>
      <c r="Z125" s="1">
        <f t="shared" si="31"/>
        <v>0</v>
      </c>
      <c r="AA125" s="1">
        <f t="shared" si="32"/>
        <v>3</v>
      </c>
      <c r="AC125" s="1">
        <f t="shared" si="33"/>
        <v>3</v>
      </c>
      <c r="AD125" s="1">
        <f t="shared" si="33"/>
        <v>2</v>
      </c>
    </row>
    <row r="126" spans="1:30" ht="15.9" customHeight="1">
      <c r="A126" s="4">
        <v>11460021</v>
      </c>
      <c r="B126" s="4" t="s">
        <v>191</v>
      </c>
      <c r="C126" s="2">
        <v>24</v>
      </c>
      <c r="D126" s="2">
        <v>7</v>
      </c>
      <c r="E126" s="2">
        <v>31</v>
      </c>
      <c r="F126" s="5">
        <v>0</v>
      </c>
      <c r="G126" s="5">
        <v>0</v>
      </c>
      <c r="H126" s="5">
        <v>3</v>
      </c>
      <c r="I126" s="5">
        <v>0</v>
      </c>
      <c r="J126" s="5">
        <v>1</v>
      </c>
      <c r="K126" s="5">
        <v>0</v>
      </c>
      <c r="L126" s="5">
        <v>1</v>
      </c>
      <c r="M126" s="5">
        <v>0</v>
      </c>
      <c r="N126" s="5">
        <v>0</v>
      </c>
      <c r="O126" s="5">
        <v>0</v>
      </c>
      <c r="P126" s="5">
        <v>3</v>
      </c>
      <c r="Q126" s="5">
        <v>2</v>
      </c>
      <c r="R126" s="5">
        <v>16</v>
      </c>
      <c r="S126" s="5">
        <v>5</v>
      </c>
      <c r="T126" s="1" t="str">
        <f>VLOOKUP(B126,Param!B:E,4,FALSE)</f>
        <v>Lot</v>
      </c>
      <c r="U126" s="1">
        <f t="shared" si="26"/>
        <v>0</v>
      </c>
      <c r="V126" s="1">
        <f t="shared" si="27"/>
        <v>3</v>
      </c>
      <c r="W126" s="1">
        <f t="shared" si="28"/>
        <v>1</v>
      </c>
      <c r="X126" s="1">
        <f t="shared" si="29"/>
        <v>1</v>
      </c>
      <c r="Y126" s="1">
        <f t="shared" si="30"/>
        <v>0</v>
      </c>
      <c r="Z126" s="1">
        <f t="shared" si="31"/>
        <v>5</v>
      </c>
      <c r="AA126" s="1">
        <f t="shared" si="32"/>
        <v>21</v>
      </c>
      <c r="AC126" s="1">
        <f t="shared" si="33"/>
        <v>24</v>
      </c>
      <c r="AD126" s="1">
        <f t="shared" si="33"/>
        <v>7</v>
      </c>
    </row>
    <row r="127" spans="1:30" ht="15.9" customHeight="1">
      <c r="A127" s="4">
        <v>11460022</v>
      </c>
      <c r="B127" s="4" t="s">
        <v>66</v>
      </c>
      <c r="C127" s="2">
        <v>0</v>
      </c>
      <c r="D127" s="2">
        <v>0</v>
      </c>
      <c r="E127" s="2">
        <v>0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0</v>
      </c>
      <c r="M127" s="5">
        <v>0</v>
      </c>
      <c r="N127" s="5">
        <v>0</v>
      </c>
      <c r="O127" s="5">
        <v>0</v>
      </c>
      <c r="P127" s="5">
        <v>0</v>
      </c>
      <c r="Q127" s="5">
        <v>0</v>
      </c>
      <c r="R127" s="5">
        <v>0</v>
      </c>
      <c r="S127" s="5">
        <v>0</v>
      </c>
      <c r="T127" s="1" t="str">
        <f>VLOOKUP(B127,Param!B:E,4,FALSE)</f>
        <v>Lot</v>
      </c>
      <c r="U127" s="1">
        <f t="shared" si="26"/>
        <v>0</v>
      </c>
      <c r="V127" s="1">
        <f t="shared" si="27"/>
        <v>0</v>
      </c>
      <c r="W127" s="1">
        <f t="shared" si="28"/>
        <v>0</v>
      </c>
      <c r="X127" s="1">
        <f t="shared" si="29"/>
        <v>0</v>
      </c>
      <c r="Y127" s="1">
        <f t="shared" si="30"/>
        <v>0</v>
      </c>
      <c r="Z127" s="1">
        <f t="shared" si="31"/>
        <v>0</v>
      </c>
      <c r="AA127" s="1">
        <f t="shared" si="32"/>
        <v>0</v>
      </c>
      <c r="AC127" s="1">
        <f t="shared" si="33"/>
        <v>0</v>
      </c>
      <c r="AD127" s="1">
        <f t="shared" si="33"/>
        <v>0</v>
      </c>
    </row>
    <row r="128" spans="1:30" ht="15.9" customHeight="1">
      <c r="A128" s="4">
        <v>11460023</v>
      </c>
      <c r="B128" s="4" t="s">
        <v>67</v>
      </c>
      <c r="C128" s="2">
        <v>0</v>
      </c>
      <c r="D128" s="2">
        <v>0</v>
      </c>
      <c r="E128" s="2">
        <v>0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0</v>
      </c>
      <c r="M128" s="5">
        <v>0</v>
      </c>
      <c r="N128" s="5">
        <v>0</v>
      </c>
      <c r="O128" s="5">
        <v>0</v>
      </c>
      <c r="P128" s="5">
        <v>0</v>
      </c>
      <c r="Q128" s="5">
        <v>0</v>
      </c>
      <c r="R128" s="5">
        <v>0</v>
      </c>
      <c r="S128" s="5">
        <v>0</v>
      </c>
      <c r="T128" s="1" t="str">
        <f>VLOOKUP(B128,Param!B:E,4,FALSE)</f>
        <v>Lot</v>
      </c>
      <c r="U128" s="1">
        <f t="shared" si="26"/>
        <v>0</v>
      </c>
      <c r="V128" s="1">
        <f t="shared" si="27"/>
        <v>0</v>
      </c>
      <c r="W128" s="1">
        <f t="shared" si="28"/>
        <v>0</v>
      </c>
      <c r="X128" s="1">
        <f t="shared" si="29"/>
        <v>0</v>
      </c>
      <c r="Y128" s="1">
        <f t="shared" si="30"/>
        <v>0</v>
      </c>
      <c r="Z128" s="1">
        <f t="shared" si="31"/>
        <v>0</v>
      </c>
      <c r="AA128" s="1">
        <f t="shared" si="32"/>
        <v>0</v>
      </c>
      <c r="AC128" s="1">
        <f t="shared" si="33"/>
        <v>0</v>
      </c>
      <c r="AD128" s="1">
        <f t="shared" si="33"/>
        <v>0</v>
      </c>
    </row>
    <row r="129" spans="1:30" ht="15.9" customHeight="1">
      <c r="A129" s="4">
        <v>11460024</v>
      </c>
      <c r="B129" s="4" t="s">
        <v>68</v>
      </c>
      <c r="C129" s="2">
        <v>6</v>
      </c>
      <c r="D129" s="2">
        <v>2</v>
      </c>
      <c r="E129" s="2">
        <v>8</v>
      </c>
      <c r="F129" s="5">
        <v>1</v>
      </c>
      <c r="G129" s="5">
        <v>0</v>
      </c>
      <c r="H129" s="5">
        <v>1</v>
      </c>
      <c r="I129" s="5">
        <v>0</v>
      </c>
      <c r="J129" s="5">
        <v>1</v>
      </c>
      <c r="K129" s="5">
        <v>1</v>
      </c>
      <c r="L129" s="5">
        <v>1</v>
      </c>
      <c r="M129" s="5">
        <v>0</v>
      </c>
      <c r="N129" s="5">
        <v>0</v>
      </c>
      <c r="O129" s="5">
        <v>0</v>
      </c>
      <c r="P129" s="5">
        <v>0</v>
      </c>
      <c r="Q129" s="5">
        <v>0</v>
      </c>
      <c r="R129" s="5">
        <v>2</v>
      </c>
      <c r="S129" s="5">
        <v>1</v>
      </c>
      <c r="T129" s="1" t="str">
        <f>VLOOKUP(B129,Param!B:E,4,FALSE)</f>
        <v>Lot</v>
      </c>
      <c r="U129" s="1">
        <f t="shared" si="26"/>
        <v>1</v>
      </c>
      <c r="V129" s="1">
        <f t="shared" si="27"/>
        <v>1</v>
      </c>
      <c r="W129" s="1">
        <f t="shared" si="28"/>
        <v>2</v>
      </c>
      <c r="X129" s="1">
        <f t="shared" si="29"/>
        <v>1</v>
      </c>
      <c r="Y129" s="1">
        <f t="shared" si="30"/>
        <v>0</v>
      </c>
      <c r="Z129" s="1">
        <f t="shared" si="31"/>
        <v>0</v>
      </c>
      <c r="AA129" s="1">
        <f t="shared" si="32"/>
        <v>3</v>
      </c>
      <c r="AC129" s="1">
        <f t="shared" si="33"/>
        <v>6</v>
      </c>
      <c r="AD129" s="1">
        <f t="shared" si="33"/>
        <v>2</v>
      </c>
    </row>
    <row r="130" spans="1:30" ht="15.9" customHeight="1">
      <c r="A130" s="4">
        <v>11460027</v>
      </c>
      <c r="B130" s="4" t="s">
        <v>184</v>
      </c>
      <c r="C130" s="2">
        <v>22</v>
      </c>
      <c r="D130" s="2">
        <v>1</v>
      </c>
      <c r="E130" s="2">
        <v>23</v>
      </c>
      <c r="F130" s="5">
        <v>2</v>
      </c>
      <c r="G130" s="5">
        <v>0</v>
      </c>
      <c r="H130" s="5">
        <v>5</v>
      </c>
      <c r="I130" s="5">
        <v>0</v>
      </c>
      <c r="J130" s="5">
        <v>5</v>
      </c>
      <c r="K130" s="5">
        <v>0</v>
      </c>
      <c r="L130" s="5">
        <v>3</v>
      </c>
      <c r="M130" s="5">
        <v>0</v>
      </c>
      <c r="N130" s="5">
        <v>2</v>
      </c>
      <c r="O130" s="5">
        <v>0</v>
      </c>
      <c r="P130" s="5">
        <v>0</v>
      </c>
      <c r="Q130" s="5">
        <v>0</v>
      </c>
      <c r="R130" s="5">
        <v>5</v>
      </c>
      <c r="S130" s="5">
        <v>1</v>
      </c>
      <c r="T130" s="1" t="str">
        <f>VLOOKUP(B130,Param!B:E,4,FALSE)</f>
        <v>Lot</v>
      </c>
      <c r="U130" s="1">
        <f t="shared" si="26"/>
        <v>2</v>
      </c>
      <c r="V130" s="1">
        <f t="shared" si="27"/>
        <v>5</v>
      </c>
      <c r="W130" s="1">
        <f t="shared" si="28"/>
        <v>5</v>
      </c>
      <c r="X130" s="1">
        <f t="shared" si="29"/>
        <v>3</v>
      </c>
      <c r="Y130" s="1">
        <f t="shared" si="30"/>
        <v>2</v>
      </c>
      <c r="Z130" s="1">
        <f t="shared" si="31"/>
        <v>0</v>
      </c>
      <c r="AA130" s="1">
        <f t="shared" si="32"/>
        <v>6</v>
      </c>
      <c r="AC130" s="1">
        <f t="shared" si="33"/>
        <v>22</v>
      </c>
      <c r="AD130" s="1">
        <f t="shared" si="33"/>
        <v>1</v>
      </c>
    </row>
    <row r="131" spans="1:30" ht="15.9" customHeight="1">
      <c r="A131" s="4">
        <v>11460028</v>
      </c>
      <c r="B131" s="4" t="s">
        <v>192</v>
      </c>
      <c r="C131" s="2">
        <v>19</v>
      </c>
      <c r="D131" s="2">
        <v>6</v>
      </c>
      <c r="E131" s="2">
        <v>25</v>
      </c>
      <c r="F131" s="5">
        <v>0</v>
      </c>
      <c r="G131" s="5">
        <v>1</v>
      </c>
      <c r="H131" s="5">
        <v>2</v>
      </c>
      <c r="I131" s="5">
        <v>0</v>
      </c>
      <c r="J131" s="5">
        <v>2</v>
      </c>
      <c r="K131" s="5">
        <v>0</v>
      </c>
      <c r="L131" s="5">
        <v>2</v>
      </c>
      <c r="M131" s="5">
        <v>0</v>
      </c>
      <c r="N131" s="5">
        <v>0</v>
      </c>
      <c r="O131" s="5">
        <v>0</v>
      </c>
      <c r="P131" s="5">
        <v>1</v>
      </c>
      <c r="Q131" s="5">
        <v>2</v>
      </c>
      <c r="R131" s="5">
        <v>12</v>
      </c>
      <c r="S131" s="5">
        <v>3</v>
      </c>
      <c r="T131" s="1" t="str">
        <f>VLOOKUP(B131,Param!B:E,4,FALSE)</f>
        <v>Lot</v>
      </c>
      <c r="U131" s="1">
        <f t="shared" ref="U131:U179" si="52">F131+G131</f>
        <v>1</v>
      </c>
      <c r="V131" s="1">
        <f t="shared" ref="V131:V179" si="53">I131+H131</f>
        <v>2</v>
      </c>
      <c r="W131" s="1">
        <f t="shared" ref="W131:W179" si="54">J131+K131</f>
        <v>2</v>
      </c>
      <c r="X131" s="1">
        <f t="shared" ref="X131:X179" si="55">L131+M131</f>
        <v>2</v>
      </c>
      <c r="Y131" s="1">
        <f t="shared" ref="Y131:Y179" si="56">N131+O131</f>
        <v>0</v>
      </c>
      <c r="Z131" s="1">
        <f t="shared" ref="Z131:Z179" si="57">P131+Q131</f>
        <v>3</v>
      </c>
      <c r="AA131" s="1">
        <f t="shared" ref="AA131:AA179" si="58">R131+S131</f>
        <v>15</v>
      </c>
      <c r="AC131" s="1">
        <f t="shared" ref="AC131:AD179" si="59">C131</f>
        <v>19</v>
      </c>
      <c r="AD131" s="1">
        <f t="shared" si="59"/>
        <v>6</v>
      </c>
    </row>
    <row r="132" spans="1:30" ht="15.9" customHeight="1">
      <c r="A132" s="4">
        <v>11460029</v>
      </c>
      <c r="B132" s="4" t="s">
        <v>193</v>
      </c>
      <c r="C132" s="2">
        <v>31</v>
      </c>
      <c r="D132" s="2">
        <v>15</v>
      </c>
      <c r="E132" s="2">
        <v>46</v>
      </c>
      <c r="F132" s="5">
        <v>2</v>
      </c>
      <c r="G132" s="5">
        <v>1</v>
      </c>
      <c r="H132" s="5">
        <v>1</v>
      </c>
      <c r="I132" s="5">
        <v>2</v>
      </c>
      <c r="J132" s="5">
        <v>1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3</v>
      </c>
      <c r="Q132" s="5">
        <v>0</v>
      </c>
      <c r="R132" s="5">
        <v>24</v>
      </c>
      <c r="S132" s="5">
        <v>12</v>
      </c>
      <c r="T132" s="1" t="str">
        <f>VLOOKUP(B132,Param!B:E,4,FALSE)</f>
        <v>Lot</v>
      </c>
      <c r="U132" s="1">
        <f t="shared" si="52"/>
        <v>3</v>
      </c>
      <c r="V132" s="1">
        <f t="shared" si="53"/>
        <v>3</v>
      </c>
      <c r="W132" s="1">
        <f t="shared" si="54"/>
        <v>1</v>
      </c>
      <c r="X132" s="1">
        <f t="shared" si="55"/>
        <v>0</v>
      </c>
      <c r="Y132" s="1">
        <f t="shared" si="56"/>
        <v>0</v>
      </c>
      <c r="Z132" s="1">
        <f t="shared" si="57"/>
        <v>3</v>
      </c>
      <c r="AA132" s="1">
        <f t="shared" si="58"/>
        <v>36</v>
      </c>
      <c r="AC132" s="1">
        <f t="shared" si="59"/>
        <v>31</v>
      </c>
      <c r="AD132" s="1">
        <f t="shared" si="59"/>
        <v>15</v>
      </c>
    </row>
    <row r="133" spans="1:30" ht="15.9" customHeight="1">
      <c r="A133" s="4">
        <v>11460031</v>
      </c>
      <c r="B133" s="4" t="s">
        <v>442</v>
      </c>
      <c r="C133" s="2">
        <v>29</v>
      </c>
      <c r="D133" s="2">
        <v>10</v>
      </c>
      <c r="E133" s="2">
        <v>39</v>
      </c>
      <c r="F133" s="5">
        <v>7</v>
      </c>
      <c r="G133" s="5">
        <v>5</v>
      </c>
      <c r="H133" s="5">
        <v>5</v>
      </c>
      <c r="I133" s="5">
        <v>0</v>
      </c>
      <c r="J133" s="5">
        <v>4</v>
      </c>
      <c r="K133" s="5">
        <v>1</v>
      </c>
      <c r="L133" s="5">
        <v>0</v>
      </c>
      <c r="M133" s="5">
        <v>0</v>
      </c>
      <c r="N133" s="5">
        <v>0</v>
      </c>
      <c r="O133" s="5">
        <v>0</v>
      </c>
      <c r="P133" s="5">
        <v>3</v>
      </c>
      <c r="Q133" s="5">
        <v>0</v>
      </c>
      <c r="R133" s="5">
        <v>10</v>
      </c>
      <c r="S133" s="5">
        <v>4</v>
      </c>
      <c r="T133" s="1" t="str">
        <f>VLOOKUP(B133,Param!B:E,4,FALSE)</f>
        <v>Lot</v>
      </c>
      <c r="U133" s="1">
        <f t="shared" ref="U133" si="60">F133+G133</f>
        <v>12</v>
      </c>
      <c r="V133" s="1">
        <f t="shared" ref="V133" si="61">I133+H133</f>
        <v>5</v>
      </c>
      <c r="W133" s="1">
        <f t="shared" ref="W133" si="62">J133+K133</f>
        <v>5</v>
      </c>
      <c r="X133" s="1">
        <f t="shared" ref="X133" si="63">L133+M133</f>
        <v>0</v>
      </c>
      <c r="Y133" s="1">
        <f t="shared" ref="Y133" si="64">N133+O133</f>
        <v>0</v>
      </c>
      <c r="Z133" s="1">
        <f t="shared" ref="Z133" si="65">P133+Q133</f>
        <v>3</v>
      </c>
      <c r="AA133" s="1">
        <f t="shared" ref="AA133" si="66">R133+S133</f>
        <v>14</v>
      </c>
      <c r="AC133" s="1">
        <f t="shared" ref="AC133" si="67">C133</f>
        <v>29</v>
      </c>
      <c r="AD133" s="1">
        <f t="shared" ref="AD133" si="68">D133</f>
        <v>10</v>
      </c>
    </row>
    <row r="134" spans="1:30" ht="15.9" customHeight="1">
      <c r="A134" s="4">
        <v>11460032</v>
      </c>
      <c r="B134" s="4" t="s">
        <v>443</v>
      </c>
      <c r="C134" s="2">
        <v>0</v>
      </c>
      <c r="D134" s="2">
        <v>0</v>
      </c>
      <c r="E134" s="2">
        <v>0</v>
      </c>
      <c r="F134" s="5">
        <v>0</v>
      </c>
      <c r="G134" s="5">
        <v>0</v>
      </c>
      <c r="H134" s="5">
        <v>0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0</v>
      </c>
      <c r="Q134" s="5">
        <v>0</v>
      </c>
      <c r="R134" s="5">
        <v>0</v>
      </c>
      <c r="S134" s="5">
        <v>0</v>
      </c>
      <c r="T134" s="1" t="str">
        <f>VLOOKUP(B134,Param!B:E,4,FALSE)</f>
        <v>Lot</v>
      </c>
      <c r="U134" s="1">
        <f t="shared" si="52"/>
        <v>0</v>
      </c>
      <c r="V134" s="1">
        <f t="shared" si="53"/>
        <v>0</v>
      </c>
      <c r="W134" s="1">
        <f t="shared" si="54"/>
        <v>0</v>
      </c>
      <c r="X134" s="1">
        <f t="shared" si="55"/>
        <v>0</v>
      </c>
      <c r="Y134" s="1">
        <f t="shared" si="56"/>
        <v>0</v>
      </c>
      <c r="Z134" s="1">
        <f t="shared" si="57"/>
        <v>0</v>
      </c>
      <c r="AA134" s="1">
        <f t="shared" si="58"/>
        <v>0</v>
      </c>
      <c r="AC134" s="1">
        <f t="shared" si="59"/>
        <v>0</v>
      </c>
      <c r="AD134" s="1">
        <f t="shared" si="59"/>
        <v>0</v>
      </c>
    </row>
    <row r="135" spans="1:30" ht="15.9" customHeight="1">
      <c r="A135" s="4">
        <v>11480006</v>
      </c>
      <c r="B135" s="4" t="s">
        <v>152</v>
      </c>
      <c r="C135" s="2">
        <v>16</v>
      </c>
      <c r="D135" s="2">
        <v>4</v>
      </c>
      <c r="E135" s="2">
        <v>20</v>
      </c>
      <c r="F135" s="5">
        <v>1</v>
      </c>
      <c r="G135" s="5">
        <v>0</v>
      </c>
      <c r="H135" s="5">
        <v>2</v>
      </c>
      <c r="I135" s="5">
        <v>0</v>
      </c>
      <c r="J135" s="5">
        <v>2</v>
      </c>
      <c r="K135" s="5">
        <v>0</v>
      </c>
      <c r="L135" s="5">
        <v>2</v>
      </c>
      <c r="M135" s="5">
        <v>0</v>
      </c>
      <c r="N135" s="5">
        <v>1</v>
      </c>
      <c r="O135" s="5">
        <v>0</v>
      </c>
      <c r="P135" s="5">
        <v>2</v>
      </c>
      <c r="Q135" s="5">
        <v>3</v>
      </c>
      <c r="R135" s="5">
        <v>6</v>
      </c>
      <c r="S135" s="5">
        <v>1</v>
      </c>
      <c r="T135" s="1" t="str">
        <f>VLOOKUP(B135,Param!B:E,4,FALSE)</f>
        <v>Lozère</v>
      </c>
      <c r="U135" s="1">
        <f t="shared" si="52"/>
        <v>1</v>
      </c>
      <c r="V135" s="1">
        <f t="shared" si="53"/>
        <v>2</v>
      </c>
      <c r="W135" s="1">
        <f t="shared" si="54"/>
        <v>2</v>
      </c>
      <c r="X135" s="1">
        <f t="shared" si="55"/>
        <v>2</v>
      </c>
      <c r="Y135" s="1">
        <f t="shared" si="56"/>
        <v>1</v>
      </c>
      <c r="Z135" s="1">
        <f t="shared" si="57"/>
        <v>5</v>
      </c>
      <c r="AA135" s="1">
        <f t="shared" si="58"/>
        <v>7</v>
      </c>
      <c r="AC135" s="1">
        <f t="shared" si="59"/>
        <v>16</v>
      </c>
      <c r="AD135" s="1">
        <f t="shared" si="59"/>
        <v>4</v>
      </c>
    </row>
    <row r="136" spans="1:30" ht="15.9" customHeight="1">
      <c r="A136" s="4">
        <v>11480020</v>
      </c>
      <c r="B136" s="4" t="s">
        <v>154</v>
      </c>
      <c r="C136" s="2">
        <v>10</v>
      </c>
      <c r="D136" s="2">
        <v>1</v>
      </c>
      <c r="E136" s="2">
        <v>11</v>
      </c>
      <c r="F136" s="5">
        <v>0</v>
      </c>
      <c r="G136" s="5">
        <v>0</v>
      </c>
      <c r="H136" s="5">
        <v>2</v>
      </c>
      <c r="I136" s="5">
        <v>0</v>
      </c>
      <c r="J136" s="5">
        <v>0</v>
      </c>
      <c r="K136" s="5">
        <v>0</v>
      </c>
      <c r="L136" s="5">
        <v>1</v>
      </c>
      <c r="M136" s="5">
        <v>0</v>
      </c>
      <c r="N136" s="5">
        <v>2</v>
      </c>
      <c r="O136" s="5">
        <v>0</v>
      </c>
      <c r="P136" s="5">
        <v>1</v>
      </c>
      <c r="Q136" s="5">
        <v>0</v>
      </c>
      <c r="R136" s="5">
        <v>4</v>
      </c>
      <c r="S136" s="5">
        <v>1</v>
      </c>
      <c r="T136" s="1" t="str">
        <f>VLOOKUP(B136,Param!B:E,4,FALSE)</f>
        <v>Lozère</v>
      </c>
      <c r="U136" s="1">
        <f t="shared" si="52"/>
        <v>0</v>
      </c>
      <c r="V136" s="1">
        <f t="shared" si="53"/>
        <v>2</v>
      </c>
      <c r="W136" s="1">
        <f t="shared" si="54"/>
        <v>0</v>
      </c>
      <c r="X136" s="1">
        <f t="shared" si="55"/>
        <v>1</v>
      </c>
      <c r="Y136" s="1">
        <f t="shared" si="56"/>
        <v>2</v>
      </c>
      <c r="Z136" s="1">
        <f t="shared" si="57"/>
        <v>1</v>
      </c>
      <c r="AA136" s="1">
        <f t="shared" si="58"/>
        <v>5</v>
      </c>
      <c r="AC136" s="1">
        <f t="shared" si="59"/>
        <v>10</v>
      </c>
      <c r="AD136" s="1">
        <f t="shared" si="59"/>
        <v>1</v>
      </c>
    </row>
    <row r="137" spans="1:30" ht="15.9" customHeight="1">
      <c r="A137" s="4">
        <v>11480027</v>
      </c>
      <c r="B137" s="4" t="s">
        <v>185</v>
      </c>
      <c r="C137" s="2">
        <v>32</v>
      </c>
      <c r="D137" s="2">
        <v>18</v>
      </c>
      <c r="E137" s="2">
        <v>50</v>
      </c>
      <c r="F137" s="5">
        <v>10</v>
      </c>
      <c r="G137" s="5">
        <v>7</v>
      </c>
      <c r="H137" s="5">
        <v>3</v>
      </c>
      <c r="I137" s="5">
        <v>1</v>
      </c>
      <c r="J137" s="5">
        <v>1</v>
      </c>
      <c r="K137" s="5">
        <v>1</v>
      </c>
      <c r="L137" s="5">
        <v>3</v>
      </c>
      <c r="M137" s="5">
        <v>1</v>
      </c>
      <c r="N137" s="5">
        <v>1</v>
      </c>
      <c r="O137" s="5">
        <v>0</v>
      </c>
      <c r="P137" s="5">
        <v>1</v>
      </c>
      <c r="Q137" s="5">
        <v>2</v>
      </c>
      <c r="R137" s="5">
        <v>13</v>
      </c>
      <c r="S137" s="5">
        <v>6</v>
      </c>
      <c r="T137" s="1" t="str">
        <f>VLOOKUP(B137,Param!B:E,4,FALSE)</f>
        <v>Lozère</v>
      </c>
      <c r="U137" s="1">
        <f t="shared" si="52"/>
        <v>17</v>
      </c>
      <c r="V137" s="1">
        <f t="shared" si="53"/>
        <v>4</v>
      </c>
      <c r="W137" s="1">
        <f t="shared" si="54"/>
        <v>2</v>
      </c>
      <c r="X137" s="1">
        <f t="shared" si="55"/>
        <v>4</v>
      </c>
      <c r="Y137" s="1">
        <f t="shared" si="56"/>
        <v>1</v>
      </c>
      <c r="Z137" s="1">
        <f t="shared" si="57"/>
        <v>3</v>
      </c>
      <c r="AA137" s="1">
        <f t="shared" si="58"/>
        <v>19</v>
      </c>
      <c r="AC137" s="1">
        <f t="shared" si="59"/>
        <v>32</v>
      </c>
      <c r="AD137" s="1">
        <f t="shared" si="59"/>
        <v>18</v>
      </c>
    </row>
    <row r="138" spans="1:30" ht="15.9" customHeight="1">
      <c r="A138" s="4">
        <v>11480028</v>
      </c>
      <c r="B138" s="4" t="s">
        <v>156</v>
      </c>
      <c r="C138" s="2">
        <v>20</v>
      </c>
      <c r="D138" s="2">
        <v>1</v>
      </c>
      <c r="E138" s="2">
        <v>21</v>
      </c>
      <c r="F138" s="5">
        <v>7</v>
      </c>
      <c r="G138" s="5">
        <v>0</v>
      </c>
      <c r="H138" s="5">
        <v>1</v>
      </c>
      <c r="I138" s="5">
        <v>0</v>
      </c>
      <c r="J138" s="5">
        <v>8</v>
      </c>
      <c r="K138" s="5">
        <v>0</v>
      </c>
      <c r="L138" s="5">
        <v>2</v>
      </c>
      <c r="M138" s="5">
        <v>1</v>
      </c>
      <c r="N138" s="5">
        <v>0</v>
      </c>
      <c r="O138" s="5">
        <v>0</v>
      </c>
      <c r="P138" s="5">
        <v>1</v>
      </c>
      <c r="Q138" s="5">
        <v>0</v>
      </c>
      <c r="R138" s="5">
        <v>1</v>
      </c>
      <c r="S138" s="5">
        <v>0</v>
      </c>
      <c r="T138" s="1" t="str">
        <f>VLOOKUP(B138,Param!B:E,4,FALSE)</f>
        <v>Lozère</v>
      </c>
      <c r="U138" s="1">
        <f t="shared" si="52"/>
        <v>7</v>
      </c>
      <c r="V138" s="1">
        <f t="shared" si="53"/>
        <v>1</v>
      </c>
      <c r="W138" s="1">
        <f t="shared" si="54"/>
        <v>8</v>
      </c>
      <c r="X138" s="1">
        <f t="shared" si="55"/>
        <v>3</v>
      </c>
      <c r="Y138" s="1">
        <f t="shared" si="56"/>
        <v>0</v>
      </c>
      <c r="Z138" s="1">
        <f t="shared" si="57"/>
        <v>1</v>
      </c>
      <c r="AA138" s="1">
        <f t="shared" si="58"/>
        <v>1</v>
      </c>
      <c r="AC138" s="1">
        <f t="shared" si="59"/>
        <v>20</v>
      </c>
      <c r="AD138" s="1">
        <f t="shared" si="59"/>
        <v>1</v>
      </c>
    </row>
    <row r="139" spans="1:30" ht="15.9" customHeight="1">
      <c r="A139" s="4">
        <v>11480037</v>
      </c>
      <c r="B139" s="4" t="s">
        <v>186</v>
      </c>
      <c r="C139" s="2">
        <v>0</v>
      </c>
      <c r="D139" s="2">
        <v>0</v>
      </c>
      <c r="E139" s="2">
        <v>0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5">
        <v>0</v>
      </c>
      <c r="M139" s="5">
        <v>0</v>
      </c>
      <c r="N139" s="5">
        <v>0</v>
      </c>
      <c r="O139" s="5">
        <v>0</v>
      </c>
      <c r="P139" s="5">
        <v>0</v>
      </c>
      <c r="Q139" s="5">
        <v>0</v>
      </c>
      <c r="R139" s="5">
        <v>0</v>
      </c>
      <c r="S139" s="5">
        <v>0</v>
      </c>
      <c r="T139" s="1" t="str">
        <f>VLOOKUP(B139,Param!B:E,4,FALSE)</f>
        <v>Lozère</v>
      </c>
      <c r="U139" s="1">
        <f t="shared" si="52"/>
        <v>0</v>
      </c>
      <c r="V139" s="1">
        <f t="shared" si="53"/>
        <v>0</v>
      </c>
      <c r="W139" s="1">
        <f t="shared" si="54"/>
        <v>0</v>
      </c>
      <c r="X139" s="1">
        <f t="shared" si="55"/>
        <v>0</v>
      </c>
      <c r="Y139" s="1">
        <f t="shared" si="56"/>
        <v>0</v>
      </c>
      <c r="Z139" s="1">
        <f t="shared" si="57"/>
        <v>0</v>
      </c>
      <c r="AA139" s="1">
        <f t="shared" si="58"/>
        <v>0</v>
      </c>
      <c r="AC139" s="1">
        <f t="shared" si="59"/>
        <v>0</v>
      </c>
      <c r="AD139" s="1">
        <f t="shared" si="59"/>
        <v>0</v>
      </c>
    </row>
    <row r="140" spans="1:30" ht="15.9" customHeight="1">
      <c r="A140" s="4">
        <v>11650004</v>
      </c>
      <c r="B140" s="4" t="s">
        <v>69</v>
      </c>
      <c r="C140" s="2">
        <v>35</v>
      </c>
      <c r="D140" s="2">
        <v>6</v>
      </c>
      <c r="E140" s="2">
        <v>41</v>
      </c>
      <c r="F140" s="5">
        <v>14</v>
      </c>
      <c r="G140" s="5">
        <v>2</v>
      </c>
      <c r="H140" s="5">
        <v>5</v>
      </c>
      <c r="I140" s="5">
        <v>3</v>
      </c>
      <c r="J140" s="5">
        <v>5</v>
      </c>
      <c r="K140" s="5">
        <v>0</v>
      </c>
      <c r="L140" s="5">
        <v>0</v>
      </c>
      <c r="M140" s="5">
        <v>0</v>
      </c>
      <c r="N140" s="5">
        <v>0</v>
      </c>
      <c r="O140" s="5">
        <v>0</v>
      </c>
      <c r="P140" s="5">
        <v>1</v>
      </c>
      <c r="Q140" s="5">
        <v>0</v>
      </c>
      <c r="R140" s="5">
        <v>10</v>
      </c>
      <c r="S140" s="5">
        <v>1</v>
      </c>
      <c r="T140" s="1" t="str">
        <f>VLOOKUP(B140,Param!B:E,4,FALSE)</f>
        <v>Haute Pyrénées</v>
      </c>
      <c r="U140" s="1">
        <f t="shared" si="52"/>
        <v>16</v>
      </c>
      <c r="V140" s="1">
        <f t="shared" si="53"/>
        <v>8</v>
      </c>
      <c r="W140" s="1">
        <f t="shared" si="54"/>
        <v>5</v>
      </c>
      <c r="X140" s="1">
        <f t="shared" si="55"/>
        <v>0</v>
      </c>
      <c r="Y140" s="1">
        <f t="shared" si="56"/>
        <v>0</v>
      </c>
      <c r="Z140" s="1">
        <f t="shared" si="57"/>
        <v>1</v>
      </c>
      <c r="AA140" s="1">
        <f t="shared" si="58"/>
        <v>11</v>
      </c>
      <c r="AC140" s="1">
        <f t="shared" si="59"/>
        <v>35</v>
      </c>
      <c r="AD140" s="1">
        <f t="shared" si="59"/>
        <v>6</v>
      </c>
    </row>
    <row r="141" spans="1:30" ht="15.9" customHeight="1">
      <c r="A141" s="4">
        <v>11650014</v>
      </c>
      <c r="B141" s="4" t="s">
        <v>70</v>
      </c>
      <c r="C141" s="2">
        <v>35</v>
      </c>
      <c r="D141" s="2">
        <v>6</v>
      </c>
      <c r="E141" s="2">
        <v>41</v>
      </c>
      <c r="F141" s="5">
        <v>2</v>
      </c>
      <c r="G141" s="5">
        <v>0</v>
      </c>
      <c r="H141" s="5">
        <v>1</v>
      </c>
      <c r="I141" s="5">
        <v>1</v>
      </c>
      <c r="J141" s="5">
        <v>9</v>
      </c>
      <c r="K141" s="5">
        <v>0</v>
      </c>
      <c r="L141" s="5">
        <v>5</v>
      </c>
      <c r="M141" s="5">
        <v>0</v>
      </c>
      <c r="N141" s="5">
        <v>4</v>
      </c>
      <c r="O141" s="5">
        <v>0</v>
      </c>
      <c r="P141" s="5">
        <v>0</v>
      </c>
      <c r="Q141" s="5">
        <v>3</v>
      </c>
      <c r="R141" s="5">
        <v>14</v>
      </c>
      <c r="S141" s="5">
        <v>2</v>
      </c>
      <c r="T141" s="1" t="str">
        <f>VLOOKUP(B141,Param!B:E,4,FALSE)</f>
        <v>Haute Pyrénées</v>
      </c>
      <c r="U141" s="1">
        <f t="shared" si="52"/>
        <v>2</v>
      </c>
      <c r="V141" s="1">
        <f t="shared" si="53"/>
        <v>2</v>
      </c>
      <c r="W141" s="1">
        <f t="shared" si="54"/>
        <v>9</v>
      </c>
      <c r="X141" s="1">
        <f t="shared" si="55"/>
        <v>5</v>
      </c>
      <c r="Y141" s="1">
        <f t="shared" si="56"/>
        <v>4</v>
      </c>
      <c r="Z141" s="1">
        <f t="shared" si="57"/>
        <v>3</v>
      </c>
      <c r="AA141" s="1">
        <f t="shared" si="58"/>
        <v>16</v>
      </c>
      <c r="AC141" s="1">
        <f t="shared" si="59"/>
        <v>35</v>
      </c>
      <c r="AD141" s="1">
        <f t="shared" si="59"/>
        <v>6</v>
      </c>
    </row>
    <row r="142" spans="1:30" ht="15.9" customHeight="1">
      <c r="A142" s="4">
        <v>11650016</v>
      </c>
      <c r="B142" s="4" t="s">
        <v>71</v>
      </c>
      <c r="C142" s="2">
        <v>7</v>
      </c>
      <c r="D142" s="2">
        <v>1</v>
      </c>
      <c r="E142" s="2">
        <v>8</v>
      </c>
      <c r="F142" s="5">
        <v>1</v>
      </c>
      <c r="G142" s="5">
        <v>0</v>
      </c>
      <c r="H142" s="5">
        <v>2</v>
      </c>
      <c r="I142" s="5">
        <v>1</v>
      </c>
      <c r="J142" s="5">
        <v>4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0</v>
      </c>
      <c r="Q142" s="5">
        <v>0</v>
      </c>
      <c r="R142" s="5">
        <v>0</v>
      </c>
      <c r="S142" s="5">
        <v>0</v>
      </c>
      <c r="T142" s="1" t="str">
        <f>VLOOKUP(B142,Param!B:E,4,FALSE)</f>
        <v>Haute Pyrénées</v>
      </c>
      <c r="U142" s="1">
        <f t="shared" si="52"/>
        <v>1</v>
      </c>
      <c r="V142" s="1">
        <f t="shared" si="53"/>
        <v>3</v>
      </c>
      <c r="W142" s="1">
        <f t="shared" si="54"/>
        <v>4</v>
      </c>
      <c r="X142" s="1">
        <f t="shared" si="55"/>
        <v>0</v>
      </c>
      <c r="Y142" s="1">
        <f t="shared" si="56"/>
        <v>0</v>
      </c>
      <c r="Z142" s="1">
        <f t="shared" si="57"/>
        <v>0</v>
      </c>
      <c r="AA142" s="1">
        <f t="shared" si="58"/>
        <v>0</v>
      </c>
      <c r="AC142" s="1">
        <f t="shared" si="59"/>
        <v>7</v>
      </c>
      <c r="AD142" s="1">
        <f t="shared" si="59"/>
        <v>1</v>
      </c>
    </row>
    <row r="143" spans="1:30" ht="15.9" customHeight="1">
      <c r="A143" s="4">
        <v>11650017</v>
      </c>
      <c r="B143" s="4" t="s">
        <v>72</v>
      </c>
      <c r="C143" s="2">
        <v>10</v>
      </c>
      <c r="D143" s="2">
        <v>4</v>
      </c>
      <c r="E143" s="2">
        <v>14</v>
      </c>
      <c r="F143" s="5">
        <v>0</v>
      </c>
      <c r="G143" s="5">
        <v>0</v>
      </c>
      <c r="H143" s="5">
        <v>2</v>
      </c>
      <c r="I143" s="5">
        <v>1</v>
      </c>
      <c r="J143" s="5">
        <v>1</v>
      </c>
      <c r="K143" s="5">
        <v>2</v>
      </c>
      <c r="L143" s="5">
        <v>2</v>
      </c>
      <c r="M143" s="5">
        <v>0</v>
      </c>
      <c r="N143" s="5">
        <v>1</v>
      </c>
      <c r="O143" s="5">
        <v>0</v>
      </c>
      <c r="P143" s="5">
        <v>0</v>
      </c>
      <c r="Q143" s="5">
        <v>0</v>
      </c>
      <c r="R143" s="5">
        <v>4</v>
      </c>
      <c r="S143" s="5">
        <v>1</v>
      </c>
      <c r="T143" s="1" t="str">
        <f>VLOOKUP(B143,Param!B:E,4,FALSE)</f>
        <v>Haute Pyrénées</v>
      </c>
      <c r="U143" s="1">
        <f t="shared" si="52"/>
        <v>0</v>
      </c>
      <c r="V143" s="1">
        <f t="shared" si="53"/>
        <v>3</v>
      </c>
      <c r="W143" s="1">
        <f t="shared" si="54"/>
        <v>3</v>
      </c>
      <c r="X143" s="1">
        <f t="shared" si="55"/>
        <v>2</v>
      </c>
      <c r="Y143" s="1">
        <f t="shared" si="56"/>
        <v>1</v>
      </c>
      <c r="Z143" s="1">
        <f t="shared" si="57"/>
        <v>0</v>
      </c>
      <c r="AA143" s="1">
        <f t="shared" si="58"/>
        <v>5</v>
      </c>
      <c r="AC143" s="1">
        <f t="shared" si="59"/>
        <v>10</v>
      </c>
      <c r="AD143" s="1">
        <f t="shared" si="59"/>
        <v>4</v>
      </c>
    </row>
    <row r="144" spans="1:30" ht="15.9" customHeight="1">
      <c r="A144" s="4">
        <v>11650018</v>
      </c>
      <c r="B144" s="4" t="s">
        <v>73</v>
      </c>
      <c r="C144" s="2">
        <v>29</v>
      </c>
      <c r="D144" s="2">
        <v>7</v>
      </c>
      <c r="E144" s="2">
        <v>36</v>
      </c>
      <c r="F144" s="5">
        <v>2</v>
      </c>
      <c r="G144" s="5">
        <v>0</v>
      </c>
      <c r="H144" s="5">
        <v>3</v>
      </c>
      <c r="I144" s="5">
        <v>1</v>
      </c>
      <c r="J144" s="5">
        <v>8</v>
      </c>
      <c r="K144" s="5">
        <v>0</v>
      </c>
      <c r="L144" s="5">
        <v>1</v>
      </c>
      <c r="M144" s="5">
        <v>2</v>
      </c>
      <c r="N144" s="5">
        <v>0</v>
      </c>
      <c r="O144" s="5">
        <v>1</v>
      </c>
      <c r="P144" s="5">
        <v>4</v>
      </c>
      <c r="Q144" s="5">
        <v>0</v>
      </c>
      <c r="R144" s="5">
        <v>11</v>
      </c>
      <c r="S144" s="5">
        <v>3</v>
      </c>
      <c r="T144" s="1" t="str">
        <f>VLOOKUP(B144,Param!B:E,4,FALSE)</f>
        <v>Haute Pyrénées</v>
      </c>
      <c r="U144" s="1">
        <f t="shared" si="52"/>
        <v>2</v>
      </c>
      <c r="V144" s="1">
        <f t="shared" si="53"/>
        <v>4</v>
      </c>
      <c r="W144" s="1">
        <f t="shared" si="54"/>
        <v>8</v>
      </c>
      <c r="X144" s="1">
        <f t="shared" si="55"/>
        <v>3</v>
      </c>
      <c r="Y144" s="1">
        <f t="shared" si="56"/>
        <v>1</v>
      </c>
      <c r="Z144" s="1">
        <f t="shared" si="57"/>
        <v>4</v>
      </c>
      <c r="AA144" s="1">
        <f t="shared" si="58"/>
        <v>14</v>
      </c>
      <c r="AC144" s="1">
        <f t="shared" si="59"/>
        <v>29</v>
      </c>
      <c r="AD144" s="1">
        <f t="shared" si="59"/>
        <v>7</v>
      </c>
    </row>
    <row r="145" spans="1:30" ht="15.9" customHeight="1">
      <c r="A145" s="4">
        <v>11650026</v>
      </c>
      <c r="B145" s="4" t="s">
        <v>74</v>
      </c>
      <c r="C145" s="2">
        <v>16</v>
      </c>
      <c r="D145" s="2">
        <v>2</v>
      </c>
      <c r="E145" s="2">
        <v>18</v>
      </c>
      <c r="F145" s="5">
        <v>2</v>
      </c>
      <c r="G145" s="5">
        <v>0</v>
      </c>
      <c r="H145" s="5">
        <v>2</v>
      </c>
      <c r="I145" s="5">
        <v>0</v>
      </c>
      <c r="J145" s="5">
        <v>7</v>
      </c>
      <c r="K145" s="5">
        <v>0</v>
      </c>
      <c r="L145" s="5">
        <v>3</v>
      </c>
      <c r="M145" s="5">
        <v>1</v>
      </c>
      <c r="N145" s="5">
        <v>0</v>
      </c>
      <c r="O145" s="5">
        <v>1</v>
      </c>
      <c r="P145" s="5">
        <v>0</v>
      </c>
      <c r="Q145" s="5">
        <v>0</v>
      </c>
      <c r="R145" s="5">
        <v>2</v>
      </c>
      <c r="S145" s="5">
        <v>0</v>
      </c>
      <c r="T145" s="1" t="str">
        <f>VLOOKUP(B145,Param!B:E,4,FALSE)</f>
        <v>Haute Pyrénées</v>
      </c>
      <c r="U145" s="1">
        <f t="shared" si="52"/>
        <v>2</v>
      </c>
      <c r="V145" s="1">
        <f t="shared" si="53"/>
        <v>2</v>
      </c>
      <c r="W145" s="1">
        <f t="shared" si="54"/>
        <v>7</v>
      </c>
      <c r="X145" s="1">
        <f t="shared" si="55"/>
        <v>4</v>
      </c>
      <c r="Y145" s="1">
        <f t="shared" si="56"/>
        <v>1</v>
      </c>
      <c r="Z145" s="1">
        <f t="shared" si="57"/>
        <v>0</v>
      </c>
      <c r="AA145" s="1">
        <f t="shared" si="58"/>
        <v>2</v>
      </c>
      <c r="AC145" s="1">
        <f t="shared" si="59"/>
        <v>16</v>
      </c>
      <c r="AD145" s="1">
        <f t="shared" si="59"/>
        <v>2</v>
      </c>
    </row>
    <row r="146" spans="1:30" ht="15.9" customHeight="1">
      <c r="A146" s="4">
        <v>11650034</v>
      </c>
      <c r="B146" s="4" t="s">
        <v>75</v>
      </c>
      <c r="C146" s="2">
        <v>48</v>
      </c>
      <c r="D146" s="2">
        <v>9</v>
      </c>
      <c r="E146" s="2">
        <v>57</v>
      </c>
      <c r="F146" s="5">
        <v>2</v>
      </c>
      <c r="G146" s="5">
        <v>0</v>
      </c>
      <c r="H146" s="5">
        <v>2</v>
      </c>
      <c r="I146" s="5">
        <v>0</v>
      </c>
      <c r="J146" s="5">
        <v>6</v>
      </c>
      <c r="K146" s="5">
        <v>0</v>
      </c>
      <c r="L146" s="5">
        <v>3</v>
      </c>
      <c r="M146" s="5">
        <v>0</v>
      </c>
      <c r="N146" s="5">
        <v>1</v>
      </c>
      <c r="O146" s="5">
        <v>0</v>
      </c>
      <c r="P146" s="5">
        <v>7</v>
      </c>
      <c r="Q146" s="5">
        <v>0</v>
      </c>
      <c r="R146" s="5">
        <v>27</v>
      </c>
      <c r="S146" s="5">
        <v>9</v>
      </c>
      <c r="T146" s="1" t="str">
        <f>VLOOKUP(B146,Param!B:E,4,FALSE)</f>
        <v>Haute Pyrénées</v>
      </c>
      <c r="U146" s="1">
        <f t="shared" si="52"/>
        <v>2</v>
      </c>
      <c r="V146" s="1">
        <f t="shared" si="53"/>
        <v>2</v>
      </c>
      <c r="W146" s="1">
        <f t="shared" si="54"/>
        <v>6</v>
      </c>
      <c r="X146" s="1">
        <f t="shared" si="55"/>
        <v>3</v>
      </c>
      <c r="Y146" s="1">
        <f t="shared" si="56"/>
        <v>1</v>
      </c>
      <c r="Z146" s="1">
        <f t="shared" si="57"/>
        <v>7</v>
      </c>
      <c r="AA146" s="1">
        <f t="shared" si="58"/>
        <v>36</v>
      </c>
      <c r="AC146" s="1">
        <f t="shared" si="59"/>
        <v>48</v>
      </c>
      <c r="AD146" s="1">
        <f t="shared" si="59"/>
        <v>9</v>
      </c>
    </row>
    <row r="147" spans="1:30" ht="15.9" customHeight="1">
      <c r="A147" s="4">
        <v>11660001</v>
      </c>
      <c r="B147" s="4" t="s">
        <v>157</v>
      </c>
      <c r="C147" s="2">
        <v>20</v>
      </c>
      <c r="D147" s="2">
        <v>2</v>
      </c>
      <c r="E147" s="2">
        <v>22</v>
      </c>
      <c r="F147" s="5">
        <v>2</v>
      </c>
      <c r="G147" s="5">
        <v>0</v>
      </c>
      <c r="H147" s="5">
        <v>7</v>
      </c>
      <c r="I147" s="5">
        <v>1</v>
      </c>
      <c r="J147" s="5">
        <v>4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2</v>
      </c>
      <c r="Q147" s="5">
        <v>0</v>
      </c>
      <c r="R147" s="5">
        <v>5</v>
      </c>
      <c r="S147" s="5">
        <v>1</v>
      </c>
      <c r="T147" s="1" t="str">
        <f>VLOOKUP(B147,Param!B:E,4,FALSE)</f>
        <v>Pyrénées orientales</v>
      </c>
      <c r="U147" s="1">
        <f t="shared" si="52"/>
        <v>2</v>
      </c>
      <c r="V147" s="1">
        <f t="shared" si="53"/>
        <v>8</v>
      </c>
      <c r="W147" s="1">
        <f t="shared" si="54"/>
        <v>4</v>
      </c>
      <c r="X147" s="1">
        <f t="shared" si="55"/>
        <v>0</v>
      </c>
      <c r="Y147" s="1">
        <f t="shared" si="56"/>
        <v>0</v>
      </c>
      <c r="Z147" s="1">
        <f t="shared" si="57"/>
        <v>2</v>
      </c>
      <c r="AA147" s="1">
        <f t="shared" si="58"/>
        <v>6</v>
      </c>
      <c r="AC147" s="1">
        <f t="shared" si="59"/>
        <v>20</v>
      </c>
      <c r="AD147" s="1">
        <f t="shared" si="59"/>
        <v>2</v>
      </c>
    </row>
    <row r="148" spans="1:30" ht="15.9" customHeight="1">
      <c r="A148" s="4">
        <v>11660003</v>
      </c>
      <c r="B148" s="4" t="s">
        <v>158</v>
      </c>
      <c r="C148" s="2">
        <v>29</v>
      </c>
      <c r="D148" s="2">
        <v>4</v>
      </c>
      <c r="E148" s="2">
        <v>33</v>
      </c>
      <c r="F148" s="5">
        <v>0</v>
      </c>
      <c r="G148" s="5">
        <v>0</v>
      </c>
      <c r="H148" s="5">
        <v>3</v>
      </c>
      <c r="I148" s="5">
        <v>1</v>
      </c>
      <c r="J148" s="5">
        <v>8</v>
      </c>
      <c r="K148" s="5">
        <v>0</v>
      </c>
      <c r="L148" s="5">
        <v>4</v>
      </c>
      <c r="M148" s="5">
        <v>0</v>
      </c>
      <c r="N148" s="5">
        <v>2</v>
      </c>
      <c r="O148" s="5">
        <v>0</v>
      </c>
      <c r="P148" s="5">
        <v>2</v>
      </c>
      <c r="Q148" s="5">
        <v>1</v>
      </c>
      <c r="R148" s="5">
        <v>10</v>
      </c>
      <c r="S148" s="5">
        <v>2</v>
      </c>
      <c r="T148" s="1" t="str">
        <f>VLOOKUP(B148,Param!B:E,4,FALSE)</f>
        <v>Pyrénées orientales</v>
      </c>
      <c r="U148" s="1">
        <f t="shared" si="52"/>
        <v>0</v>
      </c>
      <c r="V148" s="1">
        <f t="shared" si="53"/>
        <v>4</v>
      </c>
      <c r="W148" s="1">
        <f t="shared" si="54"/>
        <v>8</v>
      </c>
      <c r="X148" s="1">
        <f t="shared" si="55"/>
        <v>4</v>
      </c>
      <c r="Y148" s="1">
        <f t="shared" si="56"/>
        <v>2</v>
      </c>
      <c r="Z148" s="1">
        <f t="shared" si="57"/>
        <v>3</v>
      </c>
      <c r="AA148" s="1">
        <f t="shared" si="58"/>
        <v>12</v>
      </c>
      <c r="AC148" s="1">
        <f t="shared" si="59"/>
        <v>29</v>
      </c>
      <c r="AD148" s="1">
        <f t="shared" si="59"/>
        <v>4</v>
      </c>
    </row>
    <row r="149" spans="1:30" ht="15.9" customHeight="1">
      <c r="A149" s="4">
        <v>11660007</v>
      </c>
      <c r="B149" s="4" t="s">
        <v>159</v>
      </c>
      <c r="C149" s="2">
        <v>24</v>
      </c>
      <c r="D149" s="2">
        <v>4</v>
      </c>
      <c r="E149" s="2">
        <v>28</v>
      </c>
      <c r="F149" s="5">
        <v>0</v>
      </c>
      <c r="G149" s="5">
        <v>0</v>
      </c>
      <c r="H149" s="5">
        <v>0</v>
      </c>
      <c r="I149" s="5">
        <v>2</v>
      </c>
      <c r="J149" s="5">
        <v>3</v>
      </c>
      <c r="K149" s="5">
        <v>1</v>
      </c>
      <c r="L149" s="5">
        <v>5</v>
      </c>
      <c r="M149" s="5">
        <v>0</v>
      </c>
      <c r="N149" s="5">
        <v>3</v>
      </c>
      <c r="O149" s="5">
        <v>0</v>
      </c>
      <c r="P149" s="5">
        <v>3</v>
      </c>
      <c r="Q149" s="5">
        <v>0</v>
      </c>
      <c r="R149" s="5">
        <v>10</v>
      </c>
      <c r="S149" s="5">
        <v>1</v>
      </c>
      <c r="T149" s="1" t="str">
        <f>VLOOKUP(B149,Param!B:E,4,FALSE)</f>
        <v>Pyrénées orientales</v>
      </c>
      <c r="U149" s="1">
        <f t="shared" si="52"/>
        <v>0</v>
      </c>
      <c r="V149" s="1">
        <f t="shared" si="53"/>
        <v>2</v>
      </c>
      <c r="W149" s="1">
        <f t="shared" si="54"/>
        <v>4</v>
      </c>
      <c r="X149" s="1">
        <f t="shared" si="55"/>
        <v>5</v>
      </c>
      <c r="Y149" s="1">
        <f t="shared" si="56"/>
        <v>3</v>
      </c>
      <c r="Z149" s="1">
        <f t="shared" si="57"/>
        <v>3</v>
      </c>
      <c r="AA149" s="1">
        <f t="shared" si="58"/>
        <v>11</v>
      </c>
      <c r="AC149" s="1">
        <f t="shared" si="59"/>
        <v>24</v>
      </c>
      <c r="AD149" s="1">
        <f t="shared" si="59"/>
        <v>4</v>
      </c>
    </row>
    <row r="150" spans="1:30" ht="15.9" customHeight="1">
      <c r="A150" s="4">
        <v>11660008</v>
      </c>
      <c r="B150" s="4" t="s">
        <v>160</v>
      </c>
      <c r="C150" s="2">
        <v>13</v>
      </c>
      <c r="D150" s="2">
        <v>1</v>
      </c>
      <c r="E150" s="2">
        <v>14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0</v>
      </c>
      <c r="O150" s="5">
        <v>0</v>
      </c>
      <c r="P150" s="5">
        <v>2</v>
      </c>
      <c r="Q150" s="5">
        <v>0</v>
      </c>
      <c r="R150" s="5">
        <v>11</v>
      </c>
      <c r="S150" s="5">
        <v>1</v>
      </c>
      <c r="T150" s="1" t="str">
        <f>VLOOKUP(B150,Param!B:E,4,FALSE)</f>
        <v>Pyrénées orientales</v>
      </c>
      <c r="U150" s="1">
        <f t="shared" si="52"/>
        <v>0</v>
      </c>
      <c r="V150" s="1">
        <f t="shared" si="53"/>
        <v>0</v>
      </c>
      <c r="W150" s="1">
        <f t="shared" si="54"/>
        <v>0</v>
      </c>
      <c r="X150" s="1">
        <f t="shared" si="55"/>
        <v>0</v>
      </c>
      <c r="Y150" s="1">
        <f t="shared" si="56"/>
        <v>0</v>
      </c>
      <c r="Z150" s="1">
        <f t="shared" si="57"/>
        <v>2</v>
      </c>
      <c r="AA150" s="1">
        <f t="shared" si="58"/>
        <v>12</v>
      </c>
      <c r="AC150" s="1">
        <f t="shared" si="59"/>
        <v>13</v>
      </c>
      <c r="AD150" s="1">
        <f t="shared" si="59"/>
        <v>1</v>
      </c>
    </row>
    <row r="151" spans="1:30" ht="15.9" customHeight="1">
      <c r="A151" s="4">
        <v>11660009</v>
      </c>
      <c r="B151" s="4" t="s">
        <v>161</v>
      </c>
      <c r="C151" s="2">
        <v>23</v>
      </c>
      <c r="D151" s="2">
        <v>9</v>
      </c>
      <c r="E151" s="2">
        <v>32</v>
      </c>
      <c r="F151" s="5">
        <v>3</v>
      </c>
      <c r="G151" s="5">
        <v>1</v>
      </c>
      <c r="H151" s="5">
        <v>2</v>
      </c>
      <c r="I151" s="5">
        <v>1</v>
      </c>
      <c r="J151" s="5">
        <v>4</v>
      </c>
      <c r="K151" s="5">
        <v>2</v>
      </c>
      <c r="L151" s="5">
        <v>3</v>
      </c>
      <c r="M151" s="5">
        <v>1</v>
      </c>
      <c r="N151" s="5">
        <v>3</v>
      </c>
      <c r="O151" s="5">
        <v>2</v>
      </c>
      <c r="P151" s="5">
        <v>2</v>
      </c>
      <c r="Q151" s="5">
        <v>0</v>
      </c>
      <c r="R151" s="5">
        <v>6</v>
      </c>
      <c r="S151" s="5">
        <v>2</v>
      </c>
      <c r="T151" s="1" t="str">
        <f>VLOOKUP(B151,Param!B:E,4,FALSE)</f>
        <v>Pyrénées orientales</v>
      </c>
      <c r="U151" s="1">
        <f t="shared" si="52"/>
        <v>4</v>
      </c>
      <c r="V151" s="1">
        <f t="shared" si="53"/>
        <v>3</v>
      </c>
      <c r="W151" s="1">
        <f t="shared" si="54"/>
        <v>6</v>
      </c>
      <c r="X151" s="1">
        <f t="shared" si="55"/>
        <v>4</v>
      </c>
      <c r="Y151" s="1">
        <f t="shared" si="56"/>
        <v>5</v>
      </c>
      <c r="Z151" s="1">
        <f t="shared" si="57"/>
        <v>2</v>
      </c>
      <c r="AA151" s="1">
        <f t="shared" si="58"/>
        <v>8</v>
      </c>
      <c r="AC151" s="1">
        <f t="shared" si="59"/>
        <v>23</v>
      </c>
      <c r="AD151" s="1">
        <f t="shared" si="59"/>
        <v>9</v>
      </c>
    </row>
    <row r="152" spans="1:30" ht="15.9" customHeight="1">
      <c r="A152" s="4">
        <v>11660011</v>
      </c>
      <c r="B152" s="4" t="s">
        <v>162</v>
      </c>
      <c r="C152" s="2">
        <v>38</v>
      </c>
      <c r="D152" s="2">
        <v>9</v>
      </c>
      <c r="E152" s="2">
        <v>47</v>
      </c>
      <c r="F152" s="5">
        <v>0</v>
      </c>
      <c r="G152" s="5">
        <v>0</v>
      </c>
      <c r="H152" s="5">
        <v>7</v>
      </c>
      <c r="I152" s="5">
        <v>1</v>
      </c>
      <c r="J152" s="5">
        <v>2</v>
      </c>
      <c r="K152" s="5">
        <v>1</v>
      </c>
      <c r="L152" s="5">
        <v>2</v>
      </c>
      <c r="M152" s="5">
        <v>1</v>
      </c>
      <c r="N152" s="5">
        <v>0</v>
      </c>
      <c r="O152" s="5">
        <v>1</v>
      </c>
      <c r="P152" s="5">
        <v>2</v>
      </c>
      <c r="Q152" s="5">
        <v>0</v>
      </c>
      <c r="R152" s="5">
        <v>25</v>
      </c>
      <c r="S152" s="5">
        <v>5</v>
      </c>
      <c r="T152" s="1" t="str">
        <f>VLOOKUP(B152,Param!B:E,4,FALSE)</f>
        <v>Pyrénées orientales</v>
      </c>
      <c r="U152" s="1">
        <f t="shared" ref="U152" si="69">F152+G152</f>
        <v>0</v>
      </c>
      <c r="V152" s="1">
        <f t="shared" ref="V152" si="70">I152+H152</f>
        <v>8</v>
      </c>
      <c r="W152" s="1">
        <f t="shared" ref="W152" si="71">J152+K152</f>
        <v>3</v>
      </c>
      <c r="X152" s="1">
        <f t="shared" ref="X152" si="72">L152+M152</f>
        <v>3</v>
      </c>
      <c r="Y152" s="1">
        <f t="shared" ref="Y152" si="73">N152+O152</f>
        <v>1</v>
      </c>
      <c r="Z152" s="1">
        <f t="shared" ref="Z152" si="74">P152+Q152</f>
        <v>2</v>
      </c>
      <c r="AA152" s="1">
        <f t="shared" ref="AA152" si="75">R152+S152</f>
        <v>30</v>
      </c>
      <c r="AC152" s="1">
        <f t="shared" ref="AC152" si="76">C152</f>
        <v>38</v>
      </c>
      <c r="AD152" s="1">
        <f t="shared" ref="AD152" si="77">D152</f>
        <v>9</v>
      </c>
    </row>
    <row r="153" spans="1:30" ht="15.9" customHeight="1">
      <c r="A153" s="4">
        <v>11660013</v>
      </c>
      <c r="B153" s="4" t="s">
        <v>444</v>
      </c>
      <c r="C153" s="2">
        <v>6</v>
      </c>
      <c r="D153" s="2">
        <v>1</v>
      </c>
      <c r="E153" s="2">
        <v>7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3</v>
      </c>
      <c r="O153" s="5">
        <v>0</v>
      </c>
      <c r="P153" s="5">
        <v>2</v>
      </c>
      <c r="Q153" s="5">
        <v>1</v>
      </c>
      <c r="R153" s="5">
        <v>1</v>
      </c>
      <c r="S153" s="5">
        <v>0</v>
      </c>
      <c r="T153" s="1" t="str">
        <f>VLOOKUP(B153,Param!B:E,4,FALSE)</f>
        <v>Pyrénées orientales</v>
      </c>
      <c r="U153" s="1">
        <f t="shared" si="52"/>
        <v>0</v>
      </c>
      <c r="V153" s="1">
        <f t="shared" si="53"/>
        <v>0</v>
      </c>
      <c r="W153" s="1">
        <f t="shared" si="54"/>
        <v>0</v>
      </c>
      <c r="X153" s="1">
        <f t="shared" si="55"/>
        <v>0</v>
      </c>
      <c r="Y153" s="1">
        <f t="shared" si="56"/>
        <v>3</v>
      </c>
      <c r="Z153" s="1">
        <f t="shared" si="57"/>
        <v>3</v>
      </c>
      <c r="AA153" s="1">
        <f t="shared" si="58"/>
        <v>1</v>
      </c>
      <c r="AC153" s="1">
        <f t="shared" si="59"/>
        <v>6</v>
      </c>
      <c r="AD153" s="1">
        <f t="shared" si="59"/>
        <v>1</v>
      </c>
    </row>
    <row r="154" spans="1:30" ht="15.9" customHeight="1">
      <c r="A154" s="4">
        <v>11660019</v>
      </c>
      <c r="B154" s="4" t="s">
        <v>163</v>
      </c>
      <c r="C154" s="2">
        <v>3</v>
      </c>
      <c r="D154" s="2">
        <v>0</v>
      </c>
      <c r="E154" s="2">
        <v>3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2</v>
      </c>
      <c r="O154" s="5">
        <v>0</v>
      </c>
      <c r="P154" s="5">
        <v>0</v>
      </c>
      <c r="Q154" s="5">
        <v>0</v>
      </c>
      <c r="R154" s="5">
        <v>1</v>
      </c>
      <c r="S154" s="5">
        <v>0</v>
      </c>
      <c r="T154" s="1" t="str">
        <f>VLOOKUP(B154,Param!B:E,4,FALSE)</f>
        <v>Pyrénées orientales</v>
      </c>
      <c r="U154" s="1">
        <f t="shared" si="52"/>
        <v>0</v>
      </c>
      <c r="V154" s="1">
        <f t="shared" si="53"/>
        <v>0</v>
      </c>
      <c r="W154" s="1">
        <f t="shared" si="54"/>
        <v>0</v>
      </c>
      <c r="X154" s="1">
        <f t="shared" si="55"/>
        <v>0</v>
      </c>
      <c r="Y154" s="1">
        <f t="shared" si="56"/>
        <v>2</v>
      </c>
      <c r="Z154" s="1">
        <f t="shared" si="57"/>
        <v>0</v>
      </c>
      <c r="AA154" s="1">
        <f t="shared" si="58"/>
        <v>1</v>
      </c>
      <c r="AC154" s="1">
        <f t="shared" si="59"/>
        <v>3</v>
      </c>
      <c r="AD154" s="1">
        <f t="shared" si="59"/>
        <v>0</v>
      </c>
    </row>
    <row r="155" spans="1:30" ht="15.9" customHeight="1">
      <c r="A155" s="4">
        <v>11660020</v>
      </c>
      <c r="B155" s="4" t="s">
        <v>194</v>
      </c>
      <c r="C155" s="2">
        <v>59</v>
      </c>
      <c r="D155" s="2">
        <v>14</v>
      </c>
      <c r="E155" s="2">
        <v>73</v>
      </c>
      <c r="F155" s="5">
        <v>4</v>
      </c>
      <c r="G155" s="5">
        <v>0</v>
      </c>
      <c r="H155" s="5">
        <v>9</v>
      </c>
      <c r="I155" s="5">
        <v>0</v>
      </c>
      <c r="J155" s="5">
        <v>5</v>
      </c>
      <c r="K155" s="5">
        <v>0</v>
      </c>
      <c r="L155" s="5">
        <v>6</v>
      </c>
      <c r="M155" s="5">
        <v>0</v>
      </c>
      <c r="N155" s="5">
        <v>3</v>
      </c>
      <c r="O155" s="5">
        <v>1</v>
      </c>
      <c r="P155" s="5">
        <v>3</v>
      </c>
      <c r="Q155" s="5">
        <v>0</v>
      </c>
      <c r="R155" s="5">
        <v>29</v>
      </c>
      <c r="S155" s="5">
        <v>13</v>
      </c>
      <c r="T155" s="1" t="str">
        <f>VLOOKUP(B155,Param!B:E,4,FALSE)</f>
        <v>Pyrénées orientales</v>
      </c>
      <c r="U155" s="1">
        <f t="shared" si="52"/>
        <v>4</v>
      </c>
      <c r="V155" s="1">
        <f t="shared" si="53"/>
        <v>9</v>
      </c>
      <c r="W155" s="1">
        <f t="shared" si="54"/>
        <v>5</v>
      </c>
      <c r="X155" s="1">
        <f t="shared" si="55"/>
        <v>6</v>
      </c>
      <c r="Y155" s="1">
        <f t="shared" si="56"/>
        <v>4</v>
      </c>
      <c r="Z155" s="1">
        <f t="shared" si="57"/>
        <v>3</v>
      </c>
      <c r="AA155" s="1">
        <f t="shared" si="58"/>
        <v>42</v>
      </c>
      <c r="AC155" s="1">
        <f t="shared" si="59"/>
        <v>59</v>
      </c>
      <c r="AD155" s="1">
        <f t="shared" si="59"/>
        <v>14</v>
      </c>
    </row>
    <row r="156" spans="1:30" ht="15.9" customHeight="1">
      <c r="A156" s="4">
        <v>11660021</v>
      </c>
      <c r="B156" s="4" t="s">
        <v>164</v>
      </c>
      <c r="C156" s="2">
        <v>22</v>
      </c>
      <c r="D156" s="2">
        <v>0</v>
      </c>
      <c r="E156" s="2">
        <v>22</v>
      </c>
      <c r="F156" s="5">
        <v>1</v>
      </c>
      <c r="G156" s="5">
        <v>0</v>
      </c>
      <c r="H156" s="5">
        <v>7</v>
      </c>
      <c r="I156" s="5">
        <v>0</v>
      </c>
      <c r="J156" s="5">
        <v>3</v>
      </c>
      <c r="K156" s="5">
        <v>0</v>
      </c>
      <c r="L156" s="5">
        <v>0</v>
      </c>
      <c r="M156" s="5">
        <v>0</v>
      </c>
      <c r="N156" s="5">
        <v>1</v>
      </c>
      <c r="O156" s="5">
        <v>0</v>
      </c>
      <c r="P156" s="5">
        <v>1</v>
      </c>
      <c r="Q156" s="5">
        <v>0</v>
      </c>
      <c r="R156" s="5">
        <v>9</v>
      </c>
      <c r="S156" s="5">
        <v>0</v>
      </c>
      <c r="T156" s="1" t="str">
        <f>VLOOKUP(B156,Param!B:E,4,FALSE)</f>
        <v>Pyrénées orientales</v>
      </c>
      <c r="U156" s="1">
        <f t="shared" si="52"/>
        <v>1</v>
      </c>
      <c r="V156" s="1">
        <f t="shared" si="53"/>
        <v>7</v>
      </c>
      <c r="W156" s="1">
        <f t="shared" si="54"/>
        <v>3</v>
      </c>
      <c r="X156" s="1">
        <f t="shared" si="55"/>
        <v>0</v>
      </c>
      <c r="Y156" s="1">
        <f t="shared" si="56"/>
        <v>1</v>
      </c>
      <c r="Z156" s="1">
        <f t="shared" si="57"/>
        <v>1</v>
      </c>
      <c r="AA156" s="1">
        <f t="shared" si="58"/>
        <v>9</v>
      </c>
      <c r="AC156" s="1">
        <f t="shared" si="59"/>
        <v>22</v>
      </c>
      <c r="AD156" s="1">
        <f t="shared" si="59"/>
        <v>0</v>
      </c>
    </row>
    <row r="157" spans="1:30" ht="15.9" customHeight="1">
      <c r="A157" s="4">
        <v>11660031</v>
      </c>
      <c r="B157" s="4" t="s">
        <v>165</v>
      </c>
      <c r="C157" s="2">
        <v>22</v>
      </c>
      <c r="D157" s="2">
        <v>8</v>
      </c>
      <c r="E157" s="2">
        <v>30</v>
      </c>
      <c r="F157" s="5">
        <v>2</v>
      </c>
      <c r="G157" s="5">
        <v>1</v>
      </c>
      <c r="H157" s="5">
        <v>5</v>
      </c>
      <c r="I157" s="5">
        <v>0</v>
      </c>
      <c r="J157" s="5">
        <v>4</v>
      </c>
      <c r="K157" s="5">
        <v>1</v>
      </c>
      <c r="L157" s="5">
        <v>4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7</v>
      </c>
      <c r="S157" s="5">
        <v>6</v>
      </c>
      <c r="T157" s="1" t="str">
        <f>VLOOKUP(B157,Param!B:E,4,FALSE)</f>
        <v>Pyrénées orientales</v>
      </c>
      <c r="U157" s="1">
        <f t="shared" si="52"/>
        <v>3</v>
      </c>
      <c r="V157" s="1">
        <f t="shared" si="53"/>
        <v>5</v>
      </c>
      <c r="W157" s="1">
        <f t="shared" si="54"/>
        <v>5</v>
      </c>
      <c r="X157" s="1">
        <f t="shared" si="55"/>
        <v>4</v>
      </c>
      <c r="Y157" s="1">
        <f t="shared" si="56"/>
        <v>0</v>
      </c>
      <c r="Z157" s="1">
        <f t="shared" si="57"/>
        <v>0</v>
      </c>
      <c r="AA157" s="1">
        <f t="shared" si="58"/>
        <v>13</v>
      </c>
      <c r="AC157" s="1">
        <f t="shared" si="59"/>
        <v>22</v>
      </c>
      <c r="AD157" s="1">
        <f t="shared" si="59"/>
        <v>8</v>
      </c>
    </row>
    <row r="158" spans="1:30" ht="15.9" customHeight="1">
      <c r="A158" s="4">
        <v>11660032</v>
      </c>
      <c r="B158" s="4" t="s">
        <v>166</v>
      </c>
      <c r="C158" s="2">
        <v>13</v>
      </c>
      <c r="D158" s="2">
        <v>2</v>
      </c>
      <c r="E158" s="2">
        <v>15</v>
      </c>
      <c r="F158" s="5">
        <v>2</v>
      </c>
      <c r="G158" s="5">
        <v>0</v>
      </c>
      <c r="H158" s="5">
        <v>5</v>
      </c>
      <c r="I158" s="5">
        <v>0</v>
      </c>
      <c r="J158" s="5">
        <v>4</v>
      </c>
      <c r="K158" s="5">
        <v>0</v>
      </c>
      <c r="L158" s="5">
        <v>0</v>
      </c>
      <c r="M158" s="5">
        <v>1</v>
      </c>
      <c r="N158" s="5">
        <v>1</v>
      </c>
      <c r="O158" s="5">
        <v>0</v>
      </c>
      <c r="P158" s="5">
        <v>0</v>
      </c>
      <c r="Q158" s="5">
        <v>1</v>
      </c>
      <c r="R158" s="5">
        <v>1</v>
      </c>
      <c r="S158" s="5">
        <v>0</v>
      </c>
      <c r="T158" s="1" t="str">
        <f>VLOOKUP(B158,Param!B:E,4,FALSE)</f>
        <v>Pyrénées orientales</v>
      </c>
      <c r="U158" s="1">
        <f t="shared" si="52"/>
        <v>2</v>
      </c>
      <c r="V158" s="1">
        <f t="shared" si="53"/>
        <v>5</v>
      </c>
      <c r="W158" s="1">
        <f t="shared" si="54"/>
        <v>4</v>
      </c>
      <c r="X158" s="1">
        <f t="shared" si="55"/>
        <v>1</v>
      </c>
      <c r="Y158" s="1">
        <f t="shared" si="56"/>
        <v>1</v>
      </c>
      <c r="Z158" s="1">
        <f t="shared" si="57"/>
        <v>1</v>
      </c>
      <c r="AA158" s="1">
        <f t="shared" si="58"/>
        <v>1</v>
      </c>
      <c r="AC158" s="1">
        <f t="shared" si="59"/>
        <v>13</v>
      </c>
      <c r="AD158" s="1">
        <f t="shared" si="59"/>
        <v>2</v>
      </c>
    </row>
    <row r="159" spans="1:30" ht="15.9" customHeight="1">
      <c r="A159" s="4">
        <v>11660041</v>
      </c>
      <c r="B159" s="4" t="s">
        <v>168</v>
      </c>
      <c r="C159" s="2">
        <v>40</v>
      </c>
      <c r="D159" s="2">
        <v>12</v>
      </c>
      <c r="E159" s="2">
        <v>52</v>
      </c>
      <c r="F159" s="5">
        <v>3</v>
      </c>
      <c r="G159" s="5">
        <v>0</v>
      </c>
      <c r="H159" s="5">
        <v>6</v>
      </c>
      <c r="I159" s="5">
        <v>3</v>
      </c>
      <c r="J159" s="5">
        <v>5</v>
      </c>
      <c r="K159" s="5">
        <v>0</v>
      </c>
      <c r="L159" s="5">
        <v>1</v>
      </c>
      <c r="M159" s="5">
        <v>1</v>
      </c>
      <c r="N159" s="5">
        <v>0</v>
      </c>
      <c r="O159" s="5">
        <v>0</v>
      </c>
      <c r="P159" s="5">
        <v>2</v>
      </c>
      <c r="Q159" s="5">
        <v>2</v>
      </c>
      <c r="R159" s="5">
        <v>23</v>
      </c>
      <c r="S159" s="5">
        <v>6</v>
      </c>
      <c r="T159" s="1" t="str">
        <f>VLOOKUP(B159,Param!B:E,4,FALSE)</f>
        <v>Pyrénées orientales</v>
      </c>
      <c r="U159" s="1">
        <f t="shared" ref="U159" si="78">F159+G159</f>
        <v>3</v>
      </c>
      <c r="V159" s="1">
        <f t="shared" ref="V159" si="79">I159+H159</f>
        <v>9</v>
      </c>
      <c r="W159" s="1">
        <f t="shared" ref="W159" si="80">J159+K159</f>
        <v>5</v>
      </c>
      <c r="X159" s="1">
        <f t="shared" ref="X159" si="81">L159+M159</f>
        <v>2</v>
      </c>
      <c r="Y159" s="1">
        <f t="shared" ref="Y159" si="82">N159+O159</f>
        <v>0</v>
      </c>
      <c r="Z159" s="1">
        <f t="shared" ref="Z159" si="83">P159+Q159</f>
        <v>4</v>
      </c>
      <c r="AA159" s="1">
        <f t="shared" ref="AA159" si="84">R159+S159</f>
        <v>29</v>
      </c>
      <c r="AC159" s="1">
        <f t="shared" ref="AC159" si="85">C159</f>
        <v>40</v>
      </c>
      <c r="AD159" s="1">
        <f t="shared" ref="AD159" si="86">D159</f>
        <v>12</v>
      </c>
    </row>
    <row r="160" spans="1:30" ht="15.9" customHeight="1">
      <c r="A160" s="4">
        <v>11660043</v>
      </c>
      <c r="B160" s="4" t="s">
        <v>445</v>
      </c>
      <c r="C160" s="2">
        <v>9</v>
      </c>
      <c r="D160" s="2">
        <v>4</v>
      </c>
      <c r="E160" s="2">
        <v>13</v>
      </c>
      <c r="F160" s="5">
        <v>2</v>
      </c>
      <c r="G160" s="5">
        <v>1</v>
      </c>
      <c r="H160" s="5">
        <v>1</v>
      </c>
      <c r="I160" s="5">
        <v>1</v>
      </c>
      <c r="J160" s="5">
        <v>1</v>
      </c>
      <c r="K160" s="5">
        <v>0</v>
      </c>
      <c r="L160" s="5">
        <v>3</v>
      </c>
      <c r="M160" s="5">
        <v>0</v>
      </c>
      <c r="N160" s="5">
        <v>0</v>
      </c>
      <c r="O160" s="5">
        <v>0</v>
      </c>
      <c r="P160" s="5">
        <v>1</v>
      </c>
      <c r="Q160" s="5">
        <v>0</v>
      </c>
      <c r="R160" s="5">
        <v>1</v>
      </c>
      <c r="S160" s="5">
        <v>2</v>
      </c>
      <c r="T160" s="1" t="str">
        <f>VLOOKUP(B160,Param!B:E,4,FALSE)</f>
        <v>Pyrénées orientales</v>
      </c>
      <c r="U160" s="1">
        <f t="shared" si="52"/>
        <v>3</v>
      </c>
      <c r="V160" s="1">
        <f t="shared" si="53"/>
        <v>2</v>
      </c>
      <c r="W160" s="1">
        <f t="shared" si="54"/>
        <v>1</v>
      </c>
      <c r="X160" s="1">
        <f t="shared" si="55"/>
        <v>3</v>
      </c>
      <c r="Y160" s="1">
        <f t="shared" si="56"/>
        <v>0</v>
      </c>
      <c r="Z160" s="1">
        <f t="shared" si="57"/>
        <v>1</v>
      </c>
      <c r="AA160" s="1">
        <f t="shared" si="58"/>
        <v>3</v>
      </c>
      <c r="AC160" s="1">
        <f t="shared" si="59"/>
        <v>9</v>
      </c>
      <c r="AD160" s="1">
        <f t="shared" si="59"/>
        <v>4</v>
      </c>
    </row>
    <row r="161" spans="1:30" ht="15.9" customHeight="1">
      <c r="A161" s="4">
        <v>11810001</v>
      </c>
      <c r="B161" s="4" t="s">
        <v>176</v>
      </c>
      <c r="C161" s="2">
        <v>94</v>
      </c>
      <c r="D161" s="2">
        <v>33</v>
      </c>
      <c r="E161" s="2">
        <v>127</v>
      </c>
      <c r="F161" s="5">
        <v>14</v>
      </c>
      <c r="G161" s="5">
        <v>2</v>
      </c>
      <c r="H161" s="5">
        <v>4</v>
      </c>
      <c r="I161" s="5">
        <v>2</v>
      </c>
      <c r="J161" s="5">
        <v>9</v>
      </c>
      <c r="K161" s="5">
        <v>0</v>
      </c>
      <c r="L161" s="5">
        <v>7</v>
      </c>
      <c r="M161" s="5">
        <v>0</v>
      </c>
      <c r="N161" s="5">
        <v>2</v>
      </c>
      <c r="O161" s="5">
        <v>0</v>
      </c>
      <c r="P161" s="5">
        <v>10</v>
      </c>
      <c r="Q161" s="5">
        <v>1</v>
      </c>
      <c r="R161" s="5">
        <v>48</v>
      </c>
      <c r="S161" s="5">
        <v>28</v>
      </c>
      <c r="T161" s="1" t="str">
        <f>VLOOKUP(B161,Param!B:E,4,FALSE)</f>
        <v>Tarn</v>
      </c>
      <c r="U161" s="1">
        <f t="shared" si="52"/>
        <v>16</v>
      </c>
      <c r="V161" s="1">
        <f t="shared" si="53"/>
        <v>6</v>
      </c>
      <c r="W161" s="1">
        <f t="shared" si="54"/>
        <v>9</v>
      </c>
      <c r="X161" s="1">
        <f t="shared" si="55"/>
        <v>7</v>
      </c>
      <c r="Y161" s="1">
        <f t="shared" si="56"/>
        <v>2</v>
      </c>
      <c r="Z161" s="1">
        <f t="shared" si="57"/>
        <v>11</v>
      </c>
      <c r="AA161" s="1">
        <f t="shared" si="58"/>
        <v>76</v>
      </c>
      <c r="AC161" s="1">
        <f t="shared" si="59"/>
        <v>94</v>
      </c>
      <c r="AD161" s="1">
        <f t="shared" si="59"/>
        <v>33</v>
      </c>
    </row>
    <row r="162" spans="1:30" ht="15.9" customHeight="1">
      <c r="A162" s="4">
        <v>11810003</v>
      </c>
      <c r="B162" s="4" t="s">
        <v>76</v>
      </c>
      <c r="C162" s="2">
        <v>33</v>
      </c>
      <c r="D162" s="2">
        <v>7</v>
      </c>
      <c r="E162" s="2">
        <v>40</v>
      </c>
      <c r="F162" s="5">
        <v>0</v>
      </c>
      <c r="G162" s="5">
        <v>1</v>
      </c>
      <c r="H162" s="5">
        <v>3</v>
      </c>
      <c r="I162" s="5">
        <v>0</v>
      </c>
      <c r="J162" s="5">
        <v>3</v>
      </c>
      <c r="K162" s="5">
        <v>0</v>
      </c>
      <c r="L162" s="5">
        <v>6</v>
      </c>
      <c r="M162" s="5">
        <v>0</v>
      </c>
      <c r="N162" s="5">
        <v>1</v>
      </c>
      <c r="O162" s="5">
        <v>0</v>
      </c>
      <c r="P162" s="5">
        <v>1</v>
      </c>
      <c r="Q162" s="5">
        <v>0</v>
      </c>
      <c r="R162" s="5">
        <v>19</v>
      </c>
      <c r="S162" s="5">
        <v>6</v>
      </c>
      <c r="T162" s="1" t="str">
        <f>VLOOKUP(B162,Param!B:E,4,FALSE)</f>
        <v>Tarn</v>
      </c>
      <c r="U162" s="1">
        <f t="shared" si="52"/>
        <v>1</v>
      </c>
      <c r="V162" s="1">
        <f t="shared" si="53"/>
        <v>3</v>
      </c>
      <c r="W162" s="1">
        <f t="shared" si="54"/>
        <v>3</v>
      </c>
      <c r="X162" s="1">
        <f t="shared" si="55"/>
        <v>6</v>
      </c>
      <c r="Y162" s="1">
        <f t="shared" si="56"/>
        <v>1</v>
      </c>
      <c r="Z162" s="1">
        <f t="shared" si="57"/>
        <v>1</v>
      </c>
      <c r="AA162" s="1">
        <f t="shared" si="58"/>
        <v>25</v>
      </c>
      <c r="AC162" s="1">
        <f t="shared" si="59"/>
        <v>33</v>
      </c>
      <c r="AD162" s="1">
        <f t="shared" si="59"/>
        <v>7</v>
      </c>
    </row>
    <row r="163" spans="1:30" ht="15.9" customHeight="1">
      <c r="A163" s="4">
        <v>11810008</v>
      </c>
      <c r="B163" s="4" t="s">
        <v>77</v>
      </c>
      <c r="C163" s="2">
        <v>39</v>
      </c>
      <c r="D163" s="2">
        <v>22</v>
      </c>
      <c r="E163" s="2">
        <v>61</v>
      </c>
      <c r="F163" s="5">
        <v>3</v>
      </c>
      <c r="G163" s="5">
        <v>2</v>
      </c>
      <c r="H163" s="5">
        <v>7</v>
      </c>
      <c r="I163" s="5">
        <v>2</v>
      </c>
      <c r="J163" s="5">
        <v>9</v>
      </c>
      <c r="K163" s="5">
        <v>0</v>
      </c>
      <c r="L163" s="5">
        <v>2</v>
      </c>
      <c r="M163" s="5">
        <v>1</v>
      </c>
      <c r="N163" s="5">
        <v>0</v>
      </c>
      <c r="O163" s="5">
        <v>1</v>
      </c>
      <c r="P163" s="5">
        <v>6</v>
      </c>
      <c r="Q163" s="5">
        <v>0</v>
      </c>
      <c r="R163" s="5">
        <v>12</v>
      </c>
      <c r="S163" s="5">
        <v>16</v>
      </c>
      <c r="T163" s="1" t="str">
        <f>VLOOKUP(B163,Param!B:E,4,FALSE)</f>
        <v>Tarn</v>
      </c>
      <c r="U163" s="1">
        <f t="shared" si="52"/>
        <v>5</v>
      </c>
      <c r="V163" s="1">
        <f t="shared" si="53"/>
        <v>9</v>
      </c>
      <c r="W163" s="1">
        <f t="shared" si="54"/>
        <v>9</v>
      </c>
      <c r="X163" s="1">
        <f t="shared" si="55"/>
        <v>3</v>
      </c>
      <c r="Y163" s="1">
        <f t="shared" si="56"/>
        <v>1</v>
      </c>
      <c r="Z163" s="1">
        <f t="shared" si="57"/>
        <v>6</v>
      </c>
      <c r="AA163" s="1">
        <f t="shared" si="58"/>
        <v>28</v>
      </c>
      <c r="AC163" s="1">
        <f t="shared" si="59"/>
        <v>39</v>
      </c>
      <c r="AD163" s="1">
        <f t="shared" si="59"/>
        <v>22</v>
      </c>
    </row>
    <row r="164" spans="1:30" ht="15.9" customHeight="1">
      <c r="A164" s="4">
        <v>11810013</v>
      </c>
      <c r="B164" s="4" t="s">
        <v>78</v>
      </c>
      <c r="C164" s="2">
        <v>9</v>
      </c>
      <c r="D164" s="2">
        <v>6</v>
      </c>
      <c r="E164" s="2">
        <v>15</v>
      </c>
      <c r="F164" s="5">
        <v>0</v>
      </c>
      <c r="G164" s="5">
        <v>0</v>
      </c>
      <c r="H164" s="5">
        <v>2</v>
      </c>
      <c r="I164" s="5">
        <v>2</v>
      </c>
      <c r="J164" s="5">
        <v>0</v>
      </c>
      <c r="K164" s="5">
        <v>1</v>
      </c>
      <c r="L164" s="5">
        <v>2</v>
      </c>
      <c r="M164" s="5">
        <v>1</v>
      </c>
      <c r="N164" s="5">
        <v>0</v>
      </c>
      <c r="O164" s="5">
        <v>0</v>
      </c>
      <c r="P164" s="5">
        <v>0</v>
      </c>
      <c r="Q164" s="5">
        <v>0</v>
      </c>
      <c r="R164" s="5">
        <v>5</v>
      </c>
      <c r="S164" s="5">
        <v>2</v>
      </c>
      <c r="T164" s="1" t="str">
        <f>VLOOKUP(B164,Param!B:E,4,FALSE)</f>
        <v>Tarn</v>
      </c>
      <c r="U164" s="1">
        <f t="shared" si="52"/>
        <v>0</v>
      </c>
      <c r="V164" s="1">
        <f t="shared" si="53"/>
        <v>4</v>
      </c>
      <c r="W164" s="1">
        <f t="shared" si="54"/>
        <v>1</v>
      </c>
      <c r="X164" s="1">
        <f t="shared" si="55"/>
        <v>3</v>
      </c>
      <c r="Y164" s="1">
        <f t="shared" si="56"/>
        <v>0</v>
      </c>
      <c r="Z164" s="1">
        <f t="shared" si="57"/>
        <v>0</v>
      </c>
      <c r="AA164" s="1">
        <f t="shared" si="58"/>
        <v>7</v>
      </c>
      <c r="AC164" s="1">
        <f t="shared" si="59"/>
        <v>9</v>
      </c>
      <c r="AD164" s="1">
        <f t="shared" si="59"/>
        <v>6</v>
      </c>
    </row>
    <row r="165" spans="1:30" ht="15.9" customHeight="1">
      <c r="A165" s="4">
        <v>11810015</v>
      </c>
      <c r="B165" s="4" t="s">
        <v>79</v>
      </c>
      <c r="C165" s="2">
        <v>107</v>
      </c>
      <c r="D165" s="2">
        <v>49</v>
      </c>
      <c r="E165" s="2">
        <v>156</v>
      </c>
      <c r="F165" s="5">
        <v>16</v>
      </c>
      <c r="G165" s="5">
        <v>5</v>
      </c>
      <c r="H165" s="5">
        <v>10</v>
      </c>
      <c r="I165" s="5">
        <v>7</v>
      </c>
      <c r="J165" s="5">
        <v>9</v>
      </c>
      <c r="K165" s="5">
        <v>6</v>
      </c>
      <c r="L165" s="5">
        <v>11</v>
      </c>
      <c r="M165" s="5">
        <v>1</v>
      </c>
      <c r="N165" s="5">
        <v>5</v>
      </c>
      <c r="O165" s="5">
        <v>2</v>
      </c>
      <c r="P165" s="5">
        <v>14</v>
      </c>
      <c r="Q165" s="5">
        <v>4</v>
      </c>
      <c r="R165" s="5">
        <v>42</v>
      </c>
      <c r="S165" s="5">
        <v>24</v>
      </c>
      <c r="T165" s="1" t="str">
        <f>VLOOKUP(B165,Param!B:E,4,FALSE)</f>
        <v>Tarn</v>
      </c>
      <c r="U165" s="1">
        <f t="shared" si="52"/>
        <v>21</v>
      </c>
      <c r="V165" s="1">
        <f t="shared" si="53"/>
        <v>17</v>
      </c>
      <c r="W165" s="1">
        <f t="shared" si="54"/>
        <v>15</v>
      </c>
      <c r="X165" s="1">
        <f t="shared" si="55"/>
        <v>12</v>
      </c>
      <c r="Y165" s="1">
        <f t="shared" si="56"/>
        <v>7</v>
      </c>
      <c r="Z165" s="1">
        <f t="shared" si="57"/>
        <v>18</v>
      </c>
      <c r="AA165" s="1">
        <f t="shared" si="58"/>
        <v>66</v>
      </c>
      <c r="AC165" s="1">
        <f t="shared" si="59"/>
        <v>107</v>
      </c>
      <c r="AD165" s="1">
        <f t="shared" si="59"/>
        <v>49</v>
      </c>
    </row>
    <row r="166" spans="1:30" ht="15.9" customHeight="1">
      <c r="A166" s="4">
        <v>11810024</v>
      </c>
      <c r="B166" s="4" t="s">
        <v>80</v>
      </c>
      <c r="C166" s="2">
        <v>36</v>
      </c>
      <c r="D166" s="2">
        <v>13</v>
      </c>
      <c r="E166" s="2">
        <v>49</v>
      </c>
      <c r="F166" s="5">
        <v>2</v>
      </c>
      <c r="G166" s="5">
        <v>1</v>
      </c>
      <c r="H166" s="5">
        <v>2</v>
      </c>
      <c r="I166" s="5">
        <v>1</v>
      </c>
      <c r="J166" s="5">
        <v>8</v>
      </c>
      <c r="K166" s="5">
        <v>1</v>
      </c>
      <c r="L166" s="5">
        <v>7</v>
      </c>
      <c r="M166" s="5">
        <v>0</v>
      </c>
      <c r="N166" s="5">
        <v>0</v>
      </c>
      <c r="O166" s="5">
        <v>0</v>
      </c>
      <c r="P166" s="5">
        <v>3</v>
      </c>
      <c r="Q166" s="5">
        <v>2</v>
      </c>
      <c r="R166" s="5">
        <v>14</v>
      </c>
      <c r="S166" s="5">
        <v>8</v>
      </c>
      <c r="T166" s="1" t="str">
        <f>VLOOKUP(B166,Param!B:E,4,FALSE)</f>
        <v>Tarn</v>
      </c>
      <c r="U166" s="1">
        <f t="shared" si="52"/>
        <v>3</v>
      </c>
      <c r="V166" s="1">
        <f t="shared" si="53"/>
        <v>3</v>
      </c>
      <c r="W166" s="1">
        <f t="shared" si="54"/>
        <v>9</v>
      </c>
      <c r="X166" s="1">
        <f t="shared" si="55"/>
        <v>7</v>
      </c>
      <c r="Y166" s="1">
        <f t="shared" si="56"/>
        <v>0</v>
      </c>
      <c r="Z166" s="1">
        <f t="shared" si="57"/>
        <v>5</v>
      </c>
      <c r="AA166" s="1">
        <f t="shared" si="58"/>
        <v>22</v>
      </c>
      <c r="AC166" s="1">
        <f t="shared" si="59"/>
        <v>36</v>
      </c>
      <c r="AD166" s="1">
        <f t="shared" si="59"/>
        <v>13</v>
      </c>
    </row>
    <row r="167" spans="1:30" ht="15.9" customHeight="1">
      <c r="A167" s="4">
        <v>11810028</v>
      </c>
      <c r="B167" s="4" t="s">
        <v>195</v>
      </c>
      <c r="C167" s="2">
        <v>143</v>
      </c>
      <c r="D167" s="2">
        <v>62</v>
      </c>
      <c r="E167" s="2">
        <v>205</v>
      </c>
      <c r="F167" s="5">
        <v>12</v>
      </c>
      <c r="G167" s="5">
        <v>2</v>
      </c>
      <c r="H167" s="5">
        <v>26</v>
      </c>
      <c r="I167" s="5">
        <v>5</v>
      </c>
      <c r="J167" s="5">
        <v>15</v>
      </c>
      <c r="K167" s="5">
        <v>1</v>
      </c>
      <c r="L167" s="5">
        <v>6</v>
      </c>
      <c r="M167" s="5">
        <v>1</v>
      </c>
      <c r="N167" s="5">
        <v>2</v>
      </c>
      <c r="O167" s="5">
        <v>1</v>
      </c>
      <c r="P167" s="5">
        <v>7</v>
      </c>
      <c r="Q167" s="5">
        <v>4</v>
      </c>
      <c r="R167" s="5">
        <v>75</v>
      </c>
      <c r="S167" s="5">
        <v>48</v>
      </c>
      <c r="T167" s="1" t="str">
        <f>VLOOKUP(B167,Param!B:E,4,FALSE)</f>
        <v>Tarn</v>
      </c>
      <c r="U167" s="1">
        <f t="shared" si="52"/>
        <v>14</v>
      </c>
      <c r="V167" s="1">
        <f t="shared" si="53"/>
        <v>31</v>
      </c>
      <c r="W167" s="1">
        <f t="shared" si="54"/>
        <v>16</v>
      </c>
      <c r="X167" s="1">
        <f t="shared" si="55"/>
        <v>7</v>
      </c>
      <c r="Y167" s="1">
        <f t="shared" si="56"/>
        <v>3</v>
      </c>
      <c r="Z167" s="1">
        <f t="shared" si="57"/>
        <v>11</v>
      </c>
      <c r="AA167" s="1">
        <f t="shared" si="58"/>
        <v>123</v>
      </c>
      <c r="AC167" s="1">
        <f t="shared" si="59"/>
        <v>143</v>
      </c>
      <c r="AD167" s="1">
        <f t="shared" si="59"/>
        <v>62</v>
      </c>
    </row>
    <row r="168" spans="1:30" ht="15.9" customHeight="1">
      <c r="A168" s="4">
        <v>11810033</v>
      </c>
      <c r="B168" s="4" t="s">
        <v>82</v>
      </c>
      <c r="C168" s="2">
        <v>39</v>
      </c>
      <c r="D168" s="2">
        <v>14</v>
      </c>
      <c r="E168" s="2">
        <v>53</v>
      </c>
      <c r="F168" s="5">
        <v>6</v>
      </c>
      <c r="G168" s="5">
        <v>1</v>
      </c>
      <c r="H168" s="5">
        <v>5</v>
      </c>
      <c r="I168" s="5">
        <v>3</v>
      </c>
      <c r="J168" s="5">
        <v>9</v>
      </c>
      <c r="K168" s="5">
        <v>0</v>
      </c>
      <c r="L168" s="5">
        <v>0</v>
      </c>
      <c r="M168" s="5">
        <v>1</v>
      </c>
      <c r="N168" s="5">
        <v>0</v>
      </c>
      <c r="O168" s="5">
        <v>0</v>
      </c>
      <c r="P168" s="5">
        <v>4</v>
      </c>
      <c r="Q168" s="5">
        <v>2</v>
      </c>
      <c r="R168" s="5">
        <v>15</v>
      </c>
      <c r="S168" s="5">
        <v>7</v>
      </c>
      <c r="T168" s="1" t="str">
        <f>VLOOKUP(B168,Param!B:E,4,FALSE)</f>
        <v>Tarn</v>
      </c>
      <c r="U168" s="1">
        <f t="shared" si="52"/>
        <v>7</v>
      </c>
      <c r="V168" s="1">
        <f t="shared" si="53"/>
        <v>8</v>
      </c>
      <c r="W168" s="1">
        <f t="shared" si="54"/>
        <v>9</v>
      </c>
      <c r="X168" s="1">
        <f t="shared" si="55"/>
        <v>1</v>
      </c>
      <c r="Y168" s="1">
        <f t="shared" si="56"/>
        <v>0</v>
      </c>
      <c r="Z168" s="1">
        <f t="shared" si="57"/>
        <v>6</v>
      </c>
      <c r="AA168" s="1">
        <f t="shared" si="58"/>
        <v>22</v>
      </c>
      <c r="AC168" s="1">
        <f t="shared" si="59"/>
        <v>39</v>
      </c>
      <c r="AD168" s="1">
        <f t="shared" si="59"/>
        <v>14</v>
      </c>
    </row>
    <row r="169" spans="1:30" ht="15.9" customHeight="1">
      <c r="A169" s="4">
        <v>11810034</v>
      </c>
      <c r="B169" s="4" t="s">
        <v>438</v>
      </c>
      <c r="C169" s="2">
        <v>18</v>
      </c>
      <c r="D169" s="2">
        <v>2</v>
      </c>
      <c r="E169" s="2">
        <v>20</v>
      </c>
      <c r="F169" s="5">
        <v>0</v>
      </c>
      <c r="G169" s="5">
        <v>0</v>
      </c>
      <c r="H169" s="5">
        <v>9</v>
      </c>
      <c r="I169" s="5">
        <v>1</v>
      </c>
      <c r="J169" s="5">
        <v>6</v>
      </c>
      <c r="K169" s="5">
        <v>1</v>
      </c>
      <c r="L169" s="5">
        <v>0</v>
      </c>
      <c r="M169" s="5">
        <v>0</v>
      </c>
      <c r="N169" s="5">
        <v>0</v>
      </c>
      <c r="O169" s="5">
        <v>0</v>
      </c>
      <c r="P169" s="5">
        <v>0</v>
      </c>
      <c r="Q169" s="5">
        <v>0</v>
      </c>
      <c r="R169" s="5">
        <v>3</v>
      </c>
      <c r="S169" s="5">
        <v>0</v>
      </c>
      <c r="T169" s="1" t="str">
        <f>VLOOKUP(B169,Param!B:E,4,FALSE)</f>
        <v>Tarn</v>
      </c>
      <c r="U169" s="1">
        <f t="shared" si="52"/>
        <v>0</v>
      </c>
      <c r="V169" s="1">
        <f t="shared" si="53"/>
        <v>10</v>
      </c>
      <c r="W169" s="1">
        <f t="shared" si="54"/>
        <v>7</v>
      </c>
      <c r="X169" s="1">
        <f t="shared" si="55"/>
        <v>0</v>
      </c>
      <c r="Y169" s="1">
        <f t="shared" si="56"/>
        <v>0</v>
      </c>
      <c r="Z169" s="1">
        <f t="shared" si="57"/>
        <v>0</v>
      </c>
      <c r="AA169" s="1">
        <f t="shared" si="58"/>
        <v>3</v>
      </c>
      <c r="AC169" s="1">
        <f t="shared" si="59"/>
        <v>18</v>
      </c>
      <c r="AD169" s="1">
        <f t="shared" si="59"/>
        <v>2</v>
      </c>
    </row>
    <row r="170" spans="1:30" ht="15.9" customHeight="1">
      <c r="A170" s="4">
        <v>11820007</v>
      </c>
      <c r="B170" s="4" t="s">
        <v>83</v>
      </c>
      <c r="C170" s="2">
        <v>23</v>
      </c>
      <c r="D170" s="2">
        <v>8</v>
      </c>
      <c r="E170" s="2">
        <v>31</v>
      </c>
      <c r="F170" s="5">
        <v>0</v>
      </c>
      <c r="G170" s="5">
        <v>1</v>
      </c>
      <c r="H170" s="5">
        <v>0</v>
      </c>
      <c r="I170" s="5">
        <v>0</v>
      </c>
      <c r="J170" s="5">
        <v>1</v>
      </c>
      <c r="K170" s="5">
        <v>0</v>
      </c>
      <c r="L170" s="5">
        <v>0</v>
      </c>
      <c r="M170" s="5">
        <v>0</v>
      </c>
      <c r="N170" s="5">
        <v>0</v>
      </c>
      <c r="O170" s="5">
        <v>0</v>
      </c>
      <c r="P170" s="5">
        <v>4</v>
      </c>
      <c r="Q170" s="5">
        <v>1</v>
      </c>
      <c r="R170" s="5">
        <v>18</v>
      </c>
      <c r="S170" s="5">
        <v>6</v>
      </c>
      <c r="T170" s="1" t="str">
        <f>VLOOKUP(B170,Param!B:E,4,FALSE)</f>
        <v>Tarn et Garonne</v>
      </c>
      <c r="U170" s="1">
        <f t="shared" si="52"/>
        <v>1</v>
      </c>
      <c r="V170" s="1">
        <f t="shared" si="53"/>
        <v>0</v>
      </c>
      <c r="W170" s="1">
        <f t="shared" si="54"/>
        <v>1</v>
      </c>
      <c r="X170" s="1">
        <f t="shared" si="55"/>
        <v>0</v>
      </c>
      <c r="Y170" s="1">
        <f t="shared" si="56"/>
        <v>0</v>
      </c>
      <c r="Z170" s="1">
        <f t="shared" si="57"/>
        <v>5</v>
      </c>
      <c r="AA170" s="1">
        <f t="shared" si="58"/>
        <v>24</v>
      </c>
      <c r="AC170" s="1">
        <f t="shared" si="59"/>
        <v>23</v>
      </c>
      <c r="AD170" s="1">
        <f t="shared" si="59"/>
        <v>8</v>
      </c>
    </row>
    <row r="171" spans="1:30" ht="15.9" customHeight="1">
      <c r="A171" s="4">
        <v>11820008</v>
      </c>
      <c r="B171" s="4" t="s">
        <v>84</v>
      </c>
      <c r="C171" s="2">
        <v>105</v>
      </c>
      <c r="D171" s="2">
        <v>53</v>
      </c>
      <c r="E171" s="2">
        <v>158</v>
      </c>
      <c r="F171" s="5">
        <v>33</v>
      </c>
      <c r="G171" s="5">
        <v>23</v>
      </c>
      <c r="H171" s="5">
        <v>35</v>
      </c>
      <c r="I171" s="5">
        <v>24</v>
      </c>
      <c r="J171" s="5">
        <v>7</v>
      </c>
      <c r="K171" s="5">
        <v>3</v>
      </c>
      <c r="L171" s="5">
        <v>8</v>
      </c>
      <c r="M171" s="5">
        <v>0</v>
      </c>
      <c r="N171" s="5">
        <v>2</v>
      </c>
      <c r="O171" s="5">
        <v>1</v>
      </c>
      <c r="P171" s="5">
        <v>4</v>
      </c>
      <c r="Q171" s="5">
        <v>1</v>
      </c>
      <c r="R171" s="5">
        <v>16</v>
      </c>
      <c r="S171" s="5">
        <v>1</v>
      </c>
      <c r="T171" s="1" t="str">
        <f>VLOOKUP(B171,Param!B:E,4,FALSE)</f>
        <v>Tarn et Garonne</v>
      </c>
      <c r="U171" s="1">
        <f t="shared" si="52"/>
        <v>56</v>
      </c>
      <c r="V171" s="1">
        <f t="shared" si="53"/>
        <v>59</v>
      </c>
      <c r="W171" s="1">
        <f t="shared" si="54"/>
        <v>10</v>
      </c>
      <c r="X171" s="1">
        <f t="shared" si="55"/>
        <v>8</v>
      </c>
      <c r="Y171" s="1">
        <f t="shared" si="56"/>
        <v>3</v>
      </c>
      <c r="Z171" s="1">
        <f t="shared" si="57"/>
        <v>5</v>
      </c>
      <c r="AA171" s="1">
        <f t="shared" si="58"/>
        <v>17</v>
      </c>
      <c r="AC171" s="1">
        <f t="shared" si="59"/>
        <v>105</v>
      </c>
      <c r="AD171" s="1">
        <f t="shared" si="59"/>
        <v>53</v>
      </c>
    </row>
    <row r="172" spans="1:30" ht="15.9" customHeight="1">
      <c r="A172" s="4">
        <v>11820011</v>
      </c>
      <c r="B172" s="4" t="s">
        <v>85</v>
      </c>
      <c r="C172" s="2">
        <v>6</v>
      </c>
      <c r="D172" s="2">
        <v>0</v>
      </c>
      <c r="E172" s="2">
        <v>6</v>
      </c>
      <c r="F172" s="5">
        <v>0</v>
      </c>
      <c r="G172" s="5">
        <v>0</v>
      </c>
      <c r="H172" s="5">
        <v>0</v>
      </c>
      <c r="I172" s="5">
        <v>0</v>
      </c>
      <c r="J172" s="5">
        <v>0</v>
      </c>
      <c r="K172" s="5">
        <v>0</v>
      </c>
      <c r="L172" s="5">
        <v>0</v>
      </c>
      <c r="M172" s="5">
        <v>0</v>
      </c>
      <c r="N172" s="5">
        <v>0</v>
      </c>
      <c r="O172" s="5">
        <v>0</v>
      </c>
      <c r="P172" s="5">
        <v>1</v>
      </c>
      <c r="Q172" s="5">
        <v>0</v>
      </c>
      <c r="R172" s="5">
        <v>5</v>
      </c>
      <c r="S172" s="5">
        <v>0</v>
      </c>
      <c r="T172" s="1" t="str">
        <f>VLOOKUP(B172,Param!B:E,4,FALSE)</f>
        <v>Tarn et Garonne</v>
      </c>
      <c r="U172" s="1">
        <f t="shared" si="52"/>
        <v>0</v>
      </c>
      <c r="V172" s="1">
        <f t="shared" si="53"/>
        <v>0</v>
      </c>
      <c r="W172" s="1">
        <f t="shared" si="54"/>
        <v>0</v>
      </c>
      <c r="X172" s="1">
        <f t="shared" si="55"/>
        <v>0</v>
      </c>
      <c r="Y172" s="1">
        <f t="shared" si="56"/>
        <v>0</v>
      </c>
      <c r="Z172" s="1">
        <f t="shared" si="57"/>
        <v>1</v>
      </c>
      <c r="AA172" s="1">
        <f t="shared" si="58"/>
        <v>5</v>
      </c>
      <c r="AC172" s="1">
        <f t="shared" si="59"/>
        <v>6</v>
      </c>
      <c r="AD172" s="1">
        <f t="shared" si="59"/>
        <v>0</v>
      </c>
    </row>
    <row r="173" spans="1:30" ht="15.9" customHeight="1">
      <c r="A173" s="4">
        <v>11820018</v>
      </c>
      <c r="B173" s="4" t="s">
        <v>196</v>
      </c>
      <c r="C173" s="2">
        <v>25</v>
      </c>
      <c r="D173" s="2">
        <v>3</v>
      </c>
      <c r="E173" s="2">
        <v>28</v>
      </c>
      <c r="F173" s="5">
        <v>7</v>
      </c>
      <c r="G173" s="5">
        <v>0</v>
      </c>
      <c r="H173" s="5">
        <v>9</v>
      </c>
      <c r="I173" s="5">
        <v>2</v>
      </c>
      <c r="J173" s="5">
        <v>3</v>
      </c>
      <c r="K173" s="5">
        <v>0</v>
      </c>
      <c r="L173" s="5">
        <v>1</v>
      </c>
      <c r="M173" s="5">
        <v>0</v>
      </c>
      <c r="N173" s="5">
        <v>0</v>
      </c>
      <c r="O173" s="5">
        <v>0</v>
      </c>
      <c r="P173" s="5">
        <v>1</v>
      </c>
      <c r="Q173" s="5">
        <v>0</v>
      </c>
      <c r="R173" s="5">
        <v>4</v>
      </c>
      <c r="S173" s="5">
        <v>1</v>
      </c>
      <c r="T173" s="1" t="str">
        <f>VLOOKUP(B173,Param!B:E,4,FALSE)</f>
        <v>Tarn et Garonne</v>
      </c>
      <c r="U173" s="1">
        <f t="shared" si="52"/>
        <v>7</v>
      </c>
      <c r="V173" s="1">
        <f t="shared" si="53"/>
        <v>11</v>
      </c>
      <c r="W173" s="1">
        <f t="shared" si="54"/>
        <v>3</v>
      </c>
      <c r="X173" s="1">
        <f t="shared" si="55"/>
        <v>1</v>
      </c>
      <c r="Y173" s="1">
        <f t="shared" si="56"/>
        <v>0</v>
      </c>
      <c r="Z173" s="1">
        <f t="shared" si="57"/>
        <v>1</v>
      </c>
      <c r="AA173" s="1">
        <f t="shared" si="58"/>
        <v>5</v>
      </c>
      <c r="AC173" s="1">
        <f t="shared" si="59"/>
        <v>25</v>
      </c>
      <c r="AD173" s="1">
        <f t="shared" si="59"/>
        <v>3</v>
      </c>
    </row>
    <row r="174" spans="1:30" ht="15.9" customHeight="1">
      <c r="A174" s="4">
        <v>11820026</v>
      </c>
      <c r="B174" s="4" t="s">
        <v>86</v>
      </c>
      <c r="C174" s="2">
        <v>19</v>
      </c>
      <c r="D174" s="2">
        <v>3</v>
      </c>
      <c r="E174" s="2">
        <v>22</v>
      </c>
      <c r="F174" s="5">
        <v>6</v>
      </c>
      <c r="G174" s="5">
        <v>1</v>
      </c>
      <c r="H174" s="5">
        <v>3</v>
      </c>
      <c r="I174" s="5">
        <v>0</v>
      </c>
      <c r="J174" s="5">
        <v>0</v>
      </c>
      <c r="K174" s="5">
        <v>1</v>
      </c>
      <c r="L174" s="5">
        <v>1</v>
      </c>
      <c r="M174" s="5">
        <v>0</v>
      </c>
      <c r="N174" s="5">
        <v>0</v>
      </c>
      <c r="O174" s="5">
        <v>0</v>
      </c>
      <c r="P174" s="5">
        <v>2</v>
      </c>
      <c r="Q174" s="5">
        <v>0</v>
      </c>
      <c r="R174" s="5">
        <v>7</v>
      </c>
      <c r="S174" s="5">
        <v>1</v>
      </c>
      <c r="T174" s="1" t="str">
        <f>VLOOKUP(B174,Param!B:E,4,FALSE)</f>
        <v>Tarn et Garonne</v>
      </c>
      <c r="U174" s="1">
        <f t="shared" si="52"/>
        <v>7</v>
      </c>
      <c r="V174" s="1">
        <f t="shared" si="53"/>
        <v>3</v>
      </c>
      <c r="W174" s="1">
        <f t="shared" si="54"/>
        <v>1</v>
      </c>
      <c r="X174" s="1">
        <f t="shared" si="55"/>
        <v>1</v>
      </c>
      <c r="Y174" s="1">
        <f t="shared" si="56"/>
        <v>0</v>
      </c>
      <c r="Z174" s="1">
        <f t="shared" si="57"/>
        <v>2</v>
      </c>
      <c r="AA174" s="1">
        <f t="shared" si="58"/>
        <v>8</v>
      </c>
      <c r="AC174" s="1">
        <f t="shared" si="59"/>
        <v>19</v>
      </c>
      <c r="AD174" s="1">
        <f t="shared" si="59"/>
        <v>3</v>
      </c>
    </row>
    <row r="175" spans="1:30" ht="15.9" customHeight="1">
      <c r="A175" s="4">
        <v>11820027</v>
      </c>
      <c r="B175" s="4" t="s">
        <v>87</v>
      </c>
      <c r="C175" s="2">
        <v>0</v>
      </c>
      <c r="D175" s="2">
        <v>0</v>
      </c>
      <c r="E175" s="2">
        <v>0</v>
      </c>
      <c r="F175" s="5">
        <v>0</v>
      </c>
      <c r="G175" s="5">
        <v>0</v>
      </c>
      <c r="H175" s="5">
        <v>0</v>
      </c>
      <c r="I175" s="5">
        <v>0</v>
      </c>
      <c r="J175" s="5">
        <v>0</v>
      </c>
      <c r="K175" s="5">
        <v>0</v>
      </c>
      <c r="L175" s="5">
        <v>0</v>
      </c>
      <c r="M175" s="5">
        <v>0</v>
      </c>
      <c r="N175" s="5">
        <v>0</v>
      </c>
      <c r="O175" s="5">
        <v>0</v>
      </c>
      <c r="P175" s="5">
        <v>0</v>
      </c>
      <c r="Q175" s="5">
        <v>0</v>
      </c>
      <c r="R175" s="5">
        <v>0</v>
      </c>
      <c r="S175" s="5">
        <v>0</v>
      </c>
      <c r="T175" s="1" t="str">
        <f>VLOOKUP(B175,Param!B:E,4,FALSE)</f>
        <v>Tarn et Garonne</v>
      </c>
      <c r="U175" s="1">
        <f t="shared" si="52"/>
        <v>0</v>
      </c>
      <c r="V175" s="1">
        <f t="shared" si="53"/>
        <v>0</v>
      </c>
      <c r="W175" s="1">
        <f t="shared" si="54"/>
        <v>0</v>
      </c>
      <c r="X175" s="1">
        <f t="shared" si="55"/>
        <v>0</v>
      </c>
      <c r="Y175" s="1">
        <f t="shared" si="56"/>
        <v>0</v>
      </c>
      <c r="Z175" s="1">
        <f t="shared" si="57"/>
        <v>0</v>
      </c>
      <c r="AA175" s="1">
        <f t="shared" si="58"/>
        <v>0</v>
      </c>
      <c r="AC175" s="1">
        <f t="shared" si="59"/>
        <v>0</v>
      </c>
      <c r="AD175" s="1">
        <f t="shared" si="59"/>
        <v>0</v>
      </c>
    </row>
    <row r="176" spans="1:30" ht="15.9" customHeight="1">
      <c r="A176" s="4">
        <v>11820031</v>
      </c>
      <c r="B176" s="4" t="s">
        <v>88</v>
      </c>
      <c r="C176" s="2">
        <v>7</v>
      </c>
      <c r="D176" s="2">
        <v>8</v>
      </c>
      <c r="E176" s="2">
        <v>15</v>
      </c>
      <c r="F176" s="5">
        <v>0</v>
      </c>
      <c r="G176" s="5">
        <v>0</v>
      </c>
      <c r="H176" s="5">
        <v>0</v>
      </c>
      <c r="I176" s="5">
        <v>0</v>
      </c>
      <c r="J176" s="5">
        <v>2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0</v>
      </c>
      <c r="Q176" s="5">
        <v>1</v>
      </c>
      <c r="R176" s="5">
        <v>5</v>
      </c>
      <c r="S176" s="5">
        <v>7</v>
      </c>
      <c r="T176" s="1" t="str">
        <f>VLOOKUP(B176,Param!B:E,4,FALSE)</f>
        <v>Tarn et Garonne</v>
      </c>
      <c r="U176" s="1">
        <f t="shared" si="52"/>
        <v>0</v>
      </c>
      <c r="V176" s="1">
        <f t="shared" si="53"/>
        <v>0</v>
      </c>
      <c r="W176" s="1">
        <f t="shared" si="54"/>
        <v>2</v>
      </c>
      <c r="X176" s="1">
        <f t="shared" si="55"/>
        <v>0</v>
      </c>
      <c r="Y176" s="1">
        <f t="shared" si="56"/>
        <v>0</v>
      </c>
      <c r="Z176" s="1">
        <f t="shared" si="57"/>
        <v>1</v>
      </c>
      <c r="AA176" s="1">
        <f t="shared" si="58"/>
        <v>12</v>
      </c>
      <c r="AC176" s="1">
        <f t="shared" si="59"/>
        <v>7</v>
      </c>
      <c r="AD176" s="1">
        <f t="shared" si="59"/>
        <v>8</v>
      </c>
    </row>
    <row r="177" spans="1:30" ht="15.9" customHeight="1">
      <c r="A177" s="4">
        <v>11820032</v>
      </c>
      <c r="B177" s="4" t="s">
        <v>89</v>
      </c>
      <c r="C177" s="2">
        <v>7</v>
      </c>
      <c r="D177" s="2">
        <v>0</v>
      </c>
      <c r="E177" s="2">
        <v>7</v>
      </c>
      <c r="F177" s="5">
        <v>1</v>
      </c>
      <c r="G177" s="5">
        <v>0</v>
      </c>
      <c r="H177" s="5">
        <v>2</v>
      </c>
      <c r="I177" s="5">
        <v>0</v>
      </c>
      <c r="J177" s="5">
        <v>0</v>
      </c>
      <c r="K177" s="5">
        <v>0</v>
      </c>
      <c r="L177" s="5">
        <v>1</v>
      </c>
      <c r="M177" s="5">
        <v>0</v>
      </c>
      <c r="N177" s="5">
        <v>1</v>
      </c>
      <c r="O177" s="5">
        <v>0</v>
      </c>
      <c r="P177" s="5">
        <v>0</v>
      </c>
      <c r="Q177" s="5">
        <v>0</v>
      </c>
      <c r="R177" s="5">
        <v>2</v>
      </c>
      <c r="S177" s="5">
        <v>0</v>
      </c>
      <c r="T177" s="1" t="str">
        <f>VLOOKUP(B177,Param!B:E,4,FALSE)</f>
        <v>Tarn et Garonne</v>
      </c>
      <c r="U177" s="1">
        <f t="shared" si="52"/>
        <v>1</v>
      </c>
      <c r="V177" s="1">
        <f t="shared" si="53"/>
        <v>2</v>
      </c>
      <c r="W177" s="1">
        <f t="shared" si="54"/>
        <v>0</v>
      </c>
      <c r="X177" s="1">
        <f t="shared" si="55"/>
        <v>1</v>
      </c>
      <c r="Y177" s="1">
        <f t="shared" si="56"/>
        <v>1</v>
      </c>
      <c r="Z177" s="1">
        <f t="shared" si="57"/>
        <v>0</v>
      </c>
      <c r="AA177" s="1">
        <f t="shared" si="58"/>
        <v>2</v>
      </c>
      <c r="AC177" s="1">
        <f t="shared" si="59"/>
        <v>7</v>
      </c>
      <c r="AD177" s="1">
        <f t="shared" si="59"/>
        <v>0</v>
      </c>
    </row>
    <row r="178" spans="1:30" ht="15.9" customHeight="1">
      <c r="A178" s="4">
        <v>11820034</v>
      </c>
      <c r="B178" s="4" t="s">
        <v>90</v>
      </c>
      <c r="C178" s="2">
        <v>1</v>
      </c>
      <c r="D178" s="2">
        <v>0</v>
      </c>
      <c r="E178" s="2">
        <v>1</v>
      </c>
      <c r="F178" s="5">
        <v>0</v>
      </c>
      <c r="G178" s="5">
        <v>0</v>
      </c>
      <c r="H178" s="5">
        <v>1</v>
      </c>
      <c r="I178" s="5">
        <v>0</v>
      </c>
      <c r="J178" s="5">
        <v>0</v>
      </c>
      <c r="K178" s="5">
        <v>0</v>
      </c>
      <c r="L178" s="5">
        <v>0</v>
      </c>
      <c r="M178" s="5">
        <v>0</v>
      </c>
      <c r="N178" s="5">
        <v>0</v>
      </c>
      <c r="O178" s="5">
        <v>0</v>
      </c>
      <c r="P178" s="5">
        <v>0</v>
      </c>
      <c r="Q178" s="5">
        <v>0</v>
      </c>
      <c r="R178" s="5">
        <v>0</v>
      </c>
      <c r="S178" s="5">
        <v>0</v>
      </c>
      <c r="T178" s="1" t="str">
        <f>VLOOKUP(B178,Param!B:E,4,FALSE)</f>
        <v>Tarn et Garonne</v>
      </c>
      <c r="U178" s="1">
        <f t="shared" si="52"/>
        <v>0</v>
      </c>
      <c r="V178" s="1">
        <f t="shared" si="53"/>
        <v>1</v>
      </c>
      <c r="W178" s="1">
        <f t="shared" si="54"/>
        <v>0</v>
      </c>
      <c r="X178" s="1">
        <f t="shared" si="55"/>
        <v>0</v>
      </c>
      <c r="Y178" s="1">
        <f t="shared" si="56"/>
        <v>0</v>
      </c>
      <c r="Z178" s="1">
        <f t="shared" si="57"/>
        <v>0</v>
      </c>
      <c r="AA178" s="1">
        <f t="shared" si="58"/>
        <v>0</v>
      </c>
      <c r="AC178" s="1">
        <f t="shared" si="59"/>
        <v>1</v>
      </c>
      <c r="AD178" s="1">
        <f t="shared" si="59"/>
        <v>0</v>
      </c>
    </row>
    <row r="179" spans="1:30" ht="15.9" customHeight="1">
      <c r="A179" s="4">
        <v>11820035</v>
      </c>
      <c r="B179" s="4" t="s">
        <v>91</v>
      </c>
      <c r="C179" s="2">
        <v>0</v>
      </c>
      <c r="D179" s="2">
        <v>0</v>
      </c>
      <c r="E179" s="2">
        <v>0</v>
      </c>
      <c r="F179" s="5">
        <v>0</v>
      </c>
      <c r="G179" s="5">
        <v>0</v>
      </c>
      <c r="H179" s="5">
        <v>0</v>
      </c>
      <c r="I179" s="5">
        <v>0</v>
      </c>
      <c r="J179" s="5">
        <v>0</v>
      </c>
      <c r="K179" s="5">
        <v>0</v>
      </c>
      <c r="L179" s="5">
        <v>0</v>
      </c>
      <c r="M179" s="5">
        <v>0</v>
      </c>
      <c r="N179" s="5">
        <v>0</v>
      </c>
      <c r="O179" s="5">
        <v>0</v>
      </c>
      <c r="P179" s="5">
        <v>0</v>
      </c>
      <c r="Q179" s="5">
        <v>0</v>
      </c>
      <c r="R179" s="5">
        <v>0</v>
      </c>
      <c r="S179" s="5">
        <v>0</v>
      </c>
      <c r="T179" s="1" t="str">
        <f>VLOOKUP(B179,Param!B:E,4,FALSE)</f>
        <v>Tarn et Garonne</v>
      </c>
      <c r="U179" s="1">
        <f t="shared" si="52"/>
        <v>0</v>
      </c>
      <c r="V179" s="1">
        <f t="shared" si="53"/>
        <v>0</v>
      </c>
      <c r="W179" s="1">
        <f t="shared" si="54"/>
        <v>0</v>
      </c>
      <c r="X179" s="1">
        <f t="shared" si="55"/>
        <v>0</v>
      </c>
      <c r="Y179" s="1">
        <f t="shared" si="56"/>
        <v>0</v>
      </c>
      <c r="Z179" s="1">
        <f t="shared" si="57"/>
        <v>0</v>
      </c>
      <c r="AA179" s="1">
        <f t="shared" si="58"/>
        <v>0</v>
      </c>
      <c r="AC179" s="1">
        <f t="shared" si="59"/>
        <v>0</v>
      </c>
      <c r="AD179" s="1">
        <f t="shared" si="59"/>
        <v>0</v>
      </c>
    </row>
  </sheetData>
  <mergeCells count="10">
    <mergeCell ref="L1:M1"/>
    <mergeCell ref="N1:O1"/>
    <mergeCell ref="P1:Q1"/>
    <mergeCell ref="R1:S1"/>
    <mergeCell ref="A1:A2"/>
    <mergeCell ref="B1:B2"/>
    <mergeCell ref="C1:E1"/>
    <mergeCell ref="F1:G1"/>
    <mergeCell ref="H1:I1"/>
    <mergeCell ref="J1:K1"/>
  </mergeCells>
  <pageMargins left="0.78740157499999996" right="0.78740157499999996" top="0.984251969" bottom="0.984251969" header="0.4921259845" footer="0.4921259845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F7807-0F00-4E79-B99B-B1F6923B9B20}">
  <sheetPr>
    <outlinePr summaryBelow="0"/>
  </sheetPr>
  <dimension ref="A1:AM902"/>
  <sheetViews>
    <sheetView workbookViewId="0">
      <selection activeCell="AO545" sqref="AO545:BE722"/>
    </sheetView>
  </sheetViews>
  <sheetFormatPr baseColWidth="10" defaultColWidth="8.796875" defaultRowHeight="14.4"/>
  <cols>
    <col min="1" max="1" width="0.19921875" style="29" customWidth="1"/>
    <col min="2" max="2" width="18.19921875" style="29" customWidth="1"/>
    <col min="3" max="3" width="0.19921875" style="29" customWidth="1"/>
    <col min="4" max="4" width="4.796875" style="29" customWidth="1"/>
    <col min="5" max="5" width="0.19921875" style="29" customWidth="1"/>
    <col min="6" max="6" width="4.796875" style="29" customWidth="1"/>
    <col min="7" max="7" width="0.19921875" style="29" customWidth="1"/>
    <col min="8" max="8" width="9.796875" style="29" customWidth="1"/>
    <col min="9" max="9" width="0.19921875" style="29" customWidth="1"/>
    <col min="10" max="10" width="4.796875" style="29" customWidth="1"/>
    <col min="11" max="11" width="0.19921875" style="29" customWidth="1"/>
    <col min="12" max="12" width="4.796875" style="29" customWidth="1"/>
    <col min="13" max="13" width="0.19921875" style="29" customWidth="1"/>
    <col min="14" max="14" width="4.796875" style="29" customWidth="1"/>
    <col min="15" max="15" width="0.19921875" style="29" customWidth="1"/>
    <col min="16" max="16" width="4.796875" style="29" customWidth="1"/>
    <col min="17" max="17" width="0.19921875" style="29" customWidth="1"/>
    <col min="18" max="18" width="4.796875" style="29" customWidth="1"/>
    <col min="19" max="19" width="0.19921875" style="29" customWidth="1"/>
    <col min="20" max="20" width="4.796875" style="29" customWidth="1"/>
    <col min="21" max="21" width="0.19921875" style="29" customWidth="1"/>
    <col min="22" max="22" width="4.796875" style="29" customWidth="1"/>
    <col min="23" max="23" width="0.19921875" style="29" customWidth="1"/>
    <col min="24" max="24" width="4.796875" style="29" customWidth="1"/>
    <col min="25" max="25" width="0.19921875" style="29" customWidth="1"/>
    <col min="26" max="26" width="4.796875" style="29" customWidth="1"/>
    <col min="27" max="27" width="0.19921875" style="29" customWidth="1"/>
    <col min="28" max="28" width="4.796875" style="29" customWidth="1"/>
    <col min="29" max="29" width="0.19921875" style="29" customWidth="1"/>
    <col min="30" max="30" width="4.796875" style="29" customWidth="1"/>
    <col min="31" max="31" width="0.19921875" style="29" customWidth="1"/>
    <col min="32" max="32" width="4.796875" style="29" customWidth="1"/>
    <col min="33" max="33" width="0.19921875" style="29" customWidth="1"/>
    <col min="34" max="34" width="4.796875" style="29" customWidth="1"/>
    <col min="35" max="35" width="0.19921875" style="29" customWidth="1"/>
    <col min="36" max="36" width="4.796875" style="29" customWidth="1"/>
    <col min="37" max="37" width="0.19921875" style="29" customWidth="1"/>
    <col min="38" max="38" width="8.19921875" style="29" customWidth="1"/>
    <col min="39" max="40" width="8.796875" style="29"/>
    <col min="41" max="49" width="5.69921875" style="29" customWidth="1"/>
    <col min="50" max="16384" width="8.796875" style="29"/>
  </cols>
  <sheetData>
    <row r="1" spans="1:39" ht="19.95" customHeight="1">
      <c r="A1" s="76" t="s">
        <v>476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  <c r="P1" s="76"/>
      <c r="Q1" s="76"/>
      <c r="R1" s="76"/>
      <c r="S1" s="76"/>
      <c r="T1" s="76"/>
      <c r="U1" s="76"/>
      <c r="V1" s="76"/>
      <c r="W1" s="76"/>
      <c r="X1" s="76"/>
      <c r="Y1" s="76"/>
      <c r="Z1" s="76"/>
      <c r="AA1" s="76"/>
      <c r="AB1" s="76"/>
      <c r="AC1" s="76"/>
      <c r="AD1" s="76"/>
      <c r="AE1" s="76"/>
      <c r="AF1" s="76"/>
      <c r="AG1" s="76"/>
      <c r="AH1" s="76"/>
      <c r="AI1" s="76"/>
      <c r="AJ1" s="76"/>
      <c r="AK1" s="76"/>
      <c r="AL1" s="76"/>
      <c r="AM1" s="76"/>
    </row>
    <row r="2" spans="1:39" ht="19.95" customHeight="1">
      <c r="A2" s="81" t="s">
        <v>446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  <c r="V2" s="81"/>
      <c r="W2" s="81"/>
      <c r="X2" s="81"/>
      <c r="Y2" s="81"/>
      <c r="Z2" s="81"/>
      <c r="AA2" s="81"/>
      <c r="AB2" s="81"/>
      <c r="AC2" s="81"/>
      <c r="AD2" s="81"/>
      <c r="AE2" s="81"/>
      <c r="AF2" s="81"/>
      <c r="AG2" s="81"/>
      <c r="AH2" s="81"/>
      <c r="AI2" s="81"/>
      <c r="AJ2" s="81"/>
      <c r="AK2" s="81"/>
      <c r="AL2" s="81"/>
    </row>
    <row r="3" spans="1:39" ht="19.95" customHeight="1">
      <c r="A3" s="82" t="s">
        <v>477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B3" s="82"/>
      <c r="AC3" s="82"/>
      <c r="AD3" s="82"/>
      <c r="AE3" s="82"/>
      <c r="AF3" s="82"/>
      <c r="AG3" s="82"/>
      <c r="AH3" s="82"/>
      <c r="AI3" s="82"/>
      <c r="AJ3" s="82"/>
      <c r="AK3" s="82"/>
      <c r="AL3" s="82"/>
    </row>
    <row r="4" spans="1:39" ht="15" customHeight="1" thickBot="1">
      <c r="A4" s="83" t="s">
        <v>447</v>
      </c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  <c r="M4" s="83"/>
      <c r="N4" s="83"/>
      <c r="O4" s="83"/>
      <c r="P4" s="83"/>
      <c r="Q4" s="83"/>
      <c r="R4" s="83"/>
      <c r="S4" s="83"/>
      <c r="T4" s="83"/>
      <c r="U4" s="83"/>
      <c r="V4" s="83"/>
      <c r="W4" s="83"/>
      <c r="X4" s="83"/>
      <c r="Y4" s="83"/>
      <c r="Z4" s="83"/>
      <c r="AA4" s="83"/>
      <c r="AB4" s="83"/>
      <c r="AC4" s="83"/>
      <c r="AD4" s="83"/>
      <c r="AE4" s="83"/>
      <c r="AF4" s="83"/>
      <c r="AG4" s="30"/>
      <c r="AH4" s="30"/>
      <c r="AI4" s="30"/>
      <c r="AJ4" s="30"/>
      <c r="AK4" s="30"/>
      <c r="AL4" s="30"/>
    </row>
    <row r="5" spans="1:39" ht="15" customHeight="1">
      <c r="A5" s="31"/>
      <c r="B5" s="32"/>
      <c r="C5" s="67" t="s">
        <v>4</v>
      </c>
      <c r="D5" s="67"/>
      <c r="E5" s="67"/>
      <c r="F5" s="67"/>
      <c r="G5" s="33"/>
      <c r="H5" s="34"/>
      <c r="I5" s="79" t="s">
        <v>5</v>
      </c>
      <c r="J5" s="79"/>
      <c r="K5" s="79"/>
      <c r="L5" s="79"/>
      <c r="M5" s="79" t="s">
        <v>6</v>
      </c>
      <c r="N5" s="79"/>
      <c r="O5" s="79"/>
      <c r="P5" s="79"/>
      <c r="Q5" s="79" t="s">
        <v>7</v>
      </c>
      <c r="R5" s="79"/>
      <c r="S5" s="79"/>
      <c r="T5" s="79"/>
      <c r="U5" s="79" t="s">
        <v>8</v>
      </c>
      <c r="V5" s="79"/>
      <c r="W5" s="79"/>
      <c r="X5" s="79"/>
      <c r="Y5" s="79" t="s">
        <v>9</v>
      </c>
      <c r="Z5" s="79"/>
      <c r="AA5" s="79"/>
      <c r="AB5" s="79"/>
      <c r="AC5" s="79" t="s">
        <v>10</v>
      </c>
      <c r="AD5" s="79"/>
      <c r="AE5" s="79"/>
      <c r="AF5" s="79"/>
      <c r="AG5" s="79" t="s">
        <v>448</v>
      </c>
      <c r="AH5" s="79"/>
      <c r="AI5" s="79"/>
      <c r="AJ5" s="79"/>
      <c r="AK5" s="30"/>
      <c r="AL5" s="30"/>
    </row>
    <row r="6" spans="1:39" ht="15" customHeight="1" thickBot="1">
      <c r="A6" s="35"/>
      <c r="B6" s="36"/>
      <c r="C6" s="65" t="s">
        <v>12</v>
      </c>
      <c r="D6" s="66"/>
      <c r="E6" s="66" t="s">
        <v>13</v>
      </c>
      <c r="F6" s="66"/>
      <c r="G6" s="80" t="s">
        <v>14</v>
      </c>
      <c r="H6" s="80"/>
      <c r="I6" s="78" t="s">
        <v>12</v>
      </c>
      <c r="J6" s="78"/>
      <c r="K6" s="77" t="s">
        <v>13</v>
      </c>
      <c r="L6" s="77"/>
      <c r="M6" s="78" t="s">
        <v>12</v>
      </c>
      <c r="N6" s="78"/>
      <c r="O6" s="77" t="s">
        <v>13</v>
      </c>
      <c r="P6" s="77"/>
      <c r="Q6" s="78" t="s">
        <v>12</v>
      </c>
      <c r="R6" s="78"/>
      <c r="S6" s="77" t="s">
        <v>13</v>
      </c>
      <c r="T6" s="77"/>
      <c r="U6" s="78" t="s">
        <v>12</v>
      </c>
      <c r="V6" s="78"/>
      <c r="W6" s="77" t="s">
        <v>13</v>
      </c>
      <c r="X6" s="77"/>
      <c r="Y6" s="78" t="s">
        <v>12</v>
      </c>
      <c r="Z6" s="78"/>
      <c r="AA6" s="77" t="s">
        <v>13</v>
      </c>
      <c r="AB6" s="77"/>
      <c r="AC6" s="78" t="s">
        <v>12</v>
      </c>
      <c r="AD6" s="78"/>
      <c r="AE6" s="77" t="s">
        <v>13</v>
      </c>
      <c r="AF6" s="77"/>
      <c r="AG6" s="78" t="s">
        <v>12</v>
      </c>
      <c r="AH6" s="78"/>
      <c r="AI6" s="77" t="s">
        <v>13</v>
      </c>
      <c r="AJ6" s="77"/>
      <c r="AK6" s="30"/>
      <c r="AL6" s="30"/>
    </row>
    <row r="7" spans="1:39" ht="15" customHeight="1" thickBot="1">
      <c r="A7" s="61" t="s">
        <v>449</v>
      </c>
      <c r="B7" s="61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30"/>
      <c r="AL7" s="30"/>
    </row>
    <row r="8" spans="1:39" ht="30" customHeight="1" thickBot="1">
      <c r="A8" s="57" t="s">
        <v>258</v>
      </c>
      <c r="B8" s="57"/>
      <c r="C8" s="58">
        <v>46</v>
      </c>
      <c r="D8" s="59"/>
      <c r="E8" s="60">
        <v>8</v>
      </c>
      <c r="F8" s="60"/>
      <c r="G8" s="60">
        <v>54</v>
      </c>
      <c r="H8" s="60"/>
      <c r="I8" s="53">
        <v>6</v>
      </c>
      <c r="J8" s="53"/>
      <c r="K8" s="52">
        <v>2</v>
      </c>
      <c r="L8" s="52"/>
      <c r="M8" s="53">
        <v>9</v>
      </c>
      <c r="N8" s="53"/>
      <c r="O8" s="52">
        <v>1</v>
      </c>
      <c r="P8" s="52"/>
      <c r="Q8" s="53">
        <v>8</v>
      </c>
      <c r="R8" s="53"/>
      <c r="S8" s="52">
        <v>0</v>
      </c>
      <c r="T8" s="52"/>
      <c r="U8" s="53">
        <v>4</v>
      </c>
      <c r="V8" s="53"/>
      <c r="W8" s="52">
        <v>1</v>
      </c>
      <c r="X8" s="52"/>
      <c r="Y8" s="53">
        <v>3</v>
      </c>
      <c r="Z8" s="53"/>
      <c r="AA8" s="52">
        <v>1</v>
      </c>
      <c r="AB8" s="52"/>
      <c r="AC8" s="53">
        <v>0</v>
      </c>
      <c r="AD8" s="53"/>
      <c r="AE8" s="52">
        <v>1</v>
      </c>
      <c r="AF8" s="52"/>
      <c r="AG8" s="53">
        <v>16</v>
      </c>
      <c r="AH8" s="53"/>
      <c r="AI8" s="52">
        <v>2</v>
      </c>
      <c r="AJ8" s="52"/>
      <c r="AK8" s="30"/>
      <c r="AL8" s="30"/>
    </row>
    <row r="9" spans="1:39" ht="30" customHeight="1" thickBot="1">
      <c r="A9" s="57" t="s">
        <v>259</v>
      </c>
      <c r="B9" s="57"/>
      <c r="C9" s="58">
        <v>55</v>
      </c>
      <c r="D9" s="59"/>
      <c r="E9" s="60">
        <v>9</v>
      </c>
      <c r="F9" s="60"/>
      <c r="G9" s="60">
        <v>64</v>
      </c>
      <c r="H9" s="60"/>
      <c r="I9" s="53">
        <v>6</v>
      </c>
      <c r="J9" s="53"/>
      <c r="K9" s="52">
        <v>0</v>
      </c>
      <c r="L9" s="52"/>
      <c r="M9" s="53">
        <v>10</v>
      </c>
      <c r="N9" s="53"/>
      <c r="O9" s="52">
        <v>0</v>
      </c>
      <c r="P9" s="52"/>
      <c r="Q9" s="53">
        <v>2</v>
      </c>
      <c r="R9" s="53"/>
      <c r="S9" s="52">
        <v>1</v>
      </c>
      <c r="T9" s="52"/>
      <c r="U9" s="53">
        <v>6</v>
      </c>
      <c r="V9" s="53"/>
      <c r="W9" s="52">
        <v>0</v>
      </c>
      <c r="X9" s="52"/>
      <c r="Y9" s="53">
        <v>2</v>
      </c>
      <c r="Z9" s="53"/>
      <c r="AA9" s="52">
        <v>1</v>
      </c>
      <c r="AB9" s="52"/>
      <c r="AC9" s="53">
        <v>5</v>
      </c>
      <c r="AD9" s="53"/>
      <c r="AE9" s="52">
        <v>2</v>
      </c>
      <c r="AF9" s="52"/>
      <c r="AG9" s="53">
        <v>24</v>
      </c>
      <c r="AH9" s="53"/>
      <c r="AI9" s="52">
        <v>5</v>
      </c>
      <c r="AJ9" s="52"/>
      <c r="AK9" s="30"/>
      <c r="AL9" s="30"/>
    </row>
    <row r="10" spans="1:39" ht="30" customHeight="1" thickBot="1">
      <c r="A10" s="57" t="s">
        <v>260</v>
      </c>
      <c r="B10" s="57"/>
      <c r="C10" s="58">
        <v>5</v>
      </c>
      <c r="D10" s="59"/>
      <c r="E10" s="60">
        <v>0</v>
      </c>
      <c r="F10" s="60"/>
      <c r="G10" s="60">
        <v>5</v>
      </c>
      <c r="H10" s="60"/>
      <c r="I10" s="53">
        <v>0</v>
      </c>
      <c r="J10" s="53"/>
      <c r="K10" s="52">
        <v>0</v>
      </c>
      <c r="L10" s="52"/>
      <c r="M10" s="53">
        <v>1</v>
      </c>
      <c r="N10" s="53"/>
      <c r="O10" s="52">
        <v>0</v>
      </c>
      <c r="P10" s="52"/>
      <c r="Q10" s="53">
        <v>2</v>
      </c>
      <c r="R10" s="53"/>
      <c r="S10" s="52">
        <v>0</v>
      </c>
      <c r="T10" s="52"/>
      <c r="U10" s="53">
        <v>1</v>
      </c>
      <c r="V10" s="53"/>
      <c r="W10" s="52">
        <v>0</v>
      </c>
      <c r="X10" s="52"/>
      <c r="Y10" s="53">
        <v>0</v>
      </c>
      <c r="Z10" s="53"/>
      <c r="AA10" s="52">
        <v>0</v>
      </c>
      <c r="AB10" s="52"/>
      <c r="AC10" s="53">
        <v>0</v>
      </c>
      <c r="AD10" s="53"/>
      <c r="AE10" s="52">
        <v>0</v>
      </c>
      <c r="AF10" s="52"/>
      <c r="AG10" s="53">
        <v>1</v>
      </c>
      <c r="AH10" s="53"/>
      <c r="AI10" s="52">
        <v>0</v>
      </c>
      <c r="AJ10" s="52"/>
      <c r="AK10" s="30"/>
      <c r="AL10" s="30"/>
    </row>
    <row r="11" spans="1:39" ht="30" customHeight="1" thickBot="1">
      <c r="A11" s="57" t="s">
        <v>261</v>
      </c>
      <c r="B11" s="57"/>
      <c r="C11" s="58">
        <v>15</v>
      </c>
      <c r="D11" s="59"/>
      <c r="E11" s="60">
        <v>5</v>
      </c>
      <c r="F11" s="60"/>
      <c r="G11" s="60">
        <v>20</v>
      </c>
      <c r="H11" s="60"/>
      <c r="I11" s="53">
        <v>0</v>
      </c>
      <c r="J11" s="53"/>
      <c r="K11" s="52">
        <v>0</v>
      </c>
      <c r="L11" s="52"/>
      <c r="M11" s="53">
        <v>0</v>
      </c>
      <c r="N11" s="53"/>
      <c r="O11" s="52">
        <v>0</v>
      </c>
      <c r="P11" s="52"/>
      <c r="Q11" s="53">
        <v>0</v>
      </c>
      <c r="R11" s="53"/>
      <c r="S11" s="52">
        <v>0</v>
      </c>
      <c r="T11" s="52"/>
      <c r="U11" s="53">
        <v>5</v>
      </c>
      <c r="V11" s="53"/>
      <c r="W11" s="52">
        <v>0</v>
      </c>
      <c r="X11" s="52"/>
      <c r="Y11" s="53">
        <v>1</v>
      </c>
      <c r="Z11" s="53"/>
      <c r="AA11" s="52">
        <v>0</v>
      </c>
      <c r="AB11" s="52"/>
      <c r="AC11" s="53">
        <v>0</v>
      </c>
      <c r="AD11" s="53"/>
      <c r="AE11" s="52">
        <v>1</v>
      </c>
      <c r="AF11" s="52"/>
      <c r="AG11" s="53">
        <v>9</v>
      </c>
      <c r="AH11" s="53"/>
      <c r="AI11" s="52">
        <v>4</v>
      </c>
      <c r="AJ11" s="52"/>
      <c r="AK11" s="30"/>
      <c r="AL11" s="30"/>
    </row>
    <row r="12" spans="1:39" ht="30" customHeight="1" thickBot="1">
      <c r="A12" s="57" t="s">
        <v>262</v>
      </c>
      <c r="B12" s="57"/>
      <c r="C12" s="58">
        <v>25</v>
      </c>
      <c r="D12" s="59"/>
      <c r="E12" s="60">
        <v>7</v>
      </c>
      <c r="F12" s="60"/>
      <c r="G12" s="60">
        <v>32</v>
      </c>
      <c r="H12" s="60"/>
      <c r="I12" s="53">
        <v>2</v>
      </c>
      <c r="J12" s="53"/>
      <c r="K12" s="52">
        <v>1</v>
      </c>
      <c r="L12" s="52"/>
      <c r="M12" s="53">
        <v>2</v>
      </c>
      <c r="N12" s="53"/>
      <c r="O12" s="52">
        <v>1</v>
      </c>
      <c r="P12" s="52"/>
      <c r="Q12" s="53">
        <v>3</v>
      </c>
      <c r="R12" s="53"/>
      <c r="S12" s="52">
        <v>1</v>
      </c>
      <c r="T12" s="52"/>
      <c r="U12" s="53">
        <v>3</v>
      </c>
      <c r="V12" s="53"/>
      <c r="W12" s="52">
        <v>0</v>
      </c>
      <c r="X12" s="52"/>
      <c r="Y12" s="53">
        <v>0</v>
      </c>
      <c r="Z12" s="53"/>
      <c r="AA12" s="52">
        <v>0</v>
      </c>
      <c r="AB12" s="52"/>
      <c r="AC12" s="53">
        <v>5</v>
      </c>
      <c r="AD12" s="53"/>
      <c r="AE12" s="52">
        <v>0</v>
      </c>
      <c r="AF12" s="52"/>
      <c r="AG12" s="53">
        <v>10</v>
      </c>
      <c r="AH12" s="53"/>
      <c r="AI12" s="52">
        <v>4</v>
      </c>
      <c r="AJ12" s="52"/>
      <c r="AK12" s="30"/>
      <c r="AL12" s="30"/>
    </row>
    <row r="13" spans="1:39" ht="30" customHeight="1" thickBot="1">
      <c r="A13" s="57" t="s">
        <v>263</v>
      </c>
      <c r="B13" s="57"/>
      <c r="C13" s="58">
        <v>12</v>
      </c>
      <c r="D13" s="59"/>
      <c r="E13" s="60">
        <v>7</v>
      </c>
      <c r="F13" s="60"/>
      <c r="G13" s="60">
        <v>19</v>
      </c>
      <c r="H13" s="60"/>
      <c r="I13" s="53">
        <v>0</v>
      </c>
      <c r="J13" s="53"/>
      <c r="K13" s="52">
        <v>0</v>
      </c>
      <c r="L13" s="52"/>
      <c r="M13" s="53">
        <v>0</v>
      </c>
      <c r="N13" s="53"/>
      <c r="O13" s="52">
        <v>1</v>
      </c>
      <c r="P13" s="52"/>
      <c r="Q13" s="53">
        <v>2</v>
      </c>
      <c r="R13" s="53"/>
      <c r="S13" s="52">
        <v>0</v>
      </c>
      <c r="T13" s="52"/>
      <c r="U13" s="53">
        <v>2</v>
      </c>
      <c r="V13" s="53"/>
      <c r="W13" s="52">
        <v>0</v>
      </c>
      <c r="X13" s="52"/>
      <c r="Y13" s="53">
        <v>1</v>
      </c>
      <c r="Z13" s="53"/>
      <c r="AA13" s="52">
        <v>1</v>
      </c>
      <c r="AB13" s="52"/>
      <c r="AC13" s="53">
        <v>0</v>
      </c>
      <c r="AD13" s="53"/>
      <c r="AE13" s="52">
        <v>0</v>
      </c>
      <c r="AF13" s="52"/>
      <c r="AG13" s="53">
        <v>7</v>
      </c>
      <c r="AH13" s="53"/>
      <c r="AI13" s="52">
        <v>5</v>
      </c>
      <c r="AJ13" s="52"/>
      <c r="AK13" s="30"/>
      <c r="AL13" s="30"/>
    </row>
    <row r="14" spans="1:39" ht="30" customHeight="1" thickBot="1">
      <c r="A14" s="57" t="s">
        <v>264</v>
      </c>
      <c r="B14" s="57"/>
      <c r="C14" s="58">
        <v>20</v>
      </c>
      <c r="D14" s="59"/>
      <c r="E14" s="60">
        <v>3</v>
      </c>
      <c r="F14" s="60"/>
      <c r="G14" s="60">
        <v>23</v>
      </c>
      <c r="H14" s="60"/>
      <c r="I14" s="53">
        <v>0</v>
      </c>
      <c r="J14" s="53"/>
      <c r="K14" s="52">
        <v>0</v>
      </c>
      <c r="L14" s="52"/>
      <c r="M14" s="53">
        <v>2</v>
      </c>
      <c r="N14" s="53"/>
      <c r="O14" s="52">
        <v>1</v>
      </c>
      <c r="P14" s="52"/>
      <c r="Q14" s="53">
        <v>7</v>
      </c>
      <c r="R14" s="53"/>
      <c r="S14" s="52">
        <v>0</v>
      </c>
      <c r="T14" s="52"/>
      <c r="U14" s="53">
        <v>4</v>
      </c>
      <c r="V14" s="53"/>
      <c r="W14" s="52">
        <v>0</v>
      </c>
      <c r="X14" s="52"/>
      <c r="Y14" s="53">
        <v>1</v>
      </c>
      <c r="Z14" s="53"/>
      <c r="AA14" s="52">
        <v>0</v>
      </c>
      <c r="AB14" s="52"/>
      <c r="AC14" s="53">
        <v>1</v>
      </c>
      <c r="AD14" s="53"/>
      <c r="AE14" s="52">
        <v>1</v>
      </c>
      <c r="AF14" s="52"/>
      <c r="AG14" s="53">
        <v>5</v>
      </c>
      <c r="AH14" s="53"/>
      <c r="AI14" s="52">
        <v>1</v>
      </c>
      <c r="AJ14" s="52"/>
      <c r="AK14" s="30"/>
      <c r="AL14" s="30"/>
    </row>
    <row r="15" spans="1:39" ht="30" customHeight="1" thickBot="1">
      <c r="A15" s="57" t="s">
        <v>265</v>
      </c>
      <c r="B15" s="57"/>
      <c r="C15" s="58">
        <v>7</v>
      </c>
      <c r="D15" s="59"/>
      <c r="E15" s="60">
        <v>1</v>
      </c>
      <c r="F15" s="60"/>
      <c r="G15" s="60">
        <v>8</v>
      </c>
      <c r="H15" s="60"/>
      <c r="I15" s="53">
        <v>0</v>
      </c>
      <c r="J15" s="53"/>
      <c r="K15" s="52">
        <v>0</v>
      </c>
      <c r="L15" s="52"/>
      <c r="M15" s="53">
        <v>0</v>
      </c>
      <c r="N15" s="53"/>
      <c r="O15" s="52">
        <v>0</v>
      </c>
      <c r="P15" s="52"/>
      <c r="Q15" s="53">
        <v>0</v>
      </c>
      <c r="R15" s="53"/>
      <c r="S15" s="52">
        <v>0</v>
      </c>
      <c r="T15" s="52"/>
      <c r="U15" s="53">
        <v>0</v>
      </c>
      <c r="V15" s="53"/>
      <c r="W15" s="52">
        <v>0</v>
      </c>
      <c r="X15" s="52"/>
      <c r="Y15" s="53">
        <v>0</v>
      </c>
      <c r="Z15" s="53"/>
      <c r="AA15" s="52">
        <v>0</v>
      </c>
      <c r="AB15" s="52"/>
      <c r="AC15" s="53">
        <v>1</v>
      </c>
      <c r="AD15" s="53"/>
      <c r="AE15" s="52">
        <v>0</v>
      </c>
      <c r="AF15" s="52"/>
      <c r="AG15" s="53">
        <v>6</v>
      </c>
      <c r="AH15" s="53"/>
      <c r="AI15" s="52">
        <v>1</v>
      </c>
      <c r="AJ15" s="52"/>
      <c r="AK15" s="30"/>
      <c r="AL15" s="30"/>
    </row>
    <row r="16" spans="1:39" ht="30" customHeight="1" thickBot="1">
      <c r="A16" s="57" t="s">
        <v>266</v>
      </c>
      <c r="B16" s="57"/>
      <c r="C16" s="58">
        <v>22</v>
      </c>
      <c r="D16" s="59"/>
      <c r="E16" s="60">
        <v>4</v>
      </c>
      <c r="F16" s="60"/>
      <c r="G16" s="60">
        <v>26</v>
      </c>
      <c r="H16" s="60"/>
      <c r="I16" s="53">
        <v>1</v>
      </c>
      <c r="J16" s="53"/>
      <c r="K16" s="52">
        <v>0</v>
      </c>
      <c r="L16" s="52"/>
      <c r="M16" s="53">
        <v>5</v>
      </c>
      <c r="N16" s="53"/>
      <c r="O16" s="52">
        <v>2</v>
      </c>
      <c r="P16" s="52"/>
      <c r="Q16" s="53">
        <v>5</v>
      </c>
      <c r="R16" s="53"/>
      <c r="S16" s="52">
        <v>0</v>
      </c>
      <c r="T16" s="52"/>
      <c r="U16" s="53">
        <v>5</v>
      </c>
      <c r="V16" s="53"/>
      <c r="W16" s="52">
        <v>0</v>
      </c>
      <c r="X16" s="52"/>
      <c r="Y16" s="53">
        <v>0</v>
      </c>
      <c r="Z16" s="53"/>
      <c r="AA16" s="52">
        <v>0</v>
      </c>
      <c r="AB16" s="52"/>
      <c r="AC16" s="53">
        <v>3</v>
      </c>
      <c r="AD16" s="53"/>
      <c r="AE16" s="52">
        <v>0</v>
      </c>
      <c r="AF16" s="52"/>
      <c r="AG16" s="53">
        <v>3</v>
      </c>
      <c r="AH16" s="53"/>
      <c r="AI16" s="52">
        <v>2</v>
      </c>
      <c r="AJ16" s="52"/>
      <c r="AK16" s="30"/>
      <c r="AL16" s="30"/>
    </row>
    <row r="17" spans="1:38" ht="30" customHeight="1" thickBot="1">
      <c r="A17" s="57" t="s">
        <v>267</v>
      </c>
      <c r="B17" s="57"/>
      <c r="C17" s="58">
        <v>23</v>
      </c>
      <c r="D17" s="59"/>
      <c r="E17" s="60">
        <v>8</v>
      </c>
      <c r="F17" s="60"/>
      <c r="G17" s="60">
        <v>31</v>
      </c>
      <c r="H17" s="60"/>
      <c r="I17" s="53">
        <v>0</v>
      </c>
      <c r="J17" s="53"/>
      <c r="K17" s="52">
        <v>0</v>
      </c>
      <c r="L17" s="52"/>
      <c r="M17" s="53">
        <v>2</v>
      </c>
      <c r="N17" s="53"/>
      <c r="O17" s="52">
        <v>1</v>
      </c>
      <c r="P17" s="52"/>
      <c r="Q17" s="53">
        <v>4</v>
      </c>
      <c r="R17" s="53"/>
      <c r="S17" s="52">
        <v>2</v>
      </c>
      <c r="T17" s="52"/>
      <c r="U17" s="53">
        <v>10</v>
      </c>
      <c r="V17" s="53"/>
      <c r="W17" s="52">
        <v>0</v>
      </c>
      <c r="X17" s="52"/>
      <c r="Y17" s="53">
        <v>1</v>
      </c>
      <c r="Z17" s="53"/>
      <c r="AA17" s="52">
        <v>1</v>
      </c>
      <c r="AB17" s="52"/>
      <c r="AC17" s="53">
        <v>0</v>
      </c>
      <c r="AD17" s="53"/>
      <c r="AE17" s="52">
        <v>0</v>
      </c>
      <c r="AF17" s="52"/>
      <c r="AG17" s="53">
        <v>6</v>
      </c>
      <c r="AH17" s="53"/>
      <c r="AI17" s="52">
        <v>4</v>
      </c>
      <c r="AJ17" s="52"/>
      <c r="AK17" s="30"/>
      <c r="AL17" s="30"/>
    </row>
    <row r="18" spans="1:38" ht="30" customHeight="1" thickBot="1">
      <c r="A18" s="57" t="s">
        <v>268</v>
      </c>
      <c r="B18" s="57"/>
      <c r="C18" s="58">
        <v>9</v>
      </c>
      <c r="D18" s="59"/>
      <c r="E18" s="60">
        <v>7</v>
      </c>
      <c r="F18" s="60"/>
      <c r="G18" s="60">
        <v>16</v>
      </c>
      <c r="H18" s="60"/>
      <c r="I18" s="53">
        <v>0</v>
      </c>
      <c r="J18" s="53"/>
      <c r="K18" s="52">
        <v>0</v>
      </c>
      <c r="L18" s="52"/>
      <c r="M18" s="53">
        <v>0</v>
      </c>
      <c r="N18" s="53"/>
      <c r="O18" s="52">
        <v>0</v>
      </c>
      <c r="P18" s="52"/>
      <c r="Q18" s="53">
        <v>3</v>
      </c>
      <c r="R18" s="53"/>
      <c r="S18" s="52">
        <v>0</v>
      </c>
      <c r="T18" s="52"/>
      <c r="U18" s="53">
        <v>0</v>
      </c>
      <c r="V18" s="53"/>
      <c r="W18" s="52">
        <v>1</v>
      </c>
      <c r="X18" s="52"/>
      <c r="Y18" s="53">
        <v>0</v>
      </c>
      <c r="Z18" s="53"/>
      <c r="AA18" s="52">
        <v>0</v>
      </c>
      <c r="AB18" s="52"/>
      <c r="AC18" s="53">
        <v>1</v>
      </c>
      <c r="AD18" s="53"/>
      <c r="AE18" s="52">
        <v>0</v>
      </c>
      <c r="AF18" s="52"/>
      <c r="AG18" s="53">
        <v>5</v>
      </c>
      <c r="AH18" s="53"/>
      <c r="AI18" s="52">
        <v>6</v>
      </c>
      <c r="AJ18" s="52"/>
      <c r="AK18" s="30"/>
      <c r="AL18" s="30"/>
    </row>
    <row r="19" spans="1:38" ht="30" customHeight="1" thickBot="1">
      <c r="A19" s="57" t="s">
        <v>269</v>
      </c>
      <c r="B19" s="57"/>
      <c r="C19" s="58">
        <v>76</v>
      </c>
      <c r="D19" s="59"/>
      <c r="E19" s="60">
        <v>15</v>
      </c>
      <c r="F19" s="60"/>
      <c r="G19" s="60">
        <v>91</v>
      </c>
      <c r="H19" s="60"/>
      <c r="I19" s="53">
        <v>8</v>
      </c>
      <c r="J19" s="53"/>
      <c r="K19" s="52">
        <v>0</v>
      </c>
      <c r="L19" s="52"/>
      <c r="M19" s="53">
        <v>7</v>
      </c>
      <c r="N19" s="53"/>
      <c r="O19" s="52">
        <v>0</v>
      </c>
      <c r="P19" s="52"/>
      <c r="Q19" s="53">
        <v>12</v>
      </c>
      <c r="R19" s="53"/>
      <c r="S19" s="52">
        <v>2</v>
      </c>
      <c r="T19" s="52"/>
      <c r="U19" s="53">
        <v>3</v>
      </c>
      <c r="V19" s="53"/>
      <c r="W19" s="52">
        <v>0</v>
      </c>
      <c r="X19" s="52"/>
      <c r="Y19" s="53">
        <v>4</v>
      </c>
      <c r="Z19" s="53"/>
      <c r="AA19" s="52">
        <v>1</v>
      </c>
      <c r="AB19" s="52"/>
      <c r="AC19" s="53">
        <v>8</v>
      </c>
      <c r="AD19" s="53"/>
      <c r="AE19" s="52">
        <v>3</v>
      </c>
      <c r="AF19" s="52"/>
      <c r="AG19" s="53">
        <v>34</v>
      </c>
      <c r="AH19" s="53"/>
      <c r="AI19" s="52">
        <v>9</v>
      </c>
      <c r="AJ19" s="52"/>
      <c r="AK19" s="30"/>
      <c r="AL19" s="30"/>
    </row>
    <row r="20" spans="1:38" ht="30" customHeight="1" thickBot="1">
      <c r="A20" s="57" t="s">
        <v>270</v>
      </c>
      <c r="B20" s="57"/>
      <c r="C20" s="58">
        <v>4</v>
      </c>
      <c r="D20" s="59"/>
      <c r="E20" s="60">
        <v>0</v>
      </c>
      <c r="F20" s="60"/>
      <c r="G20" s="60">
        <v>4</v>
      </c>
      <c r="H20" s="60"/>
      <c r="I20" s="53">
        <v>0</v>
      </c>
      <c r="J20" s="53"/>
      <c r="K20" s="52">
        <v>0</v>
      </c>
      <c r="L20" s="52"/>
      <c r="M20" s="53">
        <v>0</v>
      </c>
      <c r="N20" s="53"/>
      <c r="O20" s="52">
        <v>0</v>
      </c>
      <c r="P20" s="52"/>
      <c r="Q20" s="53">
        <v>0</v>
      </c>
      <c r="R20" s="53"/>
      <c r="S20" s="52">
        <v>0</v>
      </c>
      <c r="T20" s="52"/>
      <c r="U20" s="53">
        <v>1</v>
      </c>
      <c r="V20" s="53"/>
      <c r="W20" s="52">
        <v>0</v>
      </c>
      <c r="X20" s="52"/>
      <c r="Y20" s="53">
        <v>1</v>
      </c>
      <c r="Z20" s="53"/>
      <c r="AA20" s="52">
        <v>0</v>
      </c>
      <c r="AB20" s="52"/>
      <c r="AC20" s="53">
        <v>0</v>
      </c>
      <c r="AD20" s="53"/>
      <c r="AE20" s="52">
        <v>0</v>
      </c>
      <c r="AF20" s="52"/>
      <c r="AG20" s="53">
        <v>2</v>
      </c>
      <c r="AH20" s="53"/>
      <c r="AI20" s="52">
        <v>0</v>
      </c>
      <c r="AJ20" s="52"/>
      <c r="AK20" s="30"/>
      <c r="AL20" s="30"/>
    </row>
    <row r="21" spans="1:38" ht="30" customHeight="1" thickBot="1">
      <c r="A21" s="57" t="s">
        <v>271</v>
      </c>
      <c r="B21" s="57"/>
      <c r="C21" s="58">
        <v>13</v>
      </c>
      <c r="D21" s="59"/>
      <c r="E21" s="60">
        <v>3</v>
      </c>
      <c r="F21" s="60"/>
      <c r="G21" s="60">
        <v>16</v>
      </c>
      <c r="H21" s="60"/>
      <c r="I21" s="53">
        <v>0</v>
      </c>
      <c r="J21" s="53"/>
      <c r="K21" s="52">
        <v>0</v>
      </c>
      <c r="L21" s="52"/>
      <c r="M21" s="53">
        <v>2</v>
      </c>
      <c r="N21" s="53"/>
      <c r="O21" s="52">
        <v>0</v>
      </c>
      <c r="P21" s="52"/>
      <c r="Q21" s="53">
        <v>3</v>
      </c>
      <c r="R21" s="53"/>
      <c r="S21" s="52">
        <v>0</v>
      </c>
      <c r="T21" s="52"/>
      <c r="U21" s="53">
        <v>3</v>
      </c>
      <c r="V21" s="53"/>
      <c r="W21" s="52">
        <v>0</v>
      </c>
      <c r="X21" s="52"/>
      <c r="Y21" s="53">
        <v>0</v>
      </c>
      <c r="Z21" s="53"/>
      <c r="AA21" s="52">
        <v>0</v>
      </c>
      <c r="AB21" s="52"/>
      <c r="AC21" s="53">
        <v>0</v>
      </c>
      <c r="AD21" s="53"/>
      <c r="AE21" s="52">
        <v>0</v>
      </c>
      <c r="AF21" s="52"/>
      <c r="AG21" s="53">
        <v>5</v>
      </c>
      <c r="AH21" s="53"/>
      <c r="AI21" s="52">
        <v>3</v>
      </c>
      <c r="AJ21" s="52"/>
      <c r="AK21" s="30"/>
      <c r="AL21" s="30"/>
    </row>
    <row r="22" spans="1:38" ht="30" customHeight="1" thickBot="1">
      <c r="A22" s="57" t="s">
        <v>272</v>
      </c>
      <c r="B22" s="57"/>
      <c r="C22" s="58">
        <v>16</v>
      </c>
      <c r="D22" s="59"/>
      <c r="E22" s="60">
        <v>1</v>
      </c>
      <c r="F22" s="60"/>
      <c r="G22" s="60">
        <v>17</v>
      </c>
      <c r="H22" s="60"/>
      <c r="I22" s="53">
        <v>0</v>
      </c>
      <c r="J22" s="53"/>
      <c r="K22" s="52">
        <v>0</v>
      </c>
      <c r="L22" s="52"/>
      <c r="M22" s="53">
        <v>1</v>
      </c>
      <c r="N22" s="53"/>
      <c r="O22" s="52">
        <v>0</v>
      </c>
      <c r="P22" s="52"/>
      <c r="Q22" s="53">
        <v>5</v>
      </c>
      <c r="R22" s="53"/>
      <c r="S22" s="52">
        <v>0</v>
      </c>
      <c r="T22" s="52"/>
      <c r="U22" s="53">
        <v>2</v>
      </c>
      <c r="V22" s="53"/>
      <c r="W22" s="52">
        <v>0</v>
      </c>
      <c r="X22" s="52"/>
      <c r="Y22" s="53">
        <v>0</v>
      </c>
      <c r="Z22" s="53"/>
      <c r="AA22" s="52">
        <v>0</v>
      </c>
      <c r="AB22" s="52"/>
      <c r="AC22" s="53">
        <v>1</v>
      </c>
      <c r="AD22" s="53"/>
      <c r="AE22" s="52">
        <v>1</v>
      </c>
      <c r="AF22" s="52"/>
      <c r="AG22" s="53">
        <v>7</v>
      </c>
      <c r="AH22" s="53"/>
      <c r="AI22" s="52">
        <v>0</v>
      </c>
      <c r="AJ22" s="52"/>
      <c r="AK22" s="30"/>
      <c r="AL22" s="30"/>
    </row>
    <row r="23" spans="1:38" ht="30" customHeight="1" thickBot="1">
      <c r="A23" s="57" t="s">
        <v>273</v>
      </c>
      <c r="B23" s="57"/>
      <c r="C23" s="58">
        <v>17</v>
      </c>
      <c r="D23" s="59"/>
      <c r="E23" s="60">
        <v>4</v>
      </c>
      <c r="F23" s="60"/>
      <c r="G23" s="60">
        <v>21</v>
      </c>
      <c r="H23" s="60"/>
      <c r="I23" s="53">
        <v>0</v>
      </c>
      <c r="J23" s="53"/>
      <c r="K23" s="52">
        <v>0</v>
      </c>
      <c r="L23" s="52"/>
      <c r="M23" s="53">
        <v>4</v>
      </c>
      <c r="N23" s="53"/>
      <c r="O23" s="52">
        <v>0</v>
      </c>
      <c r="P23" s="52"/>
      <c r="Q23" s="53">
        <v>0</v>
      </c>
      <c r="R23" s="53"/>
      <c r="S23" s="52">
        <v>1</v>
      </c>
      <c r="T23" s="52"/>
      <c r="U23" s="53">
        <v>0</v>
      </c>
      <c r="V23" s="53"/>
      <c r="W23" s="52">
        <v>1</v>
      </c>
      <c r="X23" s="52"/>
      <c r="Y23" s="53">
        <v>1</v>
      </c>
      <c r="Z23" s="53"/>
      <c r="AA23" s="52">
        <v>0</v>
      </c>
      <c r="AB23" s="52"/>
      <c r="AC23" s="53">
        <v>4</v>
      </c>
      <c r="AD23" s="53"/>
      <c r="AE23" s="52">
        <v>0</v>
      </c>
      <c r="AF23" s="52"/>
      <c r="AG23" s="53">
        <v>8</v>
      </c>
      <c r="AH23" s="53"/>
      <c r="AI23" s="52">
        <v>2</v>
      </c>
      <c r="AJ23" s="52"/>
      <c r="AK23" s="30"/>
      <c r="AL23" s="30"/>
    </row>
    <row r="24" spans="1:38" ht="30" customHeight="1" thickBot="1">
      <c r="A24" s="57" t="s">
        <v>450</v>
      </c>
      <c r="B24" s="57"/>
      <c r="C24" s="58">
        <v>6</v>
      </c>
      <c r="D24" s="59"/>
      <c r="E24" s="60">
        <v>0</v>
      </c>
      <c r="F24" s="60"/>
      <c r="G24" s="60">
        <v>6</v>
      </c>
      <c r="H24" s="60"/>
      <c r="I24" s="53">
        <v>0</v>
      </c>
      <c r="J24" s="53"/>
      <c r="K24" s="52">
        <v>0</v>
      </c>
      <c r="L24" s="52"/>
      <c r="M24" s="53">
        <v>0</v>
      </c>
      <c r="N24" s="53"/>
      <c r="O24" s="52">
        <v>0</v>
      </c>
      <c r="P24" s="52"/>
      <c r="Q24" s="53">
        <v>0</v>
      </c>
      <c r="R24" s="53"/>
      <c r="S24" s="52">
        <v>0</v>
      </c>
      <c r="T24" s="52"/>
      <c r="U24" s="53">
        <v>1</v>
      </c>
      <c r="V24" s="53"/>
      <c r="W24" s="52">
        <v>0</v>
      </c>
      <c r="X24" s="52"/>
      <c r="Y24" s="53">
        <v>0</v>
      </c>
      <c r="Z24" s="53"/>
      <c r="AA24" s="52">
        <v>0</v>
      </c>
      <c r="AB24" s="52"/>
      <c r="AC24" s="53">
        <v>1</v>
      </c>
      <c r="AD24" s="53"/>
      <c r="AE24" s="52">
        <v>0</v>
      </c>
      <c r="AF24" s="52"/>
      <c r="AG24" s="53">
        <v>4</v>
      </c>
      <c r="AH24" s="53"/>
      <c r="AI24" s="52">
        <v>0</v>
      </c>
      <c r="AJ24" s="52"/>
      <c r="AK24" s="30"/>
      <c r="AL24" s="30"/>
    </row>
    <row r="25" spans="1:38" ht="30" customHeight="1" thickBot="1">
      <c r="A25" s="57" t="s">
        <v>274</v>
      </c>
      <c r="B25" s="57"/>
      <c r="C25" s="58">
        <v>40</v>
      </c>
      <c r="D25" s="59"/>
      <c r="E25" s="60">
        <v>3</v>
      </c>
      <c r="F25" s="60"/>
      <c r="G25" s="60">
        <v>43</v>
      </c>
      <c r="H25" s="60"/>
      <c r="I25" s="53">
        <v>2</v>
      </c>
      <c r="J25" s="53"/>
      <c r="K25" s="52">
        <v>0</v>
      </c>
      <c r="L25" s="52"/>
      <c r="M25" s="53">
        <v>10</v>
      </c>
      <c r="N25" s="53"/>
      <c r="O25" s="52">
        <v>0</v>
      </c>
      <c r="P25" s="52"/>
      <c r="Q25" s="53">
        <v>12</v>
      </c>
      <c r="R25" s="53"/>
      <c r="S25" s="52">
        <v>1</v>
      </c>
      <c r="T25" s="52"/>
      <c r="U25" s="53">
        <v>5</v>
      </c>
      <c r="V25" s="53"/>
      <c r="W25" s="52">
        <v>2</v>
      </c>
      <c r="X25" s="52"/>
      <c r="Y25" s="53">
        <v>0</v>
      </c>
      <c r="Z25" s="53"/>
      <c r="AA25" s="52">
        <v>0</v>
      </c>
      <c r="AB25" s="52"/>
      <c r="AC25" s="53">
        <v>3</v>
      </c>
      <c r="AD25" s="53"/>
      <c r="AE25" s="52">
        <v>0</v>
      </c>
      <c r="AF25" s="52"/>
      <c r="AG25" s="53">
        <v>8</v>
      </c>
      <c r="AH25" s="53"/>
      <c r="AI25" s="52">
        <v>0</v>
      </c>
      <c r="AJ25" s="52"/>
      <c r="AK25" s="30"/>
      <c r="AL25" s="30"/>
    </row>
    <row r="26" spans="1:38" ht="30" customHeight="1" thickBot="1">
      <c r="A26" s="57" t="s">
        <v>275</v>
      </c>
      <c r="B26" s="57"/>
      <c r="C26" s="58">
        <v>11</v>
      </c>
      <c r="D26" s="59"/>
      <c r="E26" s="60">
        <v>1</v>
      </c>
      <c r="F26" s="60"/>
      <c r="G26" s="60">
        <v>12</v>
      </c>
      <c r="H26" s="60"/>
      <c r="I26" s="53">
        <v>2</v>
      </c>
      <c r="J26" s="53"/>
      <c r="K26" s="52">
        <v>1</v>
      </c>
      <c r="L26" s="52"/>
      <c r="M26" s="53">
        <v>3</v>
      </c>
      <c r="N26" s="53"/>
      <c r="O26" s="52">
        <v>0</v>
      </c>
      <c r="P26" s="52"/>
      <c r="Q26" s="53">
        <v>4</v>
      </c>
      <c r="R26" s="53"/>
      <c r="S26" s="52">
        <v>0</v>
      </c>
      <c r="T26" s="52"/>
      <c r="U26" s="53">
        <v>0</v>
      </c>
      <c r="V26" s="53"/>
      <c r="W26" s="52">
        <v>0</v>
      </c>
      <c r="X26" s="52"/>
      <c r="Y26" s="53">
        <v>0</v>
      </c>
      <c r="Z26" s="53"/>
      <c r="AA26" s="52">
        <v>0</v>
      </c>
      <c r="AB26" s="52"/>
      <c r="AC26" s="53">
        <v>1</v>
      </c>
      <c r="AD26" s="53"/>
      <c r="AE26" s="52">
        <v>0</v>
      </c>
      <c r="AF26" s="52"/>
      <c r="AG26" s="53">
        <v>1</v>
      </c>
      <c r="AH26" s="53"/>
      <c r="AI26" s="52">
        <v>0</v>
      </c>
      <c r="AJ26" s="52"/>
      <c r="AK26" s="30"/>
      <c r="AL26" s="30"/>
    </row>
    <row r="27" spans="1:38" ht="30" customHeight="1" thickBot="1">
      <c r="A27" s="57" t="s">
        <v>276</v>
      </c>
      <c r="B27" s="57"/>
      <c r="C27" s="58">
        <v>64</v>
      </c>
      <c r="D27" s="59"/>
      <c r="E27" s="60">
        <v>29</v>
      </c>
      <c r="F27" s="60"/>
      <c r="G27" s="60">
        <v>93</v>
      </c>
      <c r="H27" s="60"/>
      <c r="I27" s="53">
        <v>8</v>
      </c>
      <c r="J27" s="53"/>
      <c r="K27" s="52">
        <v>2</v>
      </c>
      <c r="L27" s="52"/>
      <c r="M27" s="53">
        <v>3</v>
      </c>
      <c r="N27" s="53"/>
      <c r="O27" s="52">
        <v>2</v>
      </c>
      <c r="P27" s="52"/>
      <c r="Q27" s="53">
        <v>5</v>
      </c>
      <c r="R27" s="53"/>
      <c r="S27" s="52">
        <v>0</v>
      </c>
      <c r="T27" s="52"/>
      <c r="U27" s="53">
        <v>5</v>
      </c>
      <c r="V27" s="53"/>
      <c r="W27" s="52">
        <v>0</v>
      </c>
      <c r="X27" s="52"/>
      <c r="Y27" s="53">
        <v>1</v>
      </c>
      <c r="Z27" s="53"/>
      <c r="AA27" s="52">
        <v>1</v>
      </c>
      <c r="AB27" s="52"/>
      <c r="AC27" s="53">
        <v>11</v>
      </c>
      <c r="AD27" s="53"/>
      <c r="AE27" s="52">
        <v>5</v>
      </c>
      <c r="AF27" s="52"/>
      <c r="AG27" s="53">
        <v>31</v>
      </c>
      <c r="AH27" s="53"/>
      <c r="AI27" s="52">
        <v>19</v>
      </c>
      <c r="AJ27" s="52"/>
      <c r="AK27" s="30"/>
      <c r="AL27" s="30"/>
    </row>
    <row r="28" spans="1:38" ht="30" customHeight="1" thickBot="1">
      <c r="A28" s="57" t="s">
        <v>278</v>
      </c>
      <c r="B28" s="57"/>
      <c r="C28" s="58">
        <v>15</v>
      </c>
      <c r="D28" s="59"/>
      <c r="E28" s="60">
        <v>3</v>
      </c>
      <c r="F28" s="60"/>
      <c r="G28" s="60">
        <v>18</v>
      </c>
      <c r="H28" s="60"/>
      <c r="I28" s="53">
        <v>0</v>
      </c>
      <c r="J28" s="53"/>
      <c r="K28" s="52">
        <v>0</v>
      </c>
      <c r="L28" s="52"/>
      <c r="M28" s="53">
        <v>6</v>
      </c>
      <c r="N28" s="53"/>
      <c r="O28" s="52">
        <v>1</v>
      </c>
      <c r="P28" s="52"/>
      <c r="Q28" s="53">
        <v>3</v>
      </c>
      <c r="R28" s="53"/>
      <c r="S28" s="52">
        <v>1</v>
      </c>
      <c r="T28" s="52"/>
      <c r="U28" s="53">
        <v>0</v>
      </c>
      <c r="V28" s="53"/>
      <c r="W28" s="52">
        <v>0</v>
      </c>
      <c r="X28" s="52"/>
      <c r="Y28" s="53">
        <v>0</v>
      </c>
      <c r="Z28" s="53"/>
      <c r="AA28" s="52">
        <v>0</v>
      </c>
      <c r="AB28" s="52"/>
      <c r="AC28" s="53">
        <v>0</v>
      </c>
      <c r="AD28" s="53"/>
      <c r="AE28" s="52">
        <v>0</v>
      </c>
      <c r="AF28" s="52"/>
      <c r="AG28" s="53">
        <v>6</v>
      </c>
      <c r="AH28" s="53"/>
      <c r="AI28" s="52">
        <v>1</v>
      </c>
      <c r="AJ28" s="52"/>
      <c r="AK28" s="30"/>
      <c r="AL28" s="30"/>
    </row>
    <row r="29" spans="1:38" ht="30" customHeight="1" thickBot="1">
      <c r="A29" s="57" t="s">
        <v>280</v>
      </c>
      <c r="B29" s="57"/>
      <c r="C29" s="58">
        <v>25</v>
      </c>
      <c r="D29" s="59"/>
      <c r="E29" s="60">
        <v>1</v>
      </c>
      <c r="F29" s="60"/>
      <c r="G29" s="60">
        <v>26</v>
      </c>
      <c r="H29" s="60"/>
      <c r="I29" s="53">
        <v>0</v>
      </c>
      <c r="J29" s="53"/>
      <c r="K29" s="52">
        <v>0</v>
      </c>
      <c r="L29" s="52"/>
      <c r="M29" s="53">
        <v>6</v>
      </c>
      <c r="N29" s="53"/>
      <c r="O29" s="52">
        <v>0</v>
      </c>
      <c r="P29" s="52"/>
      <c r="Q29" s="53">
        <v>4</v>
      </c>
      <c r="R29" s="53"/>
      <c r="S29" s="52">
        <v>0</v>
      </c>
      <c r="T29" s="52"/>
      <c r="U29" s="53">
        <v>4</v>
      </c>
      <c r="V29" s="53"/>
      <c r="W29" s="52">
        <v>0</v>
      </c>
      <c r="X29" s="52"/>
      <c r="Y29" s="53">
        <v>1</v>
      </c>
      <c r="Z29" s="53"/>
      <c r="AA29" s="52">
        <v>0</v>
      </c>
      <c r="AB29" s="52"/>
      <c r="AC29" s="53">
        <v>4</v>
      </c>
      <c r="AD29" s="53"/>
      <c r="AE29" s="52">
        <v>1</v>
      </c>
      <c r="AF29" s="52"/>
      <c r="AG29" s="53">
        <v>6</v>
      </c>
      <c r="AH29" s="53"/>
      <c r="AI29" s="52">
        <v>0</v>
      </c>
      <c r="AJ29" s="52"/>
      <c r="AK29" s="30"/>
      <c r="AL29" s="30"/>
    </row>
    <row r="30" spans="1:38" ht="30" customHeight="1" thickBot="1">
      <c r="A30" s="57" t="s">
        <v>281</v>
      </c>
      <c r="B30" s="57"/>
      <c r="C30" s="58">
        <v>24</v>
      </c>
      <c r="D30" s="59"/>
      <c r="E30" s="60">
        <v>8</v>
      </c>
      <c r="F30" s="60"/>
      <c r="G30" s="60">
        <v>32</v>
      </c>
      <c r="H30" s="60"/>
      <c r="I30" s="53">
        <v>2</v>
      </c>
      <c r="J30" s="53"/>
      <c r="K30" s="52">
        <v>0</v>
      </c>
      <c r="L30" s="52"/>
      <c r="M30" s="53">
        <v>2</v>
      </c>
      <c r="N30" s="53"/>
      <c r="O30" s="52">
        <v>2</v>
      </c>
      <c r="P30" s="52"/>
      <c r="Q30" s="53">
        <v>6</v>
      </c>
      <c r="R30" s="53"/>
      <c r="S30" s="52">
        <v>1</v>
      </c>
      <c r="T30" s="52"/>
      <c r="U30" s="53">
        <v>0</v>
      </c>
      <c r="V30" s="53"/>
      <c r="W30" s="52">
        <v>0</v>
      </c>
      <c r="X30" s="52"/>
      <c r="Y30" s="53">
        <v>0</v>
      </c>
      <c r="Z30" s="53"/>
      <c r="AA30" s="52">
        <v>0</v>
      </c>
      <c r="AB30" s="52"/>
      <c r="AC30" s="53">
        <v>4</v>
      </c>
      <c r="AD30" s="53"/>
      <c r="AE30" s="52">
        <v>0</v>
      </c>
      <c r="AF30" s="52"/>
      <c r="AG30" s="53">
        <v>10</v>
      </c>
      <c r="AH30" s="53"/>
      <c r="AI30" s="52">
        <v>5</v>
      </c>
      <c r="AJ30" s="52"/>
      <c r="AK30" s="30"/>
      <c r="AL30" s="30"/>
    </row>
    <row r="31" spans="1:38" ht="30" customHeight="1" thickBot="1">
      <c r="A31" s="57" t="s">
        <v>283</v>
      </c>
      <c r="B31" s="57"/>
      <c r="C31" s="58">
        <v>17</v>
      </c>
      <c r="D31" s="59"/>
      <c r="E31" s="60">
        <v>3</v>
      </c>
      <c r="F31" s="60"/>
      <c r="G31" s="60">
        <v>20</v>
      </c>
      <c r="H31" s="60"/>
      <c r="I31" s="53">
        <v>1</v>
      </c>
      <c r="J31" s="53"/>
      <c r="K31" s="52">
        <v>0</v>
      </c>
      <c r="L31" s="52"/>
      <c r="M31" s="53">
        <v>4</v>
      </c>
      <c r="N31" s="53"/>
      <c r="O31" s="52">
        <v>0</v>
      </c>
      <c r="P31" s="52"/>
      <c r="Q31" s="53">
        <v>2</v>
      </c>
      <c r="R31" s="53"/>
      <c r="S31" s="52">
        <v>0</v>
      </c>
      <c r="T31" s="52"/>
      <c r="U31" s="53">
        <v>2</v>
      </c>
      <c r="V31" s="53"/>
      <c r="W31" s="52">
        <v>0</v>
      </c>
      <c r="X31" s="52"/>
      <c r="Y31" s="53">
        <v>2</v>
      </c>
      <c r="Z31" s="53"/>
      <c r="AA31" s="52">
        <v>0</v>
      </c>
      <c r="AB31" s="52"/>
      <c r="AC31" s="53">
        <v>0</v>
      </c>
      <c r="AD31" s="53"/>
      <c r="AE31" s="52">
        <v>0</v>
      </c>
      <c r="AF31" s="52"/>
      <c r="AG31" s="53">
        <v>6</v>
      </c>
      <c r="AH31" s="53"/>
      <c r="AI31" s="52">
        <v>3</v>
      </c>
      <c r="AJ31" s="52"/>
      <c r="AK31" s="30"/>
      <c r="AL31" s="30"/>
    </row>
    <row r="32" spans="1:38" ht="30" customHeight="1" thickBot="1">
      <c r="A32" s="57" t="s">
        <v>284</v>
      </c>
      <c r="B32" s="57"/>
      <c r="C32" s="58">
        <v>14</v>
      </c>
      <c r="D32" s="59"/>
      <c r="E32" s="60">
        <v>4</v>
      </c>
      <c r="F32" s="60"/>
      <c r="G32" s="60">
        <v>18</v>
      </c>
      <c r="H32" s="60"/>
      <c r="I32" s="53">
        <v>0</v>
      </c>
      <c r="J32" s="53"/>
      <c r="K32" s="52">
        <v>1</v>
      </c>
      <c r="L32" s="52"/>
      <c r="M32" s="53">
        <v>6</v>
      </c>
      <c r="N32" s="53"/>
      <c r="O32" s="52">
        <v>0</v>
      </c>
      <c r="P32" s="52"/>
      <c r="Q32" s="53">
        <v>4</v>
      </c>
      <c r="R32" s="53"/>
      <c r="S32" s="52">
        <v>0</v>
      </c>
      <c r="T32" s="52"/>
      <c r="U32" s="53">
        <v>3</v>
      </c>
      <c r="V32" s="53"/>
      <c r="W32" s="52">
        <v>1</v>
      </c>
      <c r="X32" s="52"/>
      <c r="Y32" s="53">
        <v>0</v>
      </c>
      <c r="Z32" s="53"/>
      <c r="AA32" s="52">
        <v>1</v>
      </c>
      <c r="AB32" s="52"/>
      <c r="AC32" s="53">
        <v>0</v>
      </c>
      <c r="AD32" s="53"/>
      <c r="AE32" s="52">
        <v>1</v>
      </c>
      <c r="AF32" s="52"/>
      <c r="AG32" s="53">
        <v>1</v>
      </c>
      <c r="AH32" s="53"/>
      <c r="AI32" s="52">
        <v>0</v>
      </c>
      <c r="AJ32" s="52"/>
      <c r="AK32" s="30"/>
      <c r="AL32" s="30"/>
    </row>
    <row r="33" spans="1:38" ht="30" customHeight="1" thickBot="1">
      <c r="A33" s="57" t="s">
        <v>285</v>
      </c>
      <c r="B33" s="57"/>
      <c r="C33" s="58">
        <v>21</v>
      </c>
      <c r="D33" s="59"/>
      <c r="E33" s="60">
        <v>5</v>
      </c>
      <c r="F33" s="60"/>
      <c r="G33" s="60">
        <v>26</v>
      </c>
      <c r="H33" s="60"/>
      <c r="I33" s="53">
        <v>5</v>
      </c>
      <c r="J33" s="53"/>
      <c r="K33" s="52">
        <v>0</v>
      </c>
      <c r="L33" s="52"/>
      <c r="M33" s="53">
        <v>2</v>
      </c>
      <c r="N33" s="53"/>
      <c r="O33" s="52">
        <v>1</v>
      </c>
      <c r="P33" s="52"/>
      <c r="Q33" s="53">
        <v>1</v>
      </c>
      <c r="R33" s="53"/>
      <c r="S33" s="52">
        <v>0</v>
      </c>
      <c r="T33" s="52"/>
      <c r="U33" s="53">
        <v>6</v>
      </c>
      <c r="V33" s="53"/>
      <c r="W33" s="52">
        <v>0</v>
      </c>
      <c r="X33" s="52"/>
      <c r="Y33" s="53">
        <v>1</v>
      </c>
      <c r="Z33" s="53"/>
      <c r="AA33" s="52">
        <v>0</v>
      </c>
      <c r="AB33" s="52"/>
      <c r="AC33" s="53">
        <v>3</v>
      </c>
      <c r="AD33" s="53"/>
      <c r="AE33" s="52">
        <v>0</v>
      </c>
      <c r="AF33" s="52"/>
      <c r="AG33" s="53">
        <v>3</v>
      </c>
      <c r="AH33" s="53"/>
      <c r="AI33" s="52">
        <v>4</v>
      </c>
      <c r="AJ33" s="52"/>
      <c r="AK33" s="30"/>
      <c r="AL33" s="30"/>
    </row>
    <row r="34" spans="1:38" ht="30" customHeight="1" thickBot="1">
      <c r="A34" s="57" t="s">
        <v>286</v>
      </c>
      <c r="B34" s="57"/>
      <c r="C34" s="58">
        <v>12</v>
      </c>
      <c r="D34" s="59"/>
      <c r="E34" s="60">
        <v>4</v>
      </c>
      <c r="F34" s="60"/>
      <c r="G34" s="60">
        <v>16</v>
      </c>
      <c r="H34" s="60"/>
      <c r="I34" s="53">
        <v>0</v>
      </c>
      <c r="J34" s="53"/>
      <c r="K34" s="52">
        <v>0</v>
      </c>
      <c r="L34" s="52"/>
      <c r="M34" s="53">
        <v>1</v>
      </c>
      <c r="N34" s="53"/>
      <c r="O34" s="52">
        <v>0</v>
      </c>
      <c r="P34" s="52"/>
      <c r="Q34" s="53">
        <v>7</v>
      </c>
      <c r="R34" s="53"/>
      <c r="S34" s="52">
        <v>1</v>
      </c>
      <c r="T34" s="52"/>
      <c r="U34" s="53">
        <v>2</v>
      </c>
      <c r="V34" s="53"/>
      <c r="W34" s="52">
        <v>0</v>
      </c>
      <c r="X34" s="52"/>
      <c r="Y34" s="53">
        <v>0</v>
      </c>
      <c r="Z34" s="53"/>
      <c r="AA34" s="52">
        <v>0</v>
      </c>
      <c r="AB34" s="52"/>
      <c r="AC34" s="53">
        <v>0</v>
      </c>
      <c r="AD34" s="53"/>
      <c r="AE34" s="52">
        <v>0</v>
      </c>
      <c r="AF34" s="52"/>
      <c r="AG34" s="53">
        <v>2</v>
      </c>
      <c r="AH34" s="53"/>
      <c r="AI34" s="52">
        <v>3</v>
      </c>
      <c r="AJ34" s="52"/>
      <c r="AK34" s="30"/>
      <c r="AL34" s="30"/>
    </row>
    <row r="35" spans="1:38" ht="30" customHeight="1" thickBot="1">
      <c r="A35" s="57" t="s">
        <v>287</v>
      </c>
      <c r="B35" s="57"/>
      <c r="C35" s="58">
        <v>7</v>
      </c>
      <c r="D35" s="59"/>
      <c r="E35" s="60">
        <v>3</v>
      </c>
      <c r="F35" s="60"/>
      <c r="G35" s="60">
        <v>10</v>
      </c>
      <c r="H35" s="60"/>
      <c r="I35" s="53">
        <v>0</v>
      </c>
      <c r="J35" s="53"/>
      <c r="K35" s="52">
        <v>0</v>
      </c>
      <c r="L35" s="52"/>
      <c r="M35" s="53">
        <v>0</v>
      </c>
      <c r="N35" s="53"/>
      <c r="O35" s="52">
        <v>0</v>
      </c>
      <c r="P35" s="52"/>
      <c r="Q35" s="53">
        <v>1</v>
      </c>
      <c r="R35" s="53"/>
      <c r="S35" s="52">
        <v>0</v>
      </c>
      <c r="T35" s="52"/>
      <c r="U35" s="53">
        <v>0</v>
      </c>
      <c r="V35" s="53"/>
      <c r="W35" s="52">
        <v>0</v>
      </c>
      <c r="X35" s="52"/>
      <c r="Y35" s="53">
        <v>0</v>
      </c>
      <c r="Z35" s="53"/>
      <c r="AA35" s="52">
        <v>0</v>
      </c>
      <c r="AB35" s="52"/>
      <c r="AC35" s="53">
        <v>0</v>
      </c>
      <c r="AD35" s="53"/>
      <c r="AE35" s="52">
        <v>0</v>
      </c>
      <c r="AF35" s="52"/>
      <c r="AG35" s="53">
        <v>6</v>
      </c>
      <c r="AH35" s="53"/>
      <c r="AI35" s="52">
        <v>3</v>
      </c>
      <c r="AJ35" s="52"/>
      <c r="AK35" s="30"/>
      <c r="AL35" s="30"/>
    </row>
    <row r="36" spans="1:38" ht="30" customHeight="1" thickBot="1">
      <c r="A36" s="57" t="s">
        <v>288</v>
      </c>
      <c r="B36" s="57"/>
      <c r="C36" s="58">
        <v>63</v>
      </c>
      <c r="D36" s="59"/>
      <c r="E36" s="60">
        <v>22</v>
      </c>
      <c r="F36" s="60"/>
      <c r="G36" s="60">
        <v>85</v>
      </c>
      <c r="H36" s="60"/>
      <c r="I36" s="53">
        <v>4</v>
      </c>
      <c r="J36" s="53"/>
      <c r="K36" s="52">
        <v>0</v>
      </c>
      <c r="L36" s="52"/>
      <c r="M36" s="53">
        <v>13</v>
      </c>
      <c r="N36" s="53"/>
      <c r="O36" s="52">
        <v>2</v>
      </c>
      <c r="P36" s="52"/>
      <c r="Q36" s="53">
        <v>8</v>
      </c>
      <c r="R36" s="53"/>
      <c r="S36" s="52">
        <v>1</v>
      </c>
      <c r="T36" s="52"/>
      <c r="U36" s="53">
        <v>3</v>
      </c>
      <c r="V36" s="53"/>
      <c r="W36" s="52">
        <v>2</v>
      </c>
      <c r="X36" s="52"/>
      <c r="Y36" s="53">
        <v>0</v>
      </c>
      <c r="Z36" s="53"/>
      <c r="AA36" s="52">
        <v>0</v>
      </c>
      <c r="AB36" s="52"/>
      <c r="AC36" s="53">
        <v>4</v>
      </c>
      <c r="AD36" s="53"/>
      <c r="AE36" s="52">
        <v>4</v>
      </c>
      <c r="AF36" s="52"/>
      <c r="AG36" s="53">
        <v>31</v>
      </c>
      <c r="AH36" s="53"/>
      <c r="AI36" s="52">
        <v>13</v>
      </c>
      <c r="AJ36" s="52"/>
      <c r="AK36" s="30"/>
      <c r="AL36" s="30"/>
    </row>
    <row r="37" spans="1:38" ht="30" customHeight="1" thickBot="1">
      <c r="A37" s="57" t="s">
        <v>289</v>
      </c>
      <c r="B37" s="57"/>
      <c r="C37" s="58">
        <v>20</v>
      </c>
      <c r="D37" s="59"/>
      <c r="E37" s="60">
        <v>11</v>
      </c>
      <c r="F37" s="60"/>
      <c r="G37" s="60">
        <v>31</v>
      </c>
      <c r="H37" s="60"/>
      <c r="I37" s="53">
        <v>0</v>
      </c>
      <c r="J37" s="53"/>
      <c r="K37" s="52">
        <v>0</v>
      </c>
      <c r="L37" s="52"/>
      <c r="M37" s="53">
        <v>0</v>
      </c>
      <c r="N37" s="53"/>
      <c r="O37" s="52">
        <v>0</v>
      </c>
      <c r="P37" s="52"/>
      <c r="Q37" s="53">
        <v>0</v>
      </c>
      <c r="R37" s="53"/>
      <c r="S37" s="52">
        <v>0</v>
      </c>
      <c r="T37" s="52"/>
      <c r="U37" s="53">
        <v>0</v>
      </c>
      <c r="V37" s="53"/>
      <c r="W37" s="52">
        <v>1</v>
      </c>
      <c r="X37" s="52"/>
      <c r="Y37" s="53">
        <v>0</v>
      </c>
      <c r="Z37" s="53"/>
      <c r="AA37" s="52">
        <v>1</v>
      </c>
      <c r="AB37" s="52"/>
      <c r="AC37" s="53">
        <v>4</v>
      </c>
      <c r="AD37" s="53"/>
      <c r="AE37" s="52">
        <v>2</v>
      </c>
      <c r="AF37" s="52"/>
      <c r="AG37" s="53">
        <v>16</v>
      </c>
      <c r="AH37" s="53"/>
      <c r="AI37" s="52">
        <v>7</v>
      </c>
      <c r="AJ37" s="52"/>
      <c r="AK37" s="30"/>
      <c r="AL37" s="30"/>
    </row>
    <row r="38" spans="1:38" ht="30" customHeight="1" thickBot="1">
      <c r="A38" s="57" t="s">
        <v>291</v>
      </c>
      <c r="B38" s="57"/>
      <c r="C38" s="58">
        <v>115</v>
      </c>
      <c r="D38" s="59"/>
      <c r="E38" s="60">
        <v>19</v>
      </c>
      <c r="F38" s="60"/>
      <c r="G38" s="60">
        <v>134</v>
      </c>
      <c r="H38" s="60"/>
      <c r="I38" s="53">
        <v>21</v>
      </c>
      <c r="J38" s="53"/>
      <c r="K38" s="52">
        <v>3</v>
      </c>
      <c r="L38" s="52"/>
      <c r="M38" s="53">
        <v>27</v>
      </c>
      <c r="N38" s="53"/>
      <c r="O38" s="52">
        <v>2</v>
      </c>
      <c r="P38" s="52"/>
      <c r="Q38" s="53">
        <v>27</v>
      </c>
      <c r="R38" s="53"/>
      <c r="S38" s="52">
        <v>1</v>
      </c>
      <c r="T38" s="52"/>
      <c r="U38" s="53">
        <v>5</v>
      </c>
      <c r="V38" s="53"/>
      <c r="W38" s="52">
        <v>2</v>
      </c>
      <c r="X38" s="52"/>
      <c r="Y38" s="53">
        <v>3</v>
      </c>
      <c r="Z38" s="53"/>
      <c r="AA38" s="52">
        <v>1</v>
      </c>
      <c r="AB38" s="52"/>
      <c r="AC38" s="53">
        <v>7</v>
      </c>
      <c r="AD38" s="53"/>
      <c r="AE38" s="52">
        <v>0</v>
      </c>
      <c r="AF38" s="52"/>
      <c r="AG38" s="53">
        <v>25</v>
      </c>
      <c r="AH38" s="53"/>
      <c r="AI38" s="52">
        <v>10</v>
      </c>
      <c r="AJ38" s="52"/>
      <c r="AK38" s="30"/>
      <c r="AL38" s="30"/>
    </row>
    <row r="39" spans="1:38" ht="30" customHeight="1" thickBot="1">
      <c r="A39" s="57" t="s">
        <v>292</v>
      </c>
      <c r="B39" s="57"/>
      <c r="C39" s="58">
        <v>8</v>
      </c>
      <c r="D39" s="59"/>
      <c r="E39" s="60">
        <v>4</v>
      </c>
      <c r="F39" s="60"/>
      <c r="G39" s="60">
        <v>12</v>
      </c>
      <c r="H39" s="60"/>
      <c r="I39" s="53">
        <v>0</v>
      </c>
      <c r="J39" s="53"/>
      <c r="K39" s="52">
        <v>0</v>
      </c>
      <c r="L39" s="52"/>
      <c r="M39" s="53">
        <v>2</v>
      </c>
      <c r="N39" s="53"/>
      <c r="O39" s="52">
        <v>1</v>
      </c>
      <c r="P39" s="52"/>
      <c r="Q39" s="53">
        <v>4</v>
      </c>
      <c r="R39" s="53"/>
      <c r="S39" s="52">
        <v>2</v>
      </c>
      <c r="T39" s="52"/>
      <c r="U39" s="53">
        <v>2</v>
      </c>
      <c r="V39" s="53"/>
      <c r="W39" s="52">
        <v>1</v>
      </c>
      <c r="X39" s="52"/>
      <c r="Y39" s="53">
        <v>0</v>
      </c>
      <c r="Z39" s="53"/>
      <c r="AA39" s="52">
        <v>0</v>
      </c>
      <c r="AB39" s="52"/>
      <c r="AC39" s="53">
        <v>0</v>
      </c>
      <c r="AD39" s="53"/>
      <c r="AE39" s="52">
        <v>0</v>
      </c>
      <c r="AF39" s="52"/>
      <c r="AG39" s="53">
        <v>0</v>
      </c>
      <c r="AH39" s="53"/>
      <c r="AI39" s="52">
        <v>0</v>
      </c>
      <c r="AJ39" s="52"/>
      <c r="AK39" s="30"/>
      <c r="AL39" s="30"/>
    </row>
    <row r="40" spans="1:38" ht="30" customHeight="1" thickBot="1">
      <c r="A40" s="57" t="s">
        <v>293</v>
      </c>
      <c r="B40" s="57"/>
      <c r="C40" s="58">
        <v>73</v>
      </c>
      <c r="D40" s="59"/>
      <c r="E40" s="60">
        <v>11</v>
      </c>
      <c r="F40" s="60"/>
      <c r="G40" s="60">
        <v>84</v>
      </c>
      <c r="H40" s="60"/>
      <c r="I40" s="53">
        <v>11</v>
      </c>
      <c r="J40" s="53"/>
      <c r="K40" s="52">
        <v>2</v>
      </c>
      <c r="L40" s="52"/>
      <c r="M40" s="53">
        <v>16</v>
      </c>
      <c r="N40" s="53"/>
      <c r="O40" s="52">
        <v>0</v>
      </c>
      <c r="P40" s="52"/>
      <c r="Q40" s="53">
        <v>10</v>
      </c>
      <c r="R40" s="53"/>
      <c r="S40" s="52">
        <v>1</v>
      </c>
      <c r="T40" s="52"/>
      <c r="U40" s="53">
        <v>9</v>
      </c>
      <c r="V40" s="53"/>
      <c r="W40" s="52">
        <v>1</v>
      </c>
      <c r="X40" s="52"/>
      <c r="Y40" s="53">
        <v>4</v>
      </c>
      <c r="Z40" s="53"/>
      <c r="AA40" s="52">
        <v>0</v>
      </c>
      <c r="AB40" s="52"/>
      <c r="AC40" s="53">
        <v>5</v>
      </c>
      <c r="AD40" s="53"/>
      <c r="AE40" s="52">
        <v>0</v>
      </c>
      <c r="AF40" s="52"/>
      <c r="AG40" s="53">
        <v>18</v>
      </c>
      <c r="AH40" s="53"/>
      <c r="AI40" s="52">
        <v>7</v>
      </c>
      <c r="AJ40" s="52"/>
      <c r="AK40" s="30"/>
      <c r="AL40" s="30"/>
    </row>
    <row r="41" spans="1:38" ht="30" customHeight="1" thickBot="1">
      <c r="A41" s="57" t="s">
        <v>294</v>
      </c>
      <c r="B41" s="57"/>
      <c r="C41" s="58">
        <v>58</v>
      </c>
      <c r="D41" s="59"/>
      <c r="E41" s="60">
        <v>14</v>
      </c>
      <c r="F41" s="60"/>
      <c r="G41" s="60">
        <v>72</v>
      </c>
      <c r="H41" s="60"/>
      <c r="I41" s="53">
        <v>7</v>
      </c>
      <c r="J41" s="53"/>
      <c r="K41" s="52">
        <v>0</v>
      </c>
      <c r="L41" s="52"/>
      <c r="M41" s="53">
        <v>14</v>
      </c>
      <c r="N41" s="53"/>
      <c r="O41" s="52">
        <v>1</v>
      </c>
      <c r="P41" s="52"/>
      <c r="Q41" s="53">
        <v>14</v>
      </c>
      <c r="R41" s="53"/>
      <c r="S41" s="52">
        <v>1</v>
      </c>
      <c r="T41" s="52"/>
      <c r="U41" s="53">
        <v>7</v>
      </c>
      <c r="V41" s="53"/>
      <c r="W41" s="52">
        <v>2</v>
      </c>
      <c r="X41" s="52"/>
      <c r="Y41" s="53">
        <v>0</v>
      </c>
      <c r="Z41" s="53"/>
      <c r="AA41" s="52">
        <v>1</v>
      </c>
      <c r="AB41" s="52"/>
      <c r="AC41" s="53">
        <v>4</v>
      </c>
      <c r="AD41" s="53"/>
      <c r="AE41" s="52">
        <v>0</v>
      </c>
      <c r="AF41" s="52"/>
      <c r="AG41" s="53">
        <v>12</v>
      </c>
      <c r="AH41" s="53"/>
      <c r="AI41" s="52">
        <v>9</v>
      </c>
      <c r="AJ41" s="52"/>
      <c r="AK41" s="30"/>
      <c r="AL41" s="30"/>
    </row>
    <row r="42" spans="1:38" ht="30" customHeight="1" thickBot="1">
      <c r="A42" s="57" t="s">
        <v>295</v>
      </c>
      <c r="B42" s="57"/>
      <c r="C42" s="58">
        <v>26</v>
      </c>
      <c r="D42" s="59"/>
      <c r="E42" s="60">
        <v>9</v>
      </c>
      <c r="F42" s="60"/>
      <c r="G42" s="60">
        <v>35</v>
      </c>
      <c r="H42" s="60"/>
      <c r="I42" s="53">
        <v>6</v>
      </c>
      <c r="J42" s="53"/>
      <c r="K42" s="52">
        <v>2</v>
      </c>
      <c r="L42" s="52"/>
      <c r="M42" s="53">
        <v>3</v>
      </c>
      <c r="N42" s="53"/>
      <c r="O42" s="52">
        <v>2</v>
      </c>
      <c r="P42" s="52"/>
      <c r="Q42" s="53">
        <v>4</v>
      </c>
      <c r="R42" s="53"/>
      <c r="S42" s="52">
        <v>1</v>
      </c>
      <c r="T42" s="52"/>
      <c r="U42" s="53">
        <v>0</v>
      </c>
      <c r="V42" s="53"/>
      <c r="W42" s="52">
        <v>0</v>
      </c>
      <c r="X42" s="52"/>
      <c r="Y42" s="53">
        <v>0</v>
      </c>
      <c r="Z42" s="53"/>
      <c r="AA42" s="52">
        <v>0</v>
      </c>
      <c r="AB42" s="52"/>
      <c r="AC42" s="53">
        <v>0</v>
      </c>
      <c r="AD42" s="53"/>
      <c r="AE42" s="52">
        <v>0</v>
      </c>
      <c r="AF42" s="52"/>
      <c r="AG42" s="53">
        <v>13</v>
      </c>
      <c r="AH42" s="53"/>
      <c r="AI42" s="52">
        <v>4</v>
      </c>
      <c r="AJ42" s="52"/>
      <c r="AK42" s="30"/>
      <c r="AL42" s="30"/>
    </row>
    <row r="43" spans="1:38" ht="30" customHeight="1" thickBot="1">
      <c r="A43" s="57" t="s">
        <v>296</v>
      </c>
      <c r="B43" s="57"/>
      <c r="C43" s="58">
        <v>19</v>
      </c>
      <c r="D43" s="59"/>
      <c r="E43" s="60">
        <v>8</v>
      </c>
      <c r="F43" s="60"/>
      <c r="G43" s="60">
        <v>27</v>
      </c>
      <c r="H43" s="60"/>
      <c r="I43" s="53">
        <v>0</v>
      </c>
      <c r="J43" s="53"/>
      <c r="K43" s="52">
        <v>0</v>
      </c>
      <c r="L43" s="52"/>
      <c r="M43" s="53">
        <v>3</v>
      </c>
      <c r="N43" s="53"/>
      <c r="O43" s="52">
        <v>0</v>
      </c>
      <c r="P43" s="52"/>
      <c r="Q43" s="53">
        <v>2</v>
      </c>
      <c r="R43" s="53"/>
      <c r="S43" s="52">
        <v>1</v>
      </c>
      <c r="T43" s="52"/>
      <c r="U43" s="53">
        <v>5</v>
      </c>
      <c r="V43" s="53"/>
      <c r="W43" s="52">
        <v>3</v>
      </c>
      <c r="X43" s="52"/>
      <c r="Y43" s="53">
        <v>0</v>
      </c>
      <c r="Z43" s="53"/>
      <c r="AA43" s="52">
        <v>0</v>
      </c>
      <c r="AB43" s="52"/>
      <c r="AC43" s="53">
        <v>3</v>
      </c>
      <c r="AD43" s="53"/>
      <c r="AE43" s="52">
        <v>0</v>
      </c>
      <c r="AF43" s="52"/>
      <c r="AG43" s="53">
        <v>6</v>
      </c>
      <c r="AH43" s="53"/>
      <c r="AI43" s="52">
        <v>4</v>
      </c>
      <c r="AJ43" s="52"/>
      <c r="AK43" s="30"/>
      <c r="AL43" s="30"/>
    </row>
    <row r="44" spans="1:38" ht="30" customHeight="1" thickBot="1">
      <c r="A44" s="57" t="s">
        <v>297</v>
      </c>
      <c r="B44" s="57"/>
      <c r="C44" s="58">
        <v>75</v>
      </c>
      <c r="D44" s="59"/>
      <c r="E44" s="60">
        <v>23</v>
      </c>
      <c r="F44" s="60"/>
      <c r="G44" s="60">
        <v>98</v>
      </c>
      <c r="H44" s="60"/>
      <c r="I44" s="53">
        <v>8</v>
      </c>
      <c r="J44" s="53"/>
      <c r="K44" s="52">
        <v>1</v>
      </c>
      <c r="L44" s="52"/>
      <c r="M44" s="53">
        <v>14</v>
      </c>
      <c r="N44" s="53"/>
      <c r="O44" s="52">
        <v>3</v>
      </c>
      <c r="P44" s="52"/>
      <c r="Q44" s="53">
        <v>16</v>
      </c>
      <c r="R44" s="53"/>
      <c r="S44" s="52">
        <v>0</v>
      </c>
      <c r="T44" s="52"/>
      <c r="U44" s="53">
        <v>7</v>
      </c>
      <c r="V44" s="53"/>
      <c r="W44" s="52">
        <v>1</v>
      </c>
      <c r="X44" s="52"/>
      <c r="Y44" s="53">
        <v>0</v>
      </c>
      <c r="Z44" s="53"/>
      <c r="AA44" s="52">
        <v>0</v>
      </c>
      <c r="AB44" s="52"/>
      <c r="AC44" s="53">
        <v>5</v>
      </c>
      <c r="AD44" s="53"/>
      <c r="AE44" s="52">
        <v>6</v>
      </c>
      <c r="AF44" s="52"/>
      <c r="AG44" s="53">
        <v>25</v>
      </c>
      <c r="AH44" s="53"/>
      <c r="AI44" s="52">
        <v>12</v>
      </c>
      <c r="AJ44" s="52"/>
      <c r="AK44" s="30"/>
      <c r="AL44" s="30"/>
    </row>
    <row r="45" spans="1:38" ht="30" customHeight="1" thickBot="1">
      <c r="A45" s="57" t="s">
        <v>298</v>
      </c>
      <c r="B45" s="57"/>
      <c r="C45" s="58">
        <v>0</v>
      </c>
      <c r="D45" s="59"/>
      <c r="E45" s="60">
        <v>0</v>
      </c>
      <c r="F45" s="60"/>
      <c r="G45" s="60">
        <v>0</v>
      </c>
      <c r="H45" s="60"/>
      <c r="I45" s="53">
        <v>0</v>
      </c>
      <c r="J45" s="53"/>
      <c r="K45" s="52">
        <v>0</v>
      </c>
      <c r="L45" s="52"/>
      <c r="M45" s="53">
        <v>0</v>
      </c>
      <c r="N45" s="53"/>
      <c r="O45" s="52">
        <v>0</v>
      </c>
      <c r="P45" s="52"/>
      <c r="Q45" s="53">
        <v>0</v>
      </c>
      <c r="R45" s="53"/>
      <c r="S45" s="52">
        <v>0</v>
      </c>
      <c r="T45" s="52"/>
      <c r="U45" s="53">
        <v>0</v>
      </c>
      <c r="V45" s="53"/>
      <c r="W45" s="52">
        <v>0</v>
      </c>
      <c r="X45" s="52"/>
      <c r="Y45" s="53">
        <v>0</v>
      </c>
      <c r="Z45" s="53"/>
      <c r="AA45" s="52">
        <v>0</v>
      </c>
      <c r="AB45" s="52"/>
      <c r="AC45" s="53">
        <v>0</v>
      </c>
      <c r="AD45" s="53"/>
      <c r="AE45" s="52">
        <v>0</v>
      </c>
      <c r="AF45" s="52"/>
      <c r="AG45" s="53">
        <v>0</v>
      </c>
      <c r="AH45" s="53"/>
      <c r="AI45" s="52">
        <v>0</v>
      </c>
      <c r="AJ45" s="52"/>
      <c r="AK45" s="30"/>
      <c r="AL45" s="30"/>
    </row>
    <row r="46" spans="1:38" ht="30" customHeight="1" thickBot="1">
      <c r="A46" s="57" t="s">
        <v>300</v>
      </c>
      <c r="B46" s="57"/>
      <c r="C46" s="58">
        <v>38</v>
      </c>
      <c r="D46" s="59"/>
      <c r="E46" s="60">
        <v>8</v>
      </c>
      <c r="F46" s="60"/>
      <c r="G46" s="60">
        <v>46</v>
      </c>
      <c r="H46" s="60"/>
      <c r="I46" s="53">
        <v>1</v>
      </c>
      <c r="J46" s="53"/>
      <c r="K46" s="52">
        <v>0</v>
      </c>
      <c r="L46" s="52"/>
      <c r="M46" s="53">
        <v>4</v>
      </c>
      <c r="N46" s="53"/>
      <c r="O46" s="52">
        <v>1</v>
      </c>
      <c r="P46" s="52"/>
      <c r="Q46" s="53">
        <v>7</v>
      </c>
      <c r="R46" s="53"/>
      <c r="S46" s="52">
        <v>2</v>
      </c>
      <c r="T46" s="52"/>
      <c r="U46" s="53">
        <v>4</v>
      </c>
      <c r="V46" s="53"/>
      <c r="W46" s="52">
        <v>0</v>
      </c>
      <c r="X46" s="52"/>
      <c r="Y46" s="53">
        <v>0</v>
      </c>
      <c r="Z46" s="53"/>
      <c r="AA46" s="52">
        <v>0</v>
      </c>
      <c r="AB46" s="52"/>
      <c r="AC46" s="53">
        <v>1</v>
      </c>
      <c r="AD46" s="53"/>
      <c r="AE46" s="52">
        <v>0</v>
      </c>
      <c r="AF46" s="52"/>
      <c r="AG46" s="53">
        <v>21</v>
      </c>
      <c r="AH46" s="53"/>
      <c r="AI46" s="52">
        <v>5</v>
      </c>
      <c r="AJ46" s="52"/>
      <c r="AK46" s="30"/>
      <c r="AL46" s="30"/>
    </row>
    <row r="47" spans="1:38" ht="30" customHeight="1" thickBot="1">
      <c r="A47" s="57" t="s">
        <v>451</v>
      </c>
      <c r="B47" s="57"/>
      <c r="C47" s="58">
        <v>21</v>
      </c>
      <c r="D47" s="59"/>
      <c r="E47" s="60">
        <v>4</v>
      </c>
      <c r="F47" s="60"/>
      <c r="G47" s="60">
        <v>25</v>
      </c>
      <c r="H47" s="60"/>
      <c r="I47" s="53">
        <v>3</v>
      </c>
      <c r="J47" s="53"/>
      <c r="K47" s="52">
        <v>1</v>
      </c>
      <c r="L47" s="52"/>
      <c r="M47" s="53">
        <v>8</v>
      </c>
      <c r="N47" s="53"/>
      <c r="O47" s="52">
        <v>0</v>
      </c>
      <c r="P47" s="52"/>
      <c r="Q47" s="53">
        <v>5</v>
      </c>
      <c r="R47" s="53"/>
      <c r="S47" s="52">
        <v>2</v>
      </c>
      <c r="T47" s="52"/>
      <c r="U47" s="53">
        <v>3</v>
      </c>
      <c r="V47" s="53"/>
      <c r="W47" s="52">
        <v>1</v>
      </c>
      <c r="X47" s="52"/>
      <c r="Y47" s="53">
        <v>1</v>
      </c>
      <c r="Z47" s="53"/>
      <c r="AA47" s="52">
        <v>0</v>
      </c>
      <c r="AB47" s="52"/>
      <c r="AC47" s="53">
        <v>0</v>
      </c>
      <c r="AD47" s="53"/>
      <c r="AE47" s="52">
        <v>0</v>
      </c>
      <c r="AF47" s="52"/>
      <c r="AG47" s="53">
        <v>1</v>
      </c>
      <c r="AH47" s="53"/>
      <c r="AI47" s="52">
        <v>0</v>
      </c>
      <c r="AJ47" s="52"/>
      <c r="AK47" s="30"/>
      <c r="AL47" s="30"/>
    </row>
    <row r="48" spans="1:38" ht="30" customHeight="1" thickBot="1">
      <c r="A48" s="57" t="s">
        <v>302</v>
      </c>
      <c r="B48" s="57"/>
      <c r="C48" s="58">
        <v>3</v>
      </c>
      <c r="D48" s="59"/>
      <c r="E48" s="60">
        <v>0</v>
      </c>
      <c r="F48" s="60"/>
      <c r="G48" s="60">
        <v>3</v>
      </c>
      <c r="H48" s="60"/>
      <c r="I48" s="53">
        <v>0</v>
      </c>
      <c r="J48" s="53"/>
      <c r="K48" s="52">
        <v>0</v>
      </c>
      <c r="L48" s="52"/>
      <c r="M48" s="53">
        <v>0</v>
      </c>
      <c r="N48" s="53"/>
      <c r="O48" s="52">
        <v>0</v>
      </c>
      <c r="P48" s="52"/>
      <c r="Q48" s="53">
        <v>0</v>
      </c>
      <c r="R48" s="53"/>
      <c r="S48" s="52">
        <v>0</v>
      </c>
      <c r="T48" s="52"/>
      <c r="U48" s="53">
        <v>0</v>
      </c>
      <c r="V48" s="53"/>
      <c r="W48" s="52">
        <v>0</v>
      </c>
      <c r="X48" s="52"/>
      <c r="Y48" s="53">
        <v>0</v>
      </c>
      <c r="Z48" s="53"/>
      <c r="AA48" s="52">
        <v>0</v>
      </c>
      <c r="AB48" s="52"/>
      <c r="AC48" s="53">
        <v>0</v>
      </c>
      <c r="AD48" s="53"/>
      <c r="AE48" s="52">
        <v>0</v>
      </c>
      <c r="AF48" s="52"/>
      <c r="AG48" s="53">
        <v>3</v>
      </c>
      <c r="AH48" s="53"/>
      <c r="AI48" s="52">
        <v>0</v>
      </c>
      <c r="AJ48" s="52"/>
      <c r="AK48" s="30"/>
      <c r="AL48" s="30"/>
    </row>
    <row r="49" spans="1:38" ht="30" customHeight="1" thickBot="1">
      <c r="A49" s="57" t="s">
        <v>303</v>
      </c>
      <c r="B49" s="57"/>
      <c r="C49" s="58">
        <v>66</v>
      </c>
      <c r="D49" s="59"/>
      <c r="E49" s="60">
        <v>8</v>
      </c>
      <c r="F49" s="60"/>
      <c r="G49" s="60">
        <v>74</v>
      </c>
      <c r="H49" s="60"/>
      <c r="I49" s="53">
        <v>2</v>
      </c>
      <c r="J49" s="53"/>
      <c r="K49" s="52">
        <v>1</v>
      </c>
      <c r="L49" s="52"/>
      <c r="M49" s="53">
        <v>9</v>
      </c>
      <c r="N49" s="53"/>
      <c r="O49" s="52">
        <v>1</v>
      </c>
      <c r="P49" s="52"/>
      <c r="Q49" s="53">
        <v>13</v>
      </c>
      <c r="R49" s="53"/>
      <c r="S49" s="52">
        <v>1</v>
      </c>
      <c r="T49" s="52"/>
      <c r="U49" s="53">
        <v>6</v>
      </c>
      <c r="V49" s="53"/>
      <c r="W49" s="52">
        <v>0</v>
      </c>
      <c r="X49" s="52"/>
      <c r="Y49" s="53">
        <v>0</v>
      </c>
      <c r="Z49" s="53"/>
      <c r="AA49" s="52">
        <v>0</v>
      </c>
      <c r="AB49" s="52"/>
      <c r="AC49" s="53">
        <v>2</v>
      </c>
      <c r="AD49" s="53"/>
      <c r="AE49" s="52">
        <v>1</v>
      </c>
      <c r="AF49" s="52"/>
      <c r="AG49" s="53">
        <v>34</v>
      </c>
      <c r="AH49" s="53"/>
      <c r="AI49" s="52">
        <v>4</v>
      </c>
      <c r="AJ49" s="52"/>
      <c r="AK49" s="30"/>
      <c r="AL49" s="30"/>
    </row>
    <row r="50" spans="1:38" ht="30" customHeight="1" thickBot="1">
      <c r="A50" s="57" t="s">
        <v>304</v>
      </c>
      <c r="B50" s="57"/>
      <c r="C50" s="58">
        <v>80</v>
      </c>
      <c r="D50" s="59"/>
      <c r="E50" s="60">
        <v>12</v>
      </c>
      <c r="F50" s="60"/>
      <c r="G50" s="60">
        <v>92</v>
      </c>
      <c r="H50" s="60"/>
      <c r="I50" s="53">
        <v>10</v>
      </c>
      <c r="J50" s="53"/>
      <c r="K50" s="52">
        <v>2</v>
      </c>
      <c r="L50" s="52"/>
      <c r="M50" s="53">
        <v>12</v>
      </c>
      <c r="N50" s="53"/>
      <c r="O50" s="52">
        <v>1</v>
      </c>
      <c r="P50" s="52"/>
      <c r="Q50" s="53">
        <v>26</v>
      </c>
      <c r="R50" s="53"/>
      <c r="S50" s="52">
        <v>4</v>
      </c>
      <c r="T50" s="52"/>
      <c r="U50" s="53">
        <v>5</v>
      </c>
      <c r="V50" s="53"/>
      <c r="W50" s="52">
        <v>0</v>
      </c>
      <c r="X50" s="52"/>
      <c r="Y50" s="53">
        <v>0</v>
      </c>
      <c r="Z50" s="53"/>
      <c r="AA50" s="52">
        <v>0</v>
      </c>
      <c r="AB50" s="52"/>
      <c r="AC50" s="53">
        <v>4</v>
      </c>
      <c r="AD50" s="53"/>
      <c r="AE50" s="52">
        <v>0</v>
      </c>
      <c r="AF50" s="52"/>
      <c r="AG50" s="53">
        <v>23</v>
      </c>
      <c r="AH50" s="53"/>
      <c r="AI50" s="52">
        <v>5</v>
      </c>
      <c r="AJ50" s="52"/>
      <c r="AK50" s="30"/>
      <c r="AL50" s="30"/>
    </row>
    <row r="51" spans="1:38" ht="30" customHeight="1" thickBot="1">
      <c r="A51" s="57" t="s">
        <v>305</v>
      </c>
      <c r="B51" s="57"/>
      <c r="C51" s="58">
        <v>5</v>
      </c>
      <c r="D51" s="59"/>
      <c r="E51" s="60">
        <v>1</v>
      </c>
      <c r="F51" s="60"/>
      <c r="G51" s="60">
        <v>6</v>
      </c>
      <c r="H51" s="60"/>
      <c r="I51" s="53">
        <v>0</v>
      </c>
      <c r="J51" s="53"/>
      <c r="K51" s="52">
        <v>0</v>
      </c>
      <c r="L51" s="52"/>
      <c r="M51" s="53">
        <v>1</v>
      </c>
      <c r="N51" s="53"/>
      <c r="O51" s="52">
        <v>0</v>
      </c>
      <c r="P51" s="52"/>
      <c r="Q51" s="53">
        <v>0</v>
      </c>
      <c r="R51" s="53"/>
      <c r="S51" s="52">
        <v>1</v>
      </c>
      <c r="T51" s="52"/>
      <c r="U51" s="53">
        <v>0</v>
      </c>
      <c r="V51" s="53"/>
      <c r="W51" s="52">
        <v>0</v>
      </c>
      <c r="X51" s="52"/>
      <c r="Y51" s="53">
        <v>0</v>
      </c>
      <c r="Z51" s="53"/>
      <c r="AA51" s="52">
        <v>0</v>
      </c>
      <c r="AB51" s="52"/>
      <c r="AC51" s="53">
        <v>0</v>
      </c>
      <c r="AD51" s="53"/>
      <c r="AE51" s="52">
        <v>0</v>
      </c>
      <c r="AF51" s="52"/>
      <c r="AG51" s="53">
        <v>4</v>
      </c>
      <c r="AH51" s="53"/>
      <c r="AI51" s="52">
        <v>0</v>
      </c>
      <c r="AJ51" s="52"/>
      <c r="AK51" s="30"/>
      <c r="AL51" s="30"/>
    </row>
    <row r="52" spans="1:38" ht="30" customHeight="1" thickBot="1">
      <c r="A52" s="57" t="s">
        <v>306</v>
      </c>
      <c r="B52" s="57"/>
      <c r="C52" s="58">
        <v>18</v>
      </c>
      <c r="D52" s="59"/>
      <c r="E52" s="60">
        <v>2</v>
      </c>
      <c r="F52" s="60"/>
      <c r="G52" s="60">
        <v>20</v>
      </c>
      <c r="H52" s="60"/>
      <c r="I52" s="53">
        <v>2</v>
      </c>
      <c r="J52" s="53"/>
      <c r="K52" s="52">
        <v>1</v>
      </c>
      <c r="L52" s="52"/>
      <c r="M52" s="53">
        <v>6</v>
      </c>
      <c r="N52" s="53"/>
      <c r="O52" s="52">
        <v>1</v>
      </c>
      <c r="P52" s="52"/>
      <c r="Q52" s="53">
        <v>4</v>
      </c>
      <c r="R52" s="53"/>
      <c r="S52" s="52">
        <v>0</v>
      </c>
      <c r="T52" s="52"/>
      <c r="U52" s="53">
        <v>1</v>
      </c>
      <c r="V52" s="53"/>
      <c r="W52" s="52">
        <v>0</v>
      </c>
      <c r="X52" s="52"/>
      <c r="Y52" s="53">
        <v>1</v>
      </c>
      <c r="Z52" s="53"/>
      <c r="AA52" s="52">
        <v>0</v>
      </c>
      <c r="AB52" s="52"/>
      <c r="AC52" s="53">
        <v>3</v>
      </c>
      <c r="AD52" s="53"/>
      <c r="AE52" s="52">
        <v>0</v>
      </c>
      <c r="AF52" s="52"/>
      <c r="AG52" s="53">
        <v>1</v>
      </c>
      <c r="AH52" s="53"/>
      <c r="AI52" s="52">
        <v>0</v>
      </c>
      <c r="AJ52" s="52"/>
      <c r="AK52" s="30"/>
      <c r="AL52" s="30"/>
    </row>
    <row r="53" spans="1:38" ht="30" customHeight="1" thickBot="1">
      <c r="A53" s="57" t="s">
        <v>307</v>
      </c>
      <c r="B53" s="57"/>
      <c r="C53" s="58">
        <v>34</v>
      </c>
      <c r="D53" s="59"/>
      <c r="E53" s="60">
        <v>9</v>
      </c>
      <c r="F53" s="60"/>
      <c r="G53" s="60">
        <v>43</v>
      </c>
      <c r="H53" s="60"/>
      <c r="I53" s="53">
        <v>3</v>
      </c>
      <c r="J53" s="53"/>
      <c r="K53" s="52">
        <v>0</v>
      </c>
      <c r="L53" s="52"/>
      <c r="M53" s="53">
        <v>11</v>
      </c>
      <c r="N53" s="53"/>
      <c r="O53" s="52">
        <v>0</v>
      </c>
      <c r="P53" s="52"/>
      <c r="Q53" s="53">
        <v>1</v>
      </c>
      <c r="R53" s="53"/>
      <c r="S53" s="52">
        <v>0</v>
      </c>
      <c r="T53" s="52"/>
      <c r="U53" s="53">
        <v>5</v>
      </c>
      <c r="V53" s="53"/>
      <c r="W53" s="52">
        <v>2</v>
      </c>
      <c r="X53" s="52"/>
      <c r="Y53" s="53">
        <v>0</v>
      </c>
      <c r="Z53" s="53"/>
      <c r="AA53" s="52">
        <v>0</v>
      </c>
      <c r="AB53" s="52"/>
      <c r="AC53" s="53">
        <v>2</v>
      </c>
      <c r="AD53" s="53"/>
      <c r="AE53" s="52">
        <v>0</v>
      </c>
      <c r="AF53" s="52"/>
      <c r="AG53" s="53">
        <v>12</v>
      </c>
      <c r="AH53" s="53"/>
      <c r="AI53" s="52">
        <v>7</v>
      </c>
      <c r="AJ53" s="52"/>
      <c r="AK53" s="30"/>
      <c r="AL53" s="30"/>
    </row>
    <row r="54" spans="1:38" ht="30" customHeight="1" thickBot="1">
      <c r="A54" s="57" t="s">
        <v>308</v>
      </c>
      <c r="B54" s="57"/>
      <c r="C54" s="58">
        <v>10</v>
      </c>
      <c r="D54" s="59"/>
      <c r="E54" s="60">
        <v>2</v>
      </c>
      <c r="F54" s="60"/>
      <c r="G54" s="60">
        <v>12</v>
      </c>
      <c r="H54" s="60"/>
      <c r="I54" s="53">
        <v>0</v>
      </c>
      <c r="J54" s="53"/>
      <c r="K54" s="52">
        <v>0</v>
      </c>
      <c r="L54" s="52"/>
      <c r="M54" s="53">
        <v>0</v>
      </c>
      <c r="N54" s="53"/>
      <c r="O54" s="52">
        <v>0</v>
      </c>
      <c r="P54" s="52"/>
      <c r="Q54" s="53">
        <v>0</v>
      </c>
      <c r="R54" s="53"/>
      <c r="S54" s="52">
        <v>0</v>
      </c>
      <c r="T54" s="52"/>
      <c r="U54" s="53">
        <v>0</v>
      </c>
      <c r="V54" s="53"/>
      <c r="W54" s="52">
        <v>0</v>
      </c>
      <c r="X54" s="52"/>
      <c r="Y54" s="53">
        <v>0</v>
      </c>
      <c r="Z54" s="53"/>
      <c r="AA54" s="52">
        <v>0</v>
      </c>
      <c r="AB54" s="52"/>
      <c r="AC54" s="53">
        <v>4</v>
      </c>
      <c r="AD54" s="53"/>
      <c r="AE54" s="52">
        <v>0</v>
      </c>
      <c r="AF54" s="52"/>
      <c r="AG54" s="53">
        <v>6</v>
      </c>
      <c r="AH54" s="53"/>
      <c r="AI54" s="52">
        <v>2</v>
      </c>
      <c r="AJ54" s="52"/>
      <c r="AK54" s="30"/>
      <c r="AL54" s="30"/>
    </row>
    <row r="55" spans="1:38" ht="30" customHeight="1" thickBot="1">
      <c r="A55" s="57" t="s">
        <v>309</v>
      </c>
      <c r="B55" s="57"/>
      <c r="C55" s="58">
        <v>56</v>
      </c>
      <c r="D55" s="59"/>
      <c r="E55" s="60">
        <v>6</v>
      </c>
      <c r="F55" s="60"/>
      <c r="G55" s="60">
        <v>62</v>
      </c>
      <c r="H55" s="60"/>
      <c r="I55" s="53">
        <v>6</v>
      </c>
      <c r="J55" s="53"/>
      <c r="K55" s="52">
        <v>0</v>
      </c>
      <c r="L55" s="52"/>
      <c r="M55" s="53">
        <v>9</v>
      </c>
      <c r="N55" s="53"/>
      <c r="O55" s="52">
        <v>2</v>
      </c>
      <c r="P55" s="52"/>
      <c r="Q55" s="53">
        <v>13</v>
      </c>
      <c r="R55" s="53"/>
      <c r="S55" s="52">
        <v>0</v>
      </c>
      <c r="T55" s="52"/>
      <c r="U55" s="53">
        <v>4</v>
      </c>
      <c r="V55" s="53"/>
      <c r="W55" s="52">
        <v>0</v>
      </c>
      <c r="X55" s="52"/>
      <c r="Y55" s="53">
        <v>2</v>
      </c>
      <c r="Z55" s="53"/>
      <c r="AA55" s="52">
        <v>1</v>
      </c>
      <c r="AB55" s="52"/>
      <c r="AC55" s="53">
        <v>6</v>
      </c>
      <c r="AD55" s="53"/>
      <c r="AE55" s="52">
        <v>1</v>
      </c>
      <c r="AF55" s="52"/>
      <c r="AG55" s="53">
        <v>16</v>
      </c>
      <c r="AH55" s="53"/>
      <c r="AI55" s="52">
        <v>2</v>
      </c>
      <c r="AJ55" s="52"/>
      <c r="AK55" s="30"/>
      <c r="AL55" s="30"/>
    </row>
    <row r="56" spans="1:38" ht="30" customHeight="1" thickBot="1">
      <c r="A56" s="57" t="s">
        <v>311</v>
      </c>
      <c r="B56" s="57"/>
      <c r="C56" s="58">
        <v>12</v>
      </c>
      <c r="D56" s="59"/>
      <c r="E56" s="60">
        <v>3</v>
      </c>
      <c r="F56" s="60"/>
      <c r="G56" s="60">
        <v>15</v>
      </c>
      <c r="H56" s="60"/>
      <c r="I56" s="53">
        <v>2</v>
      </c>
      <c r="J56" s="53"/>
      <c r="K56" s="52">
        <v>0</v>
      </c>
      <c r="L56" s="52"/>
      <c r="M56" s="53">
        <v>0</v>
      </c>
      <c r="N56" s="53"/>
      <c r="O56" s="52">
        <v>0</v>
      </c>
      <c r="P56" s="52"/>
      <c r="Q56" s="53">
        <v>4</v>
      </c>
      <c r="R56" s="53"/>
      <c r="S56" s="52">
        <v>0</v>
      </c>
      <c r="T56" s="52"/>
      <c r="U56" s="53">
        <v>2</v>
      </c>
      <c r="V56" s="53"/>
      <c r="W56" s="52">
        <v>0</v>
      </c>
      <c r="X56" s="52"/>
      <c r="Y56" s="53">
        <v>0</v>
      </c>
      <c r="Z56" s="53"/>
      <c r="AA56" s="52">
        <v>0</v>
      </c>
      <c r="AB56" s="52"/>
      <c r="AC56" s="53">
        <v>2</v>
      </c>
      <c r="AD56" s="53"/>
      <c r="AE56" s="52">
        <v>1</v>
      </c>
      <c r="AF56" s="52"/>
      <c r="AG56" s="53">
        <v>2</v>
      </c>
      <c r="AH56" s="53"/>
      <c r="AI56" s="52">
        <v>2</v>
      </c>
      <c r="AJ56" s="52"/>
      <c r="AK56" s="30"/>
      <c r="AL56" s="30"/>
    </row>
    <row r="57" spans="1:38" ht="30" customHeight="1" thickBot="1">
      <c r="A57" s="57" t="s">
        <v>312</v>
      </c>
      <c r="B57" s="57"/>
      <c r="C57" s="58">
        <v>8</v>
      </c>
      <c r="D57" s="59"/>
      <c r="E57" s="60">
        <v>3</v>
      </c>
      <c r="F57" s="60"/>
      <c r="G57" s="60">
        <v>11</v>
      </c>
      <c r="H57" s="60"/>
      <c r="I57" s="53">
        <v>0</v>
      </c>
      <c r="J57" s="53"/>
      <c r="K57" s="52">
        <v>0</v>
      </c>
      <c r="L57" s="52"/>
      <c r="M57" s="53">
        <v>2</v>
      </c>
      <c r="N57" s="53"/>
      <c r="O57" s="52">
        <v>2</v>
      </c>
      <c r="P57" s="52"/>
      <c r="Q57" s="53">
        <v>4</v>
      </c>
      <c r="R57" s="53"/>
      <c r="S57" s="52">
        <v>1</v>
      </c>
      <c r="T57" s="52"/>
      <c r="U57" s="53">
        <v>2</v>
      </c>
      <c r="V57" s="53"/>
      <c r="W57" s="52">
        <v>0</v>
      </c>
      <c r="X57" s="52"/>
      <c r="Y57" s="53">
        <v>0</v>
      </c>
      <c r="Z57" s="53"/>
      <c r="AA57" s="52">
        <v>0</v>
      </c>
      <c r="AB57" s="52"/>
      <c r="AC57" s="53">
        <v>0</v>
      </c>
      <c r="AD57" s="53"/>
      <c r="AE57" s="52">
        <v>0</v>
      </c>
      <c r="AF57" s="52"/>
      <c r="AG57" s="53">
        <v>0</v>
      </c>
      <c r="AH57" s="53"/>
      <c r="AI57" s="52">
        <v>0</v>
      </c>
      <c r="AJ57" s="52"/>
      <c r="AK57" s="30"/>
      <c r="AL57" s="30"/>
    </row>
    <row r="58" spans="1:38" ht="30" customHeight="1" thickBot="1">
      <c r="A58" s="57" t="s">
        <v>314</v>
      </c>
      <c r="B58" s="57"/>
      <c r="C58" s="58">
        <v>13</v>
      </c>
      <c r="D58" s="59"/>
      <c r="E58" s="60">
        <v>3</v>
      </c>
      <c r="F58" s="60"/>
      <c r="G58" s="60">
        <v>16</v>
      </c>
      <c r="H58" s="60"/>
      <c r="I58" s="53">
        <v>1</v>
      </c>
      <c r="J58" s="53"/>
      <c r="K58" s="52">
        <v>1</v>
      </c>
      <c r="L58" s="52"/>
      <c r="M58" s="53">
        <v>3</v>
      </c>
      <c r="N58" s="53"/>
      <c r="O58" s="52">
        <v>1</v>
      </c>
      <c r="P58" s="52"/>
      <c r="Q58" s="53">
        <v>0</v>
      </c>
      <c r="R58" s="53"/>
      <c r="S58" s="52">
        <v>0</v>
      </c>
      <c r="T58" s="52"/>
      <c r="U58" s="53">
        <v>1</v>
      </c>
      <c r="V58" s="53"/>
      <c r="W58" s="52">
        <v>0</v>
      </c>
      <c r="X58" s="52"/>
      <c r="Y58" s="53">
        <v>0</v>
      </c>
      <c r="Z58" s="53"/>
      <c r="AA58" s="52">
        <v>0</v>
      </c>
      <c r="AB58" s="52"/>
      <c r="AC58" s="53">
        <v>0</v>
      </c>
      <c r="AD58" s="53"/>
      <c r="AE58" s="52">
        <v>0</v>
      </c>
      <c r="AF58" s="52"/>
      <c r="AG58" s="53">
        <v>8</v>
      </c>
      <c r="AH58" s="53"/>
      <c r="AI58" s="52">
        <v>1</v>
      </c>
      <c r="AJ58" s="52"/>
      <c r="AK58" s="30"/>
      <c r="AL58" s="30"/>
    </row>
    <row r="59" spans="1:38" ht="30" customHeight="1" thickBot="1">
      <c r="A59" s="57" t="s">
        <v>452</v>
      </c>
      <c r="B59" s="57"/>
      <c r="C59" s="58">
        <v>34</v>
      </c>
      <c r="D59" s="59"/>
      <c r="E59" s="60">
        <v>2</v>
      </c>
      <c r="F59" s="60"/>
      <c r="G59" s="60">
        <v>36</v>
      </c>
      <c r="H59" s="60"/>
      <c r="I59" s="53">
        <v>1</v>
      </c>
      <c r="J59" s="53"/>
      <c r="K59" s="52">
        <v>0</v>
      </c>
      <c r="L59" s="52"/>
      <c r="M59" s="53">
        <v>8</v>
      </c>
      <c r="N59" s="53"/>
      <c r="O59" s="52">
        <v>1</v>
      </c>
      <c r="P59" s="52"/>
      <c r="Q59" s="53">
        <v>14</v>
      </c>
      <c r="R59" s="53"/>
      <c r="S59" s="52">
        <v>0</v>
      </c>
      <c r="T59" s="52"/>
      <c r="U59" s="53">
        <v>3</v>
      </c>
      <c r="V59" s="53"/>
      <c r="W59" s="52">
        <v>0</v>
      </c>
      <c r="X59" s="52"/>
      <c r="Y59" s="53">
        <v>1</v>
      </c>
      <c r="Z59" s="53"/>
      <c r="AA59" s="52">
        <v>0</v>
      </c>
      <c r="AB59" s="52"/>
      <c r="AC59" s="53">
        <v>0</v>
      </c>
      <c r="AD59" s="53"/>
      <c r="AE59" s="52">
        <v>0</v>
      </c>
      <c r="AF59" s="52"/>
      <c r="AG59" s="53">
        <v>7</v>
      </c>
      <c r="AH59" s="53"/>
      <c r="AI59" s="52">
        <v>1</v>
      </c>
      <c r="AJ59" s="52"/>
      <c r="AK59" s="30"/>
      <c r="AL59" s="30"/>
    </row>
    <row r="60" spans="1:38" ht="30" customHeight="1" thickBot="1">
      <c r="A60" s="57" t="s">
        <v>315</v>
      </c>
      <c r="B60" s="57"/>
      <c r="C60" s="58">
        <v>67</v>
      </c>
      <c r="D60" s="59"/>
      <c r="E60" s="60">
        <v>4</v>
      </c>
      <c r="F60" s="60"/>
      <c r="G60" s="60">
        <v>71</v>
      </c>
      <c r="H60" s="60"/>
      <c r="I60" s="53">
        <v>4</v>
      </c>
      <c r="J60" s="53"/>
      <c r="K60" s="52">
        <v>0</v>
      </c>
      <c r="L60" s="52"/>
      <c r="M60" s="53">
        <v>13</v>
      </c>
      <c r="N60" s="53"/>
      <c r="O60" s="52">
        <v>1</v>
      </c>
      <c r="P60" s="52"/>
      <c r="Q60" s="53">
        <v>27</v>
      </c>
      <c r="R60" s="53"/>
      <c r="S60" s="52">
        <v>0</v>
      </c>
      <c r="T60" s="52"/>
      <c r="U60" s="53">
        <v>4</v>
      </c>
      <c r="V60" s="53"/>
      <c r="W60" s="52">
        <v>0</v>
      </c>
      <c r="X60" s="52"/>
      <c r="Y60" s="53">
        <v>1</v>
      </c>
      <c r="Z60" s="53"/>
      <c r="AA60" s="52">
        <v>0</v>
      </c>
      <c r="AB60" s="52"/>
      <c r="AC60" s="53">
        <v>5</v>
      </c>
      <c r="AD60" s="53"/>
      <c r="AE60" s="52">
        <v>1</v>
      </c>
      <c r="AF60" s="52"/>
      <c r="AG60" s="53">
        <v>13</v>
      </c>
      <c r="AH60" s="53"/>
      <c r="AI60" s="52">
        <v>2</v>
      </c>
      <c r="AJ60" s="52"/>
      <c r="AK60" s="30"/>
      <c r="AL60" s="30"/>
    </row>
    <row r="61" spans="1:38" ht="30" customHeight="1" thickBot="1">
      <c r="A61" s="57" t="s">
        <v>316</v>
      </c>
      <c r="B61" s="57"/>
      <c r="C61" s="58">
        <v>72</v>
      </c>
      <c r="D61" s="59"/>
      <c r="E61" s="60">
        <v>9</v>
      </c>
      <c r="F61" s="60"/>
      <c r="G61" s="60">
        <v>81</v>
      </c>
      <c r="H61" s="60"/>
      <c r="I61" s="53">
        <v>17</v>
      </c>
      <c r="J61" s="53"/>
      <c r="K61" s="52">
        <v>1</v>
      </c>
      <c r="L61" s="52"/>
      <c r="M61" s="53">
        <v>23</v>
      </c>
      <c r="N61" s="53"/>
      <c r="O61" s="52">
        <v>4</v>
      </c>
      <c r="P61" s="52"/>
      <c r="Q61" s="53">
        <v>13</v>
      </c>
      <c r="R61" s="53"/>
      <c r="S61" s="52">
        <v>2</v>
      </c>
      <c r="T61" s="52"/>
      <c r="U61" s="53">
        <v>14</v>
      </c>
      <c r="V61" s="53"/>
      <c r="W61" s="52">
        <v>0</v>
      </c>
      <c r="X61" s="52"/>
      <c r="Y61" s="53">
        <v>3</v>
      </c>
      <c r="Z61" s="53"/>
      <c r="AA61" s="52">
        <v>1</v>
      </c>
      <c r="AB61" s="52"/>
      <c r="AC61" s="53">
        <v>0</v>
      </c>
      <c r="AD61" s="53"/>
      <c r="AE61" s="52">
        <v>0</v>
      </c>
      <c r="AF61" s="52"/>
      <c r="AG61" s="53">
        <v>2</v>
      </c>
      <c r="AH61" s="53"/>
      <c r="AI61" s="52">
        <v>1</v>
      </c>
      <c r="AJ61" s="52"/>
      <c r="AK61" s="30"/>
      <c r="AL61" s="30"/>
    </row>
    <row r="62" spans="1:38" ht="30" customHeight="1" thickBot="1">
      <c r="A62" s="57" t="s">
        <v>317</v>
      </c>
      <c r="B62" s="57"/>
      <c r="C62" s="58">
        <v>53</v>
      </c>
      <c r="D62" s="59"/>
      <c r="E62" s="60">
        <v>12</v>
      </c>
      <c r="F62" s="60"/>
      <c r="G62" s="60">
        <v>65</v>
      </c>
      <c r="H62" s="60"/>
      <c r="I62" s="53">
        <v>3</v>
      </c>
      <c r="J62" s="53"/>
      <c r="K62" s="52">
        <v>1</v>
      </c>
      <c r="L62" s="52"/>
      <c r="M62" s="53">
        <v>7</v>
      </c>
      <c r="N62" s="53"/>
      <c r="O62" s="52">
        <v>1</v>
      </c>
      <c r="P62" s="52"/>
      <c r="Q62" s="53">
        <v>7</v>
      </c>
      <c r="R62" s="53"/>
      <c r="S62" s="52">
        <v>1</v>
      </c>
      <c r="T62" s="52"/>
      <c r="U62" s="53">
        <v>8</v>
      </c>
      <c r="V62" s="53"/>
      <c r="W62" s="52">
        <v>0</v>
      </c>
      <c r="X62" s="52"/>
      <c r="Y62" s="53">
        <v>0</v>
      </c>
      <c r="Z62" s="53"/>
      <c r="AA62" s="52">
        <v>0</v>
      </c>
      <c r="AB62" s="52"/>
      <c r="AC62" s="53">
        <v>6</v>
      </c>
      <c r="AD62" s="53"/>
      <c r="AE62" s="52">
        <v>1</v>
      </c>
      <c r="AF62" s="52"/>
      <c r="AG62" s="53">
        <v>22</v>
      </c>
      <c r="AH62" s="53"/>
      <c r="AI62" s="52">
        <v>8</v>
      </c>
      <c r="AJ62" s="52"/>
      <c r="AK62" s="30"/>
      <c r="AL62" s="30"/>
    </row>
    <row r="63" spans="1:38" ht="30" customHeight="1" thickBot="1">
      <c r="A63" s="57" t="s">
        <v>318</v>
      </c>
      <c r="B63" s="57"/>
      <c r="C63" s="58">
        <v>95</v>
      </c>
      <c r="D63" s="59"/>
      <c r="E63" s="60">
        <v>20</v>
      </c>
      <c r="F63" s="60"/>
      <c r="G63" s="60">
        <v>115</v>
      </c>
      <c r="H63" s="60"/>
      <c r="I63" s="53">
        <v>7</v>
      </c>
      <c r="J63" s="53"/>
      <c r="K63" s="52">
        <v>0</v>
      </c>
      <c r="L63" s="52"/>
      <c r="M63" s="53">
        <v>8</v>
      </c>
      <c r="N63" s="53"/>
      <c r="O63" s="52">
        <v>0</v>
      </c>
      <c r="P63" s="52"/>
      <c r="Q63" s="53">
        <v>8</v>
      </c>
      <c r="R63" s="53"/>
      <c r="S63" s="52">
        <v>0</v>
      </c>
      <c r="T63" s="52"/>
      <c r="U63" s="53">
        <v>8</v>
      </c>
      <c r="V63" s="53"/>
      <c r="W63" s="52">
        <v>0</v>
      </c>
      <c r="X63" s="52"/>
      <c r="Y63" s="53">
        <v>2</v>
      </c>
      <c r="Z63" s="53"/>
      <c r="AA63" s="52">
        <v>0</v>
      </c>
      <c r="AB63" s="52"/>
      <c r="AC63" s="53">
        <v>36</v>
      </c>
      <c r="AD63" s="53"/>
      <c r="AE63" s="52">
        <v>8</v>
      </c>
      <c r="AF63" s="52"/>
      <c r="AG63" s="53">
        <v>26</v>
      </c>
      <c r="AH63" s="53"/>
      <c r="AI63" s="52">
        <v>12</v>
      </c>
      <c r="AJ63" s="52"/>
      <c r="AK63" s="30"/>
      <c r="AL63" s="30"/>
    </row>
    <row r="64" spans="1:38" ht="30" customHeight="1" thickBot="1">
      <c r="A64" s="57" t="s">
        <v>319</v>
      </c>
      <c r="B64" s="57"/>
      <c r="C64" s="58">
        <v>6</v>
      </c>
      <c r="D64" s="59"/>
      <c r="E64" s="60">
        <v>0</v>
      </c>
      <c r="F64" s="60"/>
      <c r="G64" s="60">
        <v>6</v>
      </c>
      <c r="H64" s="60"/>
      <c r="I64" s="53">
        <v>1</v>
      </c>
      <c r="J64" s="53"/>
      <c r="K64" s="52">
        <v>0</v>
      </c>
      <c r="L64" s="52"/>
      <c r="M64" s="53">
        <v>5</v>
      </c>
      <c r="N64" s="53"/>
      <c r="O64" s="52">
        <v>0</v>
      </c>
      <c r="P64" s="52"/>
      <c r="Q64" s="53">
        <v>0</v>
      </c>
      <c r="R64" s="53"/>
      <c r="S64" s="52">
        <v>0</v>
      </c>
      <c r="T64" s="52"/>
      <c r="U64" s="53">
        <v>0</v>
      </c>
      <c r="V64" s="53"/>
      <c r="W64" s="52">
        <v>0</v>
      </c>
      <c r="X64" s="52"/>
      <c r="Y64" s="53">
        <v>0</v>
      </c>
      <c r="Z64" s="53"/>
      <c r="AA64" s="52">
        <v>0</v>
      </c>
      <c r="AB64" s="52"/>
      <c r="AC64" s="53">
        <v>0</v>
      </c>
      <c r="AD64" s="53"/>
      <c r="AE64" s="52">
        <v>0</v>
      </c>
      <c r="AF64" s="52"/>
      <c r="AG64" s="53">
        <v>0</v>
      </c>
      <c r="AH64" s="53"/>
      <c r="AI64" s="52">
        <v>0</v>
      </c>
      <c r="AJ64" s="52"/>
      <c r="AK64" s="30"/>
      <c r="AL64" s="30"/>
    </row>
    <row r="65" spans="1:38" ht="30" customHeight="1" thickBot="1">
      <c r="A65" s="57" t="s">
        <v>320</v>
      </c>
      <c r="B65" s="57"/>
      <c r="C65" s="58">
        <v>64</v>
      </c>
      <c r="D65" s="59"/>
      <c r="E65" s="60">
        <v>7</v>
      </c>
      <c r="F65" s="60"/>
      <c r="G65" s="60">
        <v>71</v>
      </c>
      <c r="H65" s="60"/>
      <c r="I65" s="53">
        <v>4</v>
      </c>
      <c r="J65" s="53"/>
      <c r="K65" s="52">
        <v>0</v>
      </c>
      <c r="L65" s="52"/>
      <c r="M65" s="53">
        <v>14</v>
      </c>
      <c r="N65" s="53"/>
      <c r="O65" s="52">
        <v>0</v>
      </c>
      <c r="P65" s="52"/>
      <c r="Q65" s="53">
        <v>16</v>
      </c>
      <c r="R65" s="53"/>
      <c r="S65" s="52">
        <v>0</v>
      </c>
      <c r="T65" s="52"/>
      <c r="U65" s="53">
        <v>7</v>
      </c>
      <c r="V65" s="53"/>
      <c r="W65" s="52">
        <v>0</v>
      </c>
      <c r="X65" s="52"/>
      <c r="Y65" s="53">
        <v>1</v>
      </c>
      <c r="Z65" s="53"/>
      <c r="AA65" s="52">
        <v>0</v>
      </c>
      <c r="AB65" s="52"/>
      <c r="AC65" s="53">
        <v>12</v>
      </c>
      <c r="AD65" s="53"/>
      <c r="AE65" s="52">
        <v>1</v>
      </c>
      <c r="AF65" s="52"/>
      <c r="AG65" s="53">
        <v>10</v>
      </c>
      <c r="AH65" s="53"/>
      <c r="AI65" s="52">
        <v>6</v>
      </c>
      <c r="AJ65" s="52"/>
      <c r="AK65" s="30"/>
      <c r="AL65" s="30"/>
    </row>
    <row r="66" spans="1:38" ht="30" customHeight="1" thickBot="1">
      <c r="A66" s="57" t="s">
        <v>321</v>
      </c>
      <c r="B66" s="57"/>
      <c r="C66" s="58">
        <v>51</v>
      </c>
      <c r="D66" s="59"/>
      <c r="E66" s="60">
        <v>5</v>
      </c>
      <c r="F66" s="60"/>
      <c r="G66" s="60">
        <v>56</v>
      </c>
      <c r="H66" s="60"/>
      <c r="I66" s="53">
        <v>2</v>
      </c>
      <c r="J66" s="53"/>
      <c r="K66" s="52">
        <v>1</v>
      </c>
      <c r="L66" s="52"/>
      <c r="M66" s="53">
        <v>10</v>
      </c>
      <c r="N66" s="53"/>
      <c r="O66" s="52">
        <v>0</v>
      </c>
      <c r="P66" s="52"/>
      <c r="Q66" s="53">
        <v>12</v>
      </c>
      <c r="R66" s="53"/>
      <c r="S66" s="52">
        <v>0</v>
      </c>
      <c r="T66" s="52"/>
      <c r="U66" s="53">
        <v>2</v>
      </c>
      <c r="V66" s="53"/>
      <c r="W66" s="52">
        <v>0</v>
      </c>
      <c r="X66" s="52"/>
      <c r="Y66" s="53">
        <v>1</v>
      </c>
      <c r="Z66" s="53"/>
      <c r="AA66" s="52">
        <v>0</v>
      </c>
      <c r="AB66" s="52"/>
      <c r="AC66" s="53">
        <v>2</v>
      </c>
      <c r="AD66" s="53"/>
      <c r="AE66" s="52">
        <v>1</v>
      </c>
      <c r="AF66" s="52"/>
      <c r="AG66" s="53">
        <v>22</v>
      </c>
      <c r="AH66" s="53"/>
      <c r="AI66" s="52">
        <v>3</v>
      </c>
      <c r="AJ66" s="52"/>
      <c r="AK66" s="30"/>
      <c r="AL66" s="30"/>
    </row>
    <row r="67" spans="1:38" ht="30" customHeight="1" thickBot="1">
      <c r="A67" s="57" t="s">
        <v>322</v>
      </c>
      <c r="B67" s="57"/>
      <c r="C67" s="58">
        <v>47</v>
      </c>
      <c r="D67" s="59"/>
      <c r="E67" s="60">
        <v>5</v>
      </c>
      <c r="F67" s="60"/>
      <c r="G67" s="60">
        <v>52</v>
      </c>
      <c r="H67" s="60"/>
      <c r="I67" s="53">
        <v>5</v>
      </c>
      <c r="J67" s="53"/>
      <c r="K67" s="52">
        <v>0</v>
      </c>
      <c r="L67" s="52"/>
      <c r="M67" s="53">
        <v>9</v>
      </c>
      <c r="N67" s="53"/>
      <c r="O67" s="52">
        <v>0</v>
      </c>
      <c r="P67" s="52"/>
      <c r="Q67" s="53">
        <v>9</v>
      </c>
      <c r="R67" s="53"/>
      <c r="S67" s="52">
        <v>0</v>
      </c>
      <c r="T67" s="52"/>
      <c r="U67" s="53">
        <v>4</v>
      </c>
      <c r="V67" s="53"/>
      <c r="W67" s="52">
        <v>0</v>
      </c>
      <c r="X67" s="52"/>
      <c r="Y67" s="53">
        <v>5</v>
      </c>
      <c r="Z67" s="53"/>
      <c r="AA67" s="52">
        <v>0</v>
      </c>
      <c r="AB67" s="52"/>
      <c r="AC67" s="53">
        <v>8</v>
      </c>
      <c r="AD67" s="53"/>
      <c r="AE67" s="52">
        <v>1</v>
      </c>
      <c r="AF67" s="52"/>
      <c r="AG67" s="53">
        <v>7</v>
      </c>
      <c r="AH67" s="53"/>
      <c r="AI67" s="52">
        <v>4</v>
      </c>
      <c r="AJ67" s="52"/>
      <c r="AK67" s="30"/>
      <c r="AL67" s="30"/>
    </row>
    <row r="68" spans="1:38" ht="30" customHeight="1" thickBot="1">
      <c r="A68" s="57" t="s">
        <v>323</v>
      </c>
      <c r="B68" s="57"/>
      <c r="C68" s="58">
        <v>98</v>
      </c>
      <c r="D68" s="59"/>
      <c r="E68" s="60">
        <v>8</v>
      </c>
      <c r="F68" s="60"/>
      <c r="G68" s="60">
        <v>106</v>
      </c>
      <c r="H68" s="60"/>
      <c r="I68" s="53">
        <v>16</v>
      </c>
      <c r="J68" s="53"/>
      <c r="K68" s="52">
        <v>3</v>
      </c>
      <c r="L68" s="52"/>
      <c r="M68" s="53">
        <v>28</v>
      </c>
      <c r="N68" s="53"/>
      <c r="O68" s="52">
        <v>0</v>
      </c>
      <c r="P68" s="52"/>
      <c r="Q68" s="53">
        <v>14</v>
      </c>
      <c r="R68" s="53"/>
      <c r="S68" s="52">
        <v>1</v>
      </c>
      <c r="T68" s="52"/>
      <c r="U68" s="53">
        <v>11</v>
      </c>
      <c r="V68" s="53"/>
      <c r="W68" s="52">
        <v>1</v>
      </c>
      <c r="X68" s="52"/>
      <c r="Y68" s="53">
        <v>1</v>
      </c>
      <c r="Z68" s="53"/>
      <c r="AA68" s="52">
        <v>0</v>
      </c>
      <c r="AB68" s="52"/>
      <c r="AC68" s="53">
        <v>5</v>
      </c>
      <c r="AD68" s="53"/>
      <c r="AE68" s="52">
        <v>1</v>
      </c>
      <c r="AF68" s="52"/>
      <c r="AG68" s="53">
        <v>23</v>
      </c>
      <c r="AH68" s="53"/>
      <c r="AI68" s="52">
        <v>2</v>
      </c>
      <c r="AJ68" s="52"/>
      <c r="AK68" s="30"/>
      <c r="AL68" s="30"/>
    </row>
    <row r="69" spans="1:38" ht="30" customHeight="1" thickBot="1">
      <c r="A69" s="57" t="s">
        <v>453</v>
      </c>
      <c r="B69" s="57"/>
      <c r="C69" s="58">
        <v>104</v>
      </c>
      <c r="D69" s="59"/>
      <c r="E69" s="60">
        <v>26</v>
      </c>
      <c r="F69" s="60"/>
      <c r="G69" s="60">
        <v>130</v>
      </c>
      <c r="H69" s="60"/>
      <c r="I69" s="53">
        <v>4</v>
      </c>
      <c r="J69" s="53"/>
      <c r="K69" s="52">
        <v>1</v>
      </c>
      <c r="L69" s="52"/>
      <c r="M69" s="53">
        <v>22</v>
      </c>
      <c r="N69" s="53"/>
      <c r="O69" s="52">
        <v>4</v>
      </c>
      <c r="P69" s="52"/>
      <c r="Q69" s="53">
        <v>16</v>
      </c>
      <c r="R69" s="53"/>
      <c r="S69" s="52">
        <v>0</v>
      </c>
      <c r="T69" s="52"/>
      <c r="U69" s="53">
        <v>5</v>
      </c>
      <c r="V69" s="53"/>
      <c r="W69" s="52">
        <v>0</v>
      </c>
      <c r="X69" s="52"/>
      <c r="Y69" s="53">
        <v>6</v>
      </c>
      <c r="Z69" s="53"/>
      <c r="AA69" s="52">
        <v>0</v>
      </c>
      <c r="AB69" s="52"/>
      <c r="AC69" s="53">
        <v>15</v>
      </c>
      <c r="AD69" s="53"/>
      <c r="AE69" s="52">
        <v>7</v>
      </c>
      <c r="AF69" s="52"/>
      <c r="AG69" s="53">
        <v>36</v>
      </c>
      <c r="AH69" s="53"/>
      <c r="AI69" s="52">
        <v>14</v>
      </c>
      <c r="AJ69" s="52"/>
      <c r="AK69" s="30"/>
      <c r="AL69" s="30"/>
    </row>
    <row r="70" spans="1:38" ht="30" customHeight="1" thickBot="1">
      <c r="A70" s="57" t="s">
        <v>325</v>
      </c>
      <c r="B70" s="57"/>
      <c r="C70" s="58">
        <v>53</v>
      </c>
      <c r="D70" s="59"/>
      <c r="E70" s="60">
        <v>9</v>
      </c>
      <c r="F70" s="60"/>
      <c r="G70" s="60">
        <v>62</v>
      </c>
      <c r="H70" s="60"/>
      <c r="I70" s="53">
        <v>10</v>
      </c>
      <c r="J70" s="53"/>
      <c r="K70" s="52">
        <v>1</v>
      </c>
      <c r="L70" s="52"/>
      <c r="M70" s="53">
        <v>11</v>
      </c>
      <c r="N70" s="53"/>
      <c r="O70" s="52">
        <v>0</v>
      </c>
      <c r="P70" s="52"/>
      <c r="Q70" s="53">
        <v>12</v>
      </c>
      <c r="R70" s="53"/>
      <c r="S70" s="52">
        <v>2</v>
      </c>
      <c r="T70" s="52"/>
      <c r="U70" s="53">
        <v>6</v>
      </c>
      <c r="V70" s="53"/>
      <c r="W70" s="52">
        <v>1</v>
      </c>
      <c r="X70" s="52"/>
      <c r="Y70" s="53">
        <v>4</v>
      </c>
      <c r="Z70" s="53"/>
      <c r="AA70" s="52">
        <v>1</v>
      </c>
      <c r="AB70" s="52"/>
      <c r="AC70" s="53">
        <v>1</v>
      </c>
      <c r="AD70" s="53"/>
      <c r="AE70" s="52">
        <v>1</v>
      </c>
      <c r="AF70" s="52"/>
      <c r="AG70" s="53">
        <v>9</v>
      </c>
      <c r="AH70" s="53"/>
      <c r="AI70" s="52">
        <v>3</v>
      </c>
      <c r="AJ70" s="52"/>
      <c r="AK70" s="30"/>
      <c r="AL70" s="30"/>
    </row>
    <row r="71" spans="1:38" ht="30" customHeight="1" thickBot="1">
      <c r="A71" s="57" t="s">
        <v>326</v>
      </c>
      <c r="B71" s="57"/>
      <c r="C71" s="58">
        <v>51</v>
      </c>
      <c r="D71" s="59"/>
      <c r="E71" s="60">
        <v>17</v>
      </c>
      <c r="F71" s="60"/>
      <c r="G71" s="60">
        <v>68</v>
      </c>
      <c r="H71" s="60"/>
      <c r="I71" s="53">
        <v>10</v>
      </c>
      <c r="J71" s="53"/>
      <c r="K71" s="52">
        <v>4</v>
      </c>
      <c r="L71" s="52"/>
      <c r="M71" s="53">
        <v>19</v>
      </c>
      <c r="N71" s="53"/>
      <c r="O71" s="52">
        <v>7</v>
      </c>
      <c r="P71" s="52"/>
      <c r="Q71" s="53">
        <v>10</v>
      </c>
      <c r="R71" s="53"/>
      <c r="S71" s="52">
        <v>2</v>
      </c>
      <c r="T71" s="52"/>
      <c r="U71" s="53">
        <v>4</v>
      </c>
      <c r="V71" s="53"/>
      <c r="W71" s="52">
        <v>0</v>
      </c>
      <c r="X71" s="52"/>
      <c r="Y71" s="53">
        <v>2</v>
      </c>
      <c r="Z71" s="53"/>
      <c r="AA71" s="52">
        <v>0</v>
      </c>
      <c r="AB71" s="52"/>
      <c r="AC71" s="53">
        <v>2</v>
      </c>
      <c r="AD71" s="53"/>
      <c r="AE71" s="52">
        <v>1</v>
      </c>
      <c r="AF71" s="52"/>
      <c r="AG71" s="53">
        <v>4</v>
      </c>
      <c r="AH71" s="53"/>
      <c r="AI71" s="52">
        <v>3</v>
      </c>
      <c r="AJ71" s="52"/>
      <c r="AK71" s="30"/>
      <c r="AL71" s="30"/>
    </row>
    <row r="72" spans="1:38" ht="30" customHeight="1" thickBot="1">
      <c r="A72" s="57" t="s">
        <v>327</v>
      </c>
      <c r="B72" s="57"/>
      <c r="C72" s="58">
        <v>3</v>
      </c>
      <c r="D72" s="59"/>
      <c r="E72" s="60">
        <v>0</v>
      </c>
      <c r="F72" s="60"/>
      <c r="G72" s="60">
        <v>3</v>
      </c>
      <c r="H72" s="60"/>
      <c r="I72" s="53">
        <v>1</v>
      </c>
      <c r="J72" s="53"/>
      <c r="K72" s="52">
        <v>0</v>
      </c>
      <c r="L72" s="52"/>
      <c r="M72" s="53">
        <v>0</v>
      </c>
      <c r="N72" s="53"/>
      <c r="O72" s="52">
        <v>0</v>
      </c>
      <c r="P72" s="52"/>
      <c r="Q72" s="53">
        <v>1</v>
      </c>
      <c r="R72" s="53"/>
      <c r="S72" s="52">
        <v>0</v>
      </c>
      <c r="T72" s="52"/>
      <c r="U72" s="53">
        <v>0</v>
      </c>
      <c r="V72" s="53"/>
      <c r="W72" s="52">
        <v>0</v>
      </c>
      <c r="X72" s="52"/>
      <c r="Y72" s="53">
        <v>0</v>
      </c>
      <c r="Z72" s="53"/>
      <c r="AA72" s="52">
        <v>0</v>
      </c>
      <c r="AB72" s="52"/>
      <c r="AC72" s="53">
        <v>0</v>
      </c>
      <c r="AD72" s="53"/>
      <c r="AE72" s="52">
        <v>0</v>
      </c>
      <c r="AF72" s="52"/>
      <c r="AG72" s="53">
        <v>1</v>
      </c>
      <c r="AH72" s="53"/>
      <c r="AI72" s="52">
        <v>0</v>
      </c>
      <c r="AJ72" s="52"/>
      <c r="AK72" s="30"/>
      <c r="AL72" s="30"/>
    </row>
    <row r="73" spans="1:38" ht="30" customHeight="1" thickBot="1">
      <c r="A73" s="57" t="s">
        <v>328</v>
      </c>
      <c r="B73" s="57"/>
      <c r="C73" s="58">
        <v>68</v>
      </c>
      <c r="D73" s="59"/>
      <c r="E73" s="60">
        <v>4</v>
      </c>
      <c r="F73" s="60"/>
      <c r="G73" s="60">
        <v>72</v>
      </c>
      <c r="H73" s="60"/>
      <c r="I73" s="53">
        <v>2</v>
      </c>
      <c r="J73" s="53"/>
      <c r="K73" s="52">
        <v>0</v>
      </c>
      <c r="L73" s="52"/>
      <c r="M73" s="53">
        <v>17</v>
      </c>
      <c r="N73" s="53"/>
      <c r="O73" s="52">
        <v>0</v>
      </c>
      <c r="P73" s="52"/>
      <c r="Q73" s="53">
        <v>10</v>
      </c>
      <c r="R73" s="53"/>
      <c r="S73" s="52">
        <v>0</v>
      </c>
      <c r="T73" s="52"/>
      <c r="U73" s="53">
        <v>4</v>
      </c>
      <c r="V73" s="53"/>
      <c r="W73" s="52">
        <v>0</v>
      </c>
      <c r="X73" s="52"/>
      <c r="Y73" s="53">
        <v>2</v>
      </c>
      <c r="Z73" s="53"/>
      <c r="AA73" s="52">
        <v>1</v>
      </c>
      <c r="AB73" s="52"/>
      <c r="AC73" s="53">
        <v>17</v>
      </c>
      <c r="AD73" s="53"/>
      <c r="AE73" s="52">
        <v>0</v>
      </c>
      <c r="AF73" s="52"/>
      <c r="AG73" s="53">
        <v>16</v>
      </c>
      <c r="AH73" s="53"/>
      <c r="AI73" s="52">
        <v>3</v>
      </c>
      <c r="AJ73" s="52"/>
      <c r="AK73" s="30"/>
      <c r="AL73" s="30"/>
    </row>
    <row r="74" spans="1:38" ht="30" customHeight="1" thickBot="1">
      <c r="A74" s="57" t="s">
        <v>329</v>
      </c>
      <c r="B74" s="57"/>
      <c r="C74" s="58">
        <v>65</v>
      </c>
      <c r="D74" s="59"/>
      <c r="E74" s="60">
        <v>4</v>
      </c>
      <c r="F74" s="60"/>
      <c r="G74" s="60">
        <v>69</v>
      </c>
      <c r="H74" s="60"/>
      <c r="I74" s="53">
        <v>8</v>
      </c>
      <c r="J74" s="53"/>
      <c r="K74" s="52">
        <v>0</v>
      </c>
      <c r="L74" s="52"/>
      <c r="M74" s="53">
        <v>15</v>
      </c>
      <c r="N74" s="53"/>
      <c r="O74" s="52">
        <v>0</v>
      </c>
      <c r="P74" s="52"/>
      <c r="Q74" s="53">
        <v>12</v>
      </c>
      <c r="R74" s="53"/>
      <c r="S74" s="52">
        <v>0</v>
      </c>
      <c r="T74" s="52"/>
      <c r="U74" s="53">
        <v>8</v>
      </c>
      <c r="V74" s="53"/>
      <c r="W74" s="52">
        <v>0</v>
      </c>
      <c r="X74" s="52"/>
      <c r="Y74" s="53">
        <v>4</v>
      </c>
      <c r="Z74" s="53"/>
      <c r="AA74" s="52">
        <v>0</v>
      </c>
      <c r="AB74" s="52"/>
      <c r="AC74" s="53">
        <v>1</v>
      </c>
      <c r="AD74" s="53"/>
      <c r="AE74" s="52">
        <v>0</v>
      </c>
      <c r="AF74" s="52"/>
      <c r="AG74" s="53">
        <v>17</v>
      </c>
      <c r="AH74" s="53"/>
      <c r="AI74" s="52">
        <v>4</v>
      </c>
      <c r="AJ74" s="52"/>
      <c r="AK74" s="30"/>
      <c r="AL74" s="30"/>
    </row>
    <row r="75" spans="1:38" ht="30" customHeight="1" thickBot="1">
      <c r="A75" s="57" t="s">
        <v>330</v>
      </c>
      <c r="B75" s="57"/>
      <c r="C75" s="58">
        <v>0</v>
      </c>
      <c r="D75" s="59"/>
      <c r="E75" s="60">
        <v>0</v>
      </c>
      <c r="F75" s="60"/>
      <c r="G75" s="60">
        <v>0</v>
      </c>
      <c r="H75" s="60"/>
      <c r="I75" s="53">
        <v>0</v>
      </c>
      <c r="J75" s="53"/>
      <c r="K75" s="52">
        <v>0</v>
      </c>
      <c r="L75" s="52"/>
      <c r="M75" s="53">
        <v>0</v>
      </c>
      <c r="N75" s="53"/>
      <c r="O75" s="52">
        <v>0</v>
      </c>
      <c r="P75" s="52"/>
      <c r="Q75" s="53">
        <v>0</v>
      </c>
      <c r="R75" s="53"/>
      <c r="S75" s="52">
        <v>0</v>
      </c>
      <c r="T75" s="52"/>
      <c r="U75" s="53">
        <v>0</v>
      </c>
      <c r="V75" s="53"/>
      <c r="W75" s="52">
        <v>0</v>
      </c>
      <c r="X75" s="52"/>
      <c r="Y75" s="53">
        <v>0</v>
      </c>
      <c r="Z75" s="53"/>
      <c r="AA75" s="52">
        <v>0</v>
      </c>
      <c r="AB75" s="52"/>
      <c r="AC75" s="53">
        <v>0</v>
      </c>
      <c r="AD75" s="53"/>
      <c r="AE75" s="52">
        <v>0</v>
      </c>
      <c r="AF75" s="52"/>
      <c r="AG75" s="53">
        <v>0</v>
      </c>
      <c r="AH75" s="53"/>
      <c r="AI75" s="52">
        <v>0</v>
      </c>
      <c r="AJ75" s="52"/>
      <c r="AK75" s="30"/>
      <c r="AL75" s="30"/>
    </row>
    <row r="76" spans="1:38" ht="30" customHeight="1" thickBot="1">
      <c r="A76" s="57" t="s">
        <v>331</v>
      </c>
      <c r="B76" s="57"/>
      <c r="C76" s="58">
        <v>48</v>
      </c>
      <c r="D76" s="59"/>
      <c r="E76" s="60">
        <v>4</v>
      </c>
      <c r="F76" s="60"/>
      <c r="G76" s="60">
        <v>52</v>
      </c>
      <c r="H76" s="60"/>
      <c r="I76" s="53">
        <v>2</v>
      </c>
      <c r="J76" s="53"/>
      <c r="K76" s="52">
        <v>0</v>
      </c>
      <c r="L76" s="52"/>
      <c r="M76" s="53">
        <v>7</v>
      </c>
      <c r="N76" s="53"/>
      <c r="O76" s="52">
        <v>0</v>
      </c>
      <c r="P76" s="52"/>
      <c r="Q76" s="53">
        <v>18</v>
      </c>
      <c r="R76" s="53"/>
      <c r="S76" s="52">
        <v>0</v>
      </c>
      <c r="T76" s="52"/>
      <c r="U76" s="53">
        <v>4</v>
      </c>
      <c r="V76" s="53"/>
      <c r="W76" s="52">
        <v>1</v>
      </c>
      <c r="X76" s="52"/>
      <c r="Y76" s="53">
        <v>3</v>
      </c>
      <c r="Z76" s="53"/>
      <c r="AA76" s="52">
        <v>1</v>
      </c>
      <c r="AB76" s="52"/>
      <c r="AC76" s="53">
        <v>5</v>
      </c>
      <c r="AD76" s="53"/>
      <c r="AE76" s="52">
        <v>0</v>
      </c>
      <c r="AF76" s="52"/>
      <c r="AG76" s="53">
        <v>9</v>
      </c>
      <c r="AH76" s="53"/>
      <c r="AI76" s="52">
        <v>2</v>
      </c>
      <c r="AJ76" s="52"/>
      <c r="AK76" s="30"/>
      <c r="AL76" s="30"/>
    </row>
    <row r="77" spans="1:38" ht="30" customHeight="1" thickBot="1">
      <c r="A77" s="57" t="s">
        <v>332</v>
      </c>
      <c r="B77" s="57"/>
      <c r="C77" s="58">
        <v>0</v>
      </c>
      <c r="D77" s="59"/>
      <c r="E77" s="60">
        <v>0</v>
      </c>
      <c r="F77" s="60"/>
      <c r="G77" s="60">
        <v>0</v>
      </c>
      <c r="H77" s="60"/>
      <c r="I77" s="53">
        <v>0</v>
      </c>
      <c r="J77" s="53"/>
      <c r="K77" s="52">
        <v>0</v>
      </c>
      <c r="L77" s="52"/>
      <c r="M77" s="53">
        <v>0</v>
      </c>
      <c r="N77" s="53"/>
      <c r="O77" s="52">
        <v>0</v>
      </c>
      <c r="P77" s="52"/>
      <c r="Q77" s="53">
        <v>0</v>
      </c>
      <c r="R77" s="53"/>
      <c r="S77" s="52">
        <v>0</v>
      </c>
      <c r="T77" s="52"/>
      <c r="U77" s="53">
        <v>0</v>
      </c>
      <c r="V77" s="53"/>
      <c r="W77" s="52">
        <v>0</v>
      </c>
      <c r="X77" s="52"/>
      <c r="Y77" s="53">
        <v>0</v>
      </c>
      <c r="Z77" s="53"/>
      <c r="AA77" s="52">
        <v>0</v>
      </c>
      <c r="AB77" s="52"/>
      <c r="AC77" s="53">
        <v>0</v>
      </c>
      <c r="AD77" s="53"/>
      <c r="AE77" s="52">
        <v>0</v>
      </c>
      <c r="AF77" s="52"/>
      <c r="AG77" s="53">
        <v>0</v>
      </c>
      <c r="AH77" s="53"/>
      <c r="AI77" s="52">
        <v>0</v>
      </c>
      <c r="AJ77" s="52"/>
      <c r="AK77" s="30"/>
      <c r="AL77" s="30"/>
    </row>
    <row r="78" spans="1:38" ht="30" customHeight="1" thickBot="1">
      <c r="A78" s="57" t="s">
        <v>454</v>
      </c>
      <c r="B78" s="57"/>
      <c r="C78" s="58">
        <v>59</v>
      </c>
      <c r="D78" s="59"/>
      <c r="E78" s="60">
        <v>22</v>
      </c>
      <c r="F78" s="60"/>
      <c r="G78" s="60">
        <v>81</v>
      </c>
      <c r="H78" s="60"/>
      <c r="I78" s="53">
        <v>9</v>
      </c>
      <c r="J78" s="53"/>
      <c r="K78" s="52">
        <v>2</v>
      </c>
      <c r="L78" s="52"/>
      <c r="M78" s="53">
        <v>8</v>
      </c>
      <c r="N78" s="53"/>
      <c r="O78" s="52">
        <v>4</v>
      </c>
      <c r="P78" s="52"/>
      <c r="Q78" s="53">
        <v>15</v>
      </c>
      <c r="R78" s="53"/>
      <c r="S78" s="52">
        <v>1</v>
      </c>
      <c r="T78" s="52"/>
      <c r="U78" s="53">
        <v>5</v>
      </c>
      <c r="V78" s="53"/>
      <c r="W78" s="52">
        <v>1</v>
      </c>
      <c r="X78" s="52"/>
      <c r="Y78" s="53">
        <v>0</v>
      </c>
      <c r="Z78" s="53"/>
      <c r="AA78" s="52">
        <v>0</v>
      </c>
      <c r="AB78" s="52"/>
      <c r="AC78" s="53">
        <v>5</v>
      </c>
      <c r="AD78" s="53"/>
      <c r="AE78" s="52">
        <v>6</v>
      </c>
      <c r="AF78" s="52"/>
      <c r="AG78" s="53">
        <v>17</v>
      </c>
      <c r="AH78" s="53"/>
      <c r="AI78" s="52">
        <v>8</v>
      </c>
      <c r="AJ78" s="52"/>
      <c r="AK78" s="30"/>
      <c r="AL78" s="30"/>
    </row>
    <row r="79" spans="1:38" ht="30" customHeight="1" thickBot="1">
      <c r="A79" s="57" t="s">
        <v>334</v>
      </c>
      <c r="B79" s="57"/>
      <c r="C79" s="58">
        <v>51</v>
      </c>
      <c r="D79" s="59"/>
      <c r="E79" s="60">
        <v>6</v>
      </c>
      <c r="F79" s="60"/>
      <c r="G79" s="60">
        <v>57</v>
      </c>
      <c r="H79" s="60"/>
      <c r="I79" s="53">
        <v>4</v>
      </c>
      <c r="J79" s="53"/>
      <c r="K79" s="52">
        <v>0</v>
      </c>
      <c r="L79" s="52"/>
      <c r="M79" s="53">
        <v>9</v>
      </c>
      <c r="N79" s="53"/>
      <c r="O79" s="52">
        <v>1</v>
      </c>
      <c r="P79" s="52"/>
      <c r="Q79" s="53">
        <v>19</v>
      </c>
      <c r="R79" s="53"/>
      <c r="S79" s="52">
        <v>0</v>
      </c>
      <c r="T79" s="52"/>
      <c r="U79" s="53">
        <v>6</v>
      </c>
      <c r="V79" s="53"/>
      <c r="W79" s="52">
        <v>1</v>
      </c>
      <c r="X79" s="52"/>
      <c r="Y79" s="53">
        <v>0</v>
      </c>
      <c r="Z79" s="53"/>
      <c r="AA79" s="52">
        <v>0</v>
      </c>
      <c r="AB79" s="52"/>
      <c r="AC79" s="53">
        <v>2</v>
      </c>
      <c r="AD79" s="53"/>
      <c r="AE79" s="52">
        <v>0</v>
      </c>
      <c r="AF79" s="52"/>
      <c r="AG79" s="53">
        <v>11</v>
      </c>
      <c r="AH79" s="53"/>
      <c r="AI79" s="52">
        <v>4</v>
      </c>
      <c r="AJ79" s="52"/>
      <c r="AK79" s="30"/>
      <c r="AL79" s="30"/>
    </row>
    <row r="80" spans="1:38" ht="30" customHeight="1" thickBot="1">
      <c r="A80" s="57" t="s">
        <v>335</v>
      </c>
      <c r="B80" s="57"/>
      <c r="C80" s="58">
        <v>12</v>
      </c>
      <c r="D80" s="59"/>
      <c r="E80" s="60">
        <v>3</v>
      </c>
      <c r="F80" s="60"/>
      <c r="G80" s="60">
        <v>15</v>
      </c>
      <c r="H80" s="60"/>
      <c r="I80" s="53">
        <v>1</v>
      </c>
      <c r="J80" s="53"/>
      <c r="K80" s="52">
        <v>0</v>
      </c>
      <c r="L80" s="52"/>
      <c r="M80" s="53">
        <v>5</v>
      </c>
      <c r="N80" s="53"/>
      <c r="O80" s="52">
        <v>0</v>
      </c>
      <c r="P80" s="52"/>
      <c r="Q80" s="53">
        <v>2</v>
      </c>
      <c r="R80" s="53"/>
      <c r="S80" s="52">
        <v>1</v>
      </c>
      <c r="T80" s="52"/>
      <c r="U80" s="53">
        <v>1</v>
      </c>
      <c r="V80" s="53"/>
      <c r="W80" s="52">
        <v>0</v>
      </c>
      <c r="X80" s="52"/>
      <c r="Y80" s="53">
        <v>0</v>
      </c>
      <c r="Z80" s="53"/>
      <c r="AA80" s="52">
        <v>0</v>
      </c>
      <c r="AB80" s="52"/>
      <c r="AC80" s="53">
        <v>0</v>
      </c>
      <c r="AD80" s="53"/>
      <c r="AE80" s="52">
        <v>1</v>
      </c>
      <c r="AF80" s="52"/>
      <c r="AG80" s="53">
        <v>3</v>
      </c>
      <c r="AH80" s="53"/>
      <c r="AI80" s="52">
        <v>1</v>
      </c>
      <c r="AJ80" s="52"/>
      <c r="AK80" s="30"/>
      <c r="AL80" s="30"/>
    </row>
    <row r="81" spans="1:38" ht="30" customHeight="1" thickBot="1">
      <c r="A81" s="57" t="s">
        <v>336</v>
      </c>
      <c r="B81" s="57"/>
      <c r="C81" s="58">
        <v>52</v>
      </c>
      <c r="D81" s="59"/>
      <c r="E81" s="60">
        <v>7</v>
      </c>
      <c r="F81" s="60"/>
      <c r="G81" s="60">
        <v>59</v>
      </c>
      <c r="H81" s="60"/>
      <c r="I81" s="53">
        <v>5</v>
      </c>
      <c r="J81" s="53"/>
      <c r="K81" s="52">
        <v>0</v>
      </c>
      <c r="L81" s="52"/>
      <c r="M81" s="53">
        <v>13</v>
      </c>
      <c r="N81" s="53"/>
      <c r="O81" s="52">
        <v>2</v>
      </c>
      <c r="P81" s="52"/>
      <c r="Q81" s="53">
        <v>19</v>
      </c>
      <c r="R81" s="53"/>
      <c r="S81" s="52">
        <v>1</v>
      </c>
      <c r="T81" s="52"/>
      <c r="U81" s="53">
        <v>3</v>
      </c>
      <c r="V81" s="53"/>
      <c r="W81" s="52">
        <v>1</v>
      </c>
      <c r="X81" s="52"/>
      <c r="Y81" s="53">
        <v>0</v>
      </c>
      <c r="Z81" s="53"/>
      <c r="AA81" s="52">
        <v>0</v>
      </c>
      <c r="AB81" s="52"/>
      <c r="AC81" s="53">
        <v>1</v>
      </c>
      <c r="AD81" s="53"/>
      <c r="AE81" s="52">
        <v>0</v>
      </c>
      <c r="AF81" s="52"/>
      <c r="AG81" s="53">
        <v>11</v>
      </c>
      <c r="AH81" s="53"/>
      <c r="AI81" s="52">
        <v>3</v>
      </c>
      <c r="AJ81" s="52"/>
      <c r="AK81" s="30"/>
      <c r="AL81" s="30"/>
    </row>
    <row r="82" spans="1:38" ht="30" customHeight="1" thickBot="1">
      <c r="A82" s="57" t="s">
        <v>337</v>
      </c>
      <c r="B82" s="57"/>
      <c r="C82" s="58">
        <v>24</v>
      </c>
      <c r="D82" s="59"/>
      <c r="E82" s="60">
        <v>5</v>
      </c>
      <c r="F82" s="60"/>
      <c r="G82" s="60">
        <v>29</v>
      </c>
      <c r="H82" s="60"/>
      <c r="I82" s="53">
        <v>1</v>
      </c>
      <c r="J82" s="53"/>
      <c r="K82" s="52">
        <v>0</v>
      </c>
      <c r="L82" s="52"/>
      <c r="M82" s="53">
        <v>8</v>
      </c>
      <c r="N82" s="53"/>
      <c r="O82" s="52">
        <v>0</v>
      </c>
      <c r="P82" s="52"/>
      <c r="Q82" s="53">
        <v>3</v>
      </c>
      <c r="R82" s="53"/>
      <c r="S82" s="52">
        <v>0</v>
      </c>
      <c r="T82" s="52"/>
      <c r="U82" s="53">
        <v>3</v>
      </c>
      <c r="V82" s="53"/>
      <c r="W82" s="52">
        <v>0</v>
      </c>
      <c r="X82" s="52"/>
      <c r="Y82" s="53">
        <v>0</v>
      </c>
      <c r="Z82" s="53"/>
      <c r="AA82" s="52">
        <v>0</v>
      </c>
      <c r="AB82" s="52"/>
      <c r="AC82" s="53">
        <v>4</v>
      </c>
      <c r="AD82" s="53"/>
      <c r="AE82" s="52">
        <v>2</v>
      </c>
      <c r="AF82" s="52"/>
      <c r="AG82" s="53">
        <v>5</v>
      </c>
      <c r="AH82" s="53"/>
      <c r="AI82" s="52">
        <v>3</v>
      </c>
      <c r="AJ82" s="52"/>
      <c r="AK82" s="30"/>
      <c r="AL82" s="30"/>
    </row>
    <row r="83" spans="1:38" ht="30" customHeight="1" thickBot="1">
      <c r="A83" s="57" t="s">
        <v>338</v>
      </c>
      <c r="B83" s="57"/>
      <c r="C83" s="58">
        <v>10</v>
      </c>
      <c r="D83" s="59"/>
      <c r="E83" s="60">
        <v>3</v>
      </c>
      <c r="F83" s="60"/>
      <c r="G83" s="60">
        <v>13</v>
      </c>
      <c r="H83" s="60"/>
      <c r="I83" s="53">
        <v>2</v>
      </c>
      <c r="J83" s="53"/>
      <c r="K83" s="52">
        <v>0</v>
      </c>
      <c r="L83" s="52"/>
      <c r="M83" s="53">
        <v>2</v>
      </c>
      <c r="N83" s="53"/>
      <c r="O83" s="52">
        <v>2</v>
      </c>
      <c r="P83" s="52"/>
      <c r="Q83" s="53">
        <v>1</v>
      </c>
      <c r="R83" s="53"/>
      <c r="S83" s="52">
        <v>0</v>
      </c>
      <c r="T83" s="52"/>
      <c r="U83" s="53">
        <v>0</v>
      </c>
      <c r="V83" s="53"/>
      <c r="W83" s="52">
        <v>0</v>
      </c>
      <c r="X83" s="52"/>
      <c r="Y83" s="53">
        <v>0</v>
      </c>
      <c r="Z83" s="53"/>
      <c r="AA83" s="52">
        <v>0</v>
      </c>
      <c r="AB83" s="52"/>
      <c r="AC83" s="53">
        <v>1</v>
      </c>
      <c r="AD83" s="53"/>
      <c r="AE83" s="52">
        <v>0</v>
      </c>
      <c r="AF83" s="52"/>
      <c r="AG83" s="53">
        <v>4</v>
      </c>
      <c r="AH83" s="53"/>
      <c r="AI83" s="52">
        <v>1</v>
      </c>
      <c r="AJ83" s="52"/>
      <c r="AK83" s="30"/>
      <c r="AL83" s="30"/>
    </row>
    <row r="84" spans="1:38" ht="30" customHeight="1" thickBot="1">
      <c r="A84" s="57" t="s">
        <v>339</v>
      </c>
      <c r="B84" s="57"/>
      <c r="C84" s="58">
        <v>81</v>
      </c>
      <c r="D84" s="59"/>
      <c r="E84" s="60">
        <v>14</v>
      </c>
      <c r="F84" s="60"/>
      <c r="G84" s="60">
        <v>95</v>
      </c>
      <c r="H84" s="60"/>
      <c r="I84" s="53">
        <v>12</v>
      </c>
      <c r="J84" s="53"/>
      <c r="K84" s="52">
        <v>1</v>
      </c>
      <c r="L84" s="52"/>
      <c r="M84" s="53">
        <v>22</v>
      </c>
      <c r="N84" s="53"/>
      <c r="O84" s="52">
        <v>1</v>
      </c>
      <c r="P84" s="52"/>
      <c r="Q84" s="53">
        <v>17</v>
      </c>
      <c r="R84" s="53"/>
      <c r="S84" s="52">
        <v>2</v>
      </c>
      <c r="T84" s="52"/>
      <c r="U84" s="53">
        <v>5</v>
      </c>
      <c r="V84" s="53"/>
      <c r="W84" s="52">
        <v>1</v>
      </c>
      <c r="X84" s="52"/>
      <c r="Y84" s="53">
        <v>1</v>
      </c>
      <c r="Z84" s="53"/>
      <c r="AA84" s="52">
        <v>0</v>
      </c>
      <c r="AB84" s="52"/>
      <c r="AC84" s="53">
        <v>4</v>
      </c>
      <c r="AD84" s="53"/>
      <c r="AE84" s="52">
        <v>6</v>
      </c>
      <c r="AF84" s="52"/>
      <c r="AG84" s="53">
        <v>20</v>
      </c>
      <c r="AH84" s="53"/>
      <c r="AI84" s="52">
        <v>3</v>
      </c>
      <c r="AJ84" s="52"/>
      <c r="AK84" s="30"/>
      <c r="AL84" s="30"/>
    </row>
    <row r="85" spans="1:38" ht="30" customHeight="1" thickBot="1">
      <c r="A85" s="57" t="s">
        <v>340</v>
      </c>
      <c r="B85" s="57"/>
      <c r="C85" s="58">
        <v>56</v>
      </c>
      <c r="D85" s="59"/>
      <c r="E85" s="60">
        <v>3</v>
      </c>
      <c r="F85" s="60"/>
      <c r="G85" s="60">
        <v>59</v>
      </c>
      <c r="H85" s="60"/>
      <c r="I85" s="53">
        <v>1</v>
      </c>
      <c r="J85" s="53"/>
      <c r="K85" s="52">
        <v>0</v>
      </c>
      <c r="L85" s="52"/>
      <c r="M85" s="53">
        <v>12</v>
      </c>
      <c r="N85" s="53"/>
      <c r="O85" s="52">
        <v>0</v>
      </c>
      <c r="P85" s="52"/>
      <c r="Q85" s="53">
        <v>17</v>
      </c>
      <c r="R85" s="53"/>
      <c r="S85" s="52">
        <v>1</v>
      </c>
      <c r="T85" s="52"/>
      <c r="U85" s="53">
        <v>13</v>
      </c>
      <c r="V85" s="53"/>
      <c r="W85" s="52">
        <v>0</v>
      </c>
      <c r="X85" s="52"/>
      <c r="Y85" s="53">
        <v>0</v>
      </c>
      <c r="Z85" s="53"/>
      <c r="AA85" s="52">
        <v>0</v>
      </c>
      <c r="AB85" s="52"/>
      <c r="AC85" s="53">
        <v>4</v>
      </c>
      <c r="AD85" s="53"/>
      <c r="AE85" s="52">
        <v>0</v>
      </c>
      <c r="AF85" s="52"/>
      <c r="AG85" s="53">
        <v>9</v>
      </c>
      <c r="AH85" s="53"/>
      <c r="AI85" s="52">
        <v>2</v>
      </c>
      <c r="AJ85" s="52"/>
      <c r="AK85" s="30"/>
      <c r="AL85" s="30"/>
    </row>
    <row r="86" spans="1:38" ht="30" customHeight="1" thickBot="1">
      <c r="A86" s="57" t="s">
        <v>341</v>
      </c>
      <c r="B86" s="57"/>
      <c r="C86" s="58">
        <v>5</v>
      </c>
      <c r="D86" s="59"/>
      <c r="E86" s="60">
        <v>0</v>
      </c>
      <c r="F86" s="60"/>
      <c r="G86" s="60">
        <v>5</v>
      </c>
      <c r="H86" s="60"/>
      <c r="I86" s="53">
        <v>0</v>
      </c>
      <c r="J86" s="53"/>
      <c r="K86" s="52">
        <v>0</v>
      </c>
      <c r="L86" s="52"/>
      <c r="M86" s="53">
        <v>5</v>
      </c>
      <c r="N86" s="53"/>
      <c r="O86" s="52">
        <v>0</v>
      </c>
      <c r="P86" s="52"/>
      <c r="Q86" s="53">
        <v>0</v>
      </c>
      <c r="R86" s="53"/>
      <c r="S86" s="52">
        <v>0</v>
      </c>
      <c r="T86" s="52"/>
      <c r="U86" s="53">
        <v>0</v>
      </c>
      <c r="V86" s="53"/>
      <c r="W86" s="52">
        <v>0</v>
      </c>
      <c r="X86" s="52"/>
      <c r="Y86" s="53">
        <v>0</v>
      </c>
      <c r="Z86" s="53"/>
      <c r="AA86" s="52">
        <v>0</v>
      </c>
      <c r="AB86" s="52"/>
      <c r="AC86" s="53">
        <v>0</v>
      </c>
      <c r="AD86" s="53"/>
      <c r="AE86" s="52">
        <v>0</v>
      </c>
      <c r="AF86" s="52"/>
      <c r="AG86" s="53">
        <v>0</v>
      </c>
      <c r="AH86" s="53"/>
      <c r="AI86" s="52">
        <v>0</v>
      </c>
      <c r="AJ86" s="52"/>
      <c r="AK86" s="30"/>
      <c r="AL86" s="30"/>
    </row>
    <row r="87" spans="1:38" ht="30" customHeight="1" thickBot="1">
      <c r="A87" s="57" t="s">
        <v>342</v>
      </c>
      <c r="B87" s="57"/>
      <c r="C87" s="58">
        <v>75</v>
      </c>
      <c r="D87" s="59"/>
      <c r="E87" s="60">
        <v>24</v>
      </c>
      <c r="F87" s="60"/>
      <c r="G87" s="60">
        <v>99</v>
      </c>
      <c r="H87" s="60"/>
      <c r="I87" s="53">
        <v>9</v>
      </c>
      <c r="J87" s="53"/>
      <c r="K87" s="52">
        <v>2</v>
      </c>
      <c r="L87" s="52"/>
      <c r="M87" s="53">
        <v>8</v>
      </c>
      <c r="N87" s="53"/>
      <c r="O87" s="52">
        <v>1</v>
      </c>
      <c r="P87" s="52"/>
      <c r="Q87" s="53">
        <v>6</v>
      </c>
      <c r="R87" s="53"/>
      <c r="S87" s="52">
        <v>2</v>
      </c>
      <c r="T87" s="52"/>
      <c r="U87" s="53">
        <v>5</v>
      </c>
      <c r="V87" s="53"/>
      <c r="W87" s="52">
        <v>1</v>
      </c>
      <c r="X87" s="52"/>
      <c r="Y87" s="53">
        <v>4</v>
      </c>
      <c r="Z87" s="53"/>
      <c r="AA87" s="52">
        <v>1</v>
      </c>
      <c r="AB87" s="52"/>
      <c r="AC87" s="53">
        <v>12</v>
      </c>
      <c r="AD87" s="53"/>
      <c r="AE87" s="52">
        <v>8</v>
      </c>
      <c r="AF87" s="52"/>
      <c r="AG87" s="53">
        <v>31</v>
      </c>
      <c r="AH87" s="53"/>
      <c r="AI87" s="52">
        <v>9</v>
      </c>
      <c r="AJ87" s="52"/>
      <c r="AK87" s="30"/>
      <c r="AL87" s="30"/>
    </row>
    <row r="88" spans="1:38" ht="30" customHeight="1" thickBot="1">
      <c r="A88" s="57" t="s">
        <v>343</v>
      </c>
      <c r="B88" s="57"/>
      <c r="C88" s="58">
        <v>0</v>
      </c>
      <c r="D88" s="59"/>
      <c r="E88" s="60">
        <v>0</v>
      </c>
      <c r="F88" s="60"/>
      <c r="G88" s="60">
        <v>0</v>
      </c>
      <c r="H88" s="60"/>
      <c r="I88" s="53">
        <v>0</v>
      </c>
      <c r="J88" s="53"/>
      <c r="K88" s="52">
        <v>0</v>
      </c>
      <c r="L88" s="52"/>
      <c r="M88" s="53">
        <v>0</v>
      </c>
      <c r="N88" s="53"/>
      <c r="O88" s="52">
        <v>0</v>
      </c>
      <c r="P88" s="52"/>
      <c r="Q88" s="53">
        <v>0</v>
      </c>
      <c r="R88" s="53"/>
      <c r="S88" s="52">
        <v>0</v>
      </c>
      <c r="T88" s="52"/>
      <c r="U88" s="53">
        <v>0</v>
      </c>
      <c r="V88" s="53"/>
      <c r="W88" s="52">
        <v>0</v>
      </c>
      <c r="X88" s="52"/>
      <c r="Y88" s="53">
        <v>0</v>
      </c>
      <c r="Z88" s="53"/>
      <c r="AA88" s="52">
        <v>0</v>
      </c>
      <c r="AB88" s="52"/>
      <c r="AC88" s="53">
        <v>0</v>
      </c>
      <c r="AD88" s="53"/>
      <c r="AE88" s="52">
        <v>0</v>
      </c>
      <c r="AF88" s="52"/>
      <c r="AG88" s="53">
        <v>0</v>
      </c>
      <c r="AH88" s="53"/>
      <c r="AI88" s="52">
        <v>0</v>
      </c>
      <c r="AJ88" s="52"/>
      <c r="AK88" s="30"/>
      <c r="AL88" s="30"/>
    </row>
    <row r="89" spans="1:38" ht="30" customHeight="1" thickBot="1">
      <c r="A89" s="57" t="s">
        <v>345</v>
      </c>
      <c r="B89" s="57"/>
      <c r="C89" s="58">
        <v>7</v>
      </c>
      <c r="D89" s="59"/>
      <c r="E89" s="60">
        <v>3</v>
      </c>
      <c r="F89" s="60"/>
      <c r="G89" s="60">
        <v>10</v>
      </c>
      <c r="H89" s="60"/>
      <c r="I89" s="53">
        <v>1</v>
      </c>
      <c r="J89" s="53"/>
      <c r="K89" s="52">
        <v>0</v>
      </c>
      <c r="L89" s="52"/>
      <c r="M89" s="53">
        <v>2</v>
      </c>
      <c r="N89" s="53"/>
      <c r="O89" s="52">
        <v>3</v>
      </c>
      <c r="P89" s="52"/>
      <c r="Q89" s="53">
        <v>0</v>
      </c>
      <c r="R89" s="53"/>
      <c r="S89" s="52">
        <v>0</v>
      </c>
      <c r="T89" s="52"/>
      <c r="U89" s="53">
        <v>0</v>
      </c>
      <c r="V89" s="53"/>
      <c r="W89" s="52">
        <v>0</v>
      </c>
      <c r="X89" s="52"/>
      <c r="Y89" s="53">
        <v>0</v>
      </c>
      <c r="Z89" s="53"/>
      <c r="AA89" s="52">
        <v>0</v>
      </c>
      <c r="AB89" s="52"/>
      <c r="AC89" s="53">
        <v>0</v>
      </c>
      <c r="AD89" s="53"/>
      <c r="AE89" s="52">
        <v>0</v>
      </c>
      <c r="AF89" s="52"/>
      <c r="AG89" s="53">
        <v>4</v>
      </c>
      <c r="AH89" s="53"/>
      <c r="AI89" s="52">
        <v>0</v>
      </c>
      <c r="AJ89" s="52"/>
      <c r="AK89" s="30"/>
      <c r="AL89" s="30"/>
    </row>
    <row r="90" spans="1:38" ht="30" customHeight="1" thickBot="1">
      <c r="A90" s="57" t="s">
        <v>455</v>
      </c>
      <c r="B90" s="57"/>
      <c r="C90" s="58">
        <v>23</v>
      </c>
      <c r="D90" s="59"/>
      <c r="E90" s="60">
        <v>7</v>
      </c>
      <c r="F90" s="60"/>
      <c r="G90" s="60">
        <v>30</v>
      </c>
      <c r="H90" s="60"/>
      <c r="I90" s="53">
        <v>2</v>
      </c>
      <c r="J90" s="53"/>
      <c r="K90" s="52">
        <v>1</v>
      </c>
      <c r="L90" s="52"/>
      <c r="M90" s="53">
        <v>2</v>
      </c>
      <c r="N90" s="53"/>
      <c r="O90" s="52">
        <v>3</v>
      </c>
      <c r="P90" s="52"/>
      <c r="Q90" s="53">
        <v>1</v>
      </c>
      <c r="R90" s="53"/>
      <c r="S90" s="52">
        <v>0</v>
      </c>
      <c r="T90" s="52"/>
      <c r="U90" s="53">
        <v>5</v>
      </c>
      <c r="V90" s="53"/>
      <c r="W90" s="52">
        <v>0</v>
      </c>
      <c r="X90" s="52"/>
      <c r="Y90" s="53">
        <v>2</v>
      </c>
      <c r="Z90" s="53"/>
      <c r="AA90" s="52">
        <v>0</v>
      </c>
      <c r="AB90" s="52"/>
      <c r="AC90" s="53">
        <v>2</v>
      </c>
      <c r="AD90" s="53"/>
      <c r="AE90" s="52">
        <v>0</v>
      </c>
      <c r="AF90" s="52"/>
      <c r="AG90" s="53">
        <v>9</v>
      </c>
      <c r="AH90" s="53"/>
      <c r="AI90" s="52">
        <v>3</v>
      </c>
      <c r="AJ90" s="52"/>
      <c r="AK90" s="30"/>
      <c r="AL90" s="30"/>
    </row>
    <row r="91" spans="1:38" ht="30" customHeight="1" thickBot="1">
      <c r="A91" s="57" t="s">
        <v>347</v>
      </c>
      <c r="B91" s="57"/>
      <c r="C91" s="58">
        <v>18</v>
      </c>
      <c r="D91" s="59"/>
      <c r="E91" s="60">
        <v>8</v>
      </c>
      <c r="F91" s="60"/>
      <c r="G91" s="60">
        <v>26</v>
      </c>
      <c r="H91" s="60"/>
      <c r="I91" s="53">
        <v>2</v>
      </c>
      <c r="J91" s="53"/>
      <c r="K91" s="52">
        <v>2</v>
      </c>
      <c r="L91" s="52"/>
      <c r="M91" s="53">
        <v>1</v>
      </c>
      <c r="N91" s="53"/>
      <c r="O91" s="52">
        <v>0</v>
      </c>
      <c r="P91" s="52"/>
      <c r="Q91" s="53">
        <v>0</v>
      </c>
      <c r="R91" s="53"/>
      <c r="S91" s="52">
        <v>1</v>
      </c>
      <c r="T91" s="52"/>
      <c r="U91" s="53">
        <v>3</v>
      </c>
      <c r="V91" s="53"/>
      <c r="W91" s="52">
        <v>0</v>
      </c>
      <c r="X91" s="52"/>
      <c r="Y91" s="53">
        <v>2</v>
      </c>
      <c r="Z91" s="53"/>
      <c r="AA91" s="52">
        <v>0</v>
      </c>
      <c r="AB91" s="52"/>
      <c r="AC91" s="53">
        <v>3</v>
      </c>
      <c r="AD91" s="53"/>
      <c r="AE91" s="52">
        <v>0</v>
      </c>
      <c r="AF91" s="52"/>
      <c r="AG91" s="53">
        <v>7</v>
      </c>
      <c r="AH91" s="53"/>
      <c r="AI91" s="52">
        <v>5</v>
      </c>
      <c r="AJ91" s="52"/>
      <c r="AK91" s="30"/>
      <c r="AL91" s="30"/>
    </row>
    <row r="92" spans="1:38" ht="30" customHeight="1" thickBot="1">
      <c r="A92" s="57" t="s">
        <v>348</v>
      </c>
      <c r="B92" s="57"/>
      <c r="C92" s="58">
        <v>0</v>
      </c>
      <c r="D92" s="59"/>
      <c r="E92" s="60">
        <v>0</v>
      </c>
      <c r="F92" s="60"/>
      <c r="G92" s="60">
        <v>0</v>
      </c>
      <c r="H92" s="60"/>
      <c r="I92" s="53">
        <v>0</v>
      </c>
      <c r="J92" s="53"/>
      <c r="K92" s="52">
        <v>0</v>
      </c>
      <c r="L92" s="52"/>
      <c r="M92" s="53">
        <v>0</v>
      </c>
      <c r="N92" s="53"/>
      <c r="O92" s="52">
        <v>0</v>
      </c>
      <c r="P92" s="52"/>
      <c r="Q92" s="53">
        <v>0</v>
      </c>
      <c r="R92" s="53"/>
      <c r="S92" s="52">
        <v>0</v>
      </c>
      <c r="T92" s="52"/>
      <c r="U92" s="53">
        <v>0</v>
      </c>
      <c r="V92" s="53"/>
      <c r="W92" s="52">
        <v>0</v>
      </c>
      <c r="X92" s="52"/>
      <c r="Y92" s="53">
        <v>0</v>
      </c>
      <c r="Z92" s="53"/>
      <c r="AA92" s="52">
        <v>0</v>
      </c>
      <c r="AB92" s="52"/>
      <c r="AC92" s="53">
        <v>0</v>
      </c>
      <c r="AD92" s="53"/>
      <c r="AE92" s="52">
        <v>0</v>
      </c>
      <c r="AF92" s="52"/>
      <c r="AG92" s="53">
        <v>0</v>
      </c>
      <c r="AH92" s="53"/>
      <c r="AI92" s="52">
        <v>0</v>
      </c>
      <c r="AJ92" s="52"/>
      <c r="AK92" s="30"/>
      <c r="AL92" s="30"/>
    </row>
    <row r="93" spans="1:38" ht="30" customHeight="1" thickBot="1">
      <c r="A93" s="57" t="s">
        <v>349</v>
      </c>
      <c r="B93" s="57"/>
      <c r="C93" s="58">
        <v>45</v>
      </c>
      <c r="D93" s="59"/>
      <c r="E93" s="60">
        <v>4</v>
      </c>
      <c r="F93" s="60"/>
      <c r="G93" s="60">
        <v>49</v>
      </c>
      <c r="H93" s="60"/>
      <c r="I93" s="53">
        <v>3</v>
      </c>
      <c r="J93" s="53"/>
      <c r="K93" s="52">
        <v>0</v>
      </c>
      <c r="L93" s="52"/>
      <c r="M93" s="53">
        <v>7</v>
      </c>
      <c r="N93" s="53"/>
      <c r="O93" s="52">
        <v>1</v>
      </c>
      <c r="P93" s="52"/>
      <c r="Q93" s="53">
        <v>7</v>
      </c>
      <c r="R93" s="53"/>
      <c r="S93" s="52">
        <v>0</v>
      </c>
      <c r="T93" s="52"/>
      <c r="U93" s="53">
        <v>5</v>
      </c>
      <c r="V93" s="53"/>
      <c r="W93" s="52">
        <v>0</v>
      </c>
      <c r="X93" s="52"/>
      <c r="Y93" s="53">
        <v>0</v>
      </c>
      <c r="Z93" s="53"/>
      <c r="AA93" s="52">
        <v>0</v>
      </c>
      <c r="AB93" s="52"/>
      <c r="AC93" s="53">
        <v>3</v>
      </c>
      <c r="AD93" s="53"/>
      <c r="AE93" s="52">
        <v>0</v>
      </c>
      <c r="AF93" s="52"/>
      <c r="AG93" s="53">
        <v>20</v>
      </c>
      <c r="AH93" s="53"/>
      <c r="AI93" s="52">
        <v>3</v>
      </c>
      <c r="AJ93" s="52"/>
      <c r="AK93" s="30"/>
      <c r="AL93" s="30"/>
    </row>
    <row r="94" spans="1:38" ht="30" customHeight="1" thickBot="1">
      <c r="A94" s="57" t="s">
        <v>351</v>
      </c>
      <c r="B94" s="57"/>
      <c r="C94" s="58">
        <v>6</v>
      </c>
      <c r="D94" s="59"/>
      <c r="E94" s="60">
        <v>4</v>
      </c>
      <c r="F94" s="60"/>
      <c r="G94" s="60">
        <v>10</v>
      </c>
      <c r="H94" s="60"/>
      <c r="I94" s="53">
        <v>0</v>
      </c>
      <c r="J94" s="53"/>
      <c r="K94" s="52">
        <v>0</v>
      </c>
      <c r="L94" s="52"/>
      <c r="M94" s="53">
        <v>0</v>
      </c>
      <c r="N94" s="53"/>
      <c r="O94" s="52">
        <v>0</v>
      </c>
      <c r="P94" s="52"/>
      <c r="Q94" s="53">
        <v>0</v>
      </c>
      <c r="R94" s="53"/>
      <c r="S94" s="52">
        <v>0</v>
      </c>
      <c r="T94" s="52"/>
      <c r="U94" s="53">
        <v>1</v>
      </c>
      <c r="V94" s="53"/>
      <c r="W94" s="52">
        <v>0</v>
      </c>
      <c r="X94" s="52"/>
      <c r="Y94" s="53">
        <v>0</v>
      </c>
      <c r="Z94" s="53"/>
      <c r="AA94" s="52">
        <v>0</v>
      </c>
      <c r="AB94" s="52"/>
      <c r="AC94" s="53">
        <v>0</v>
      </c>
      <c r="AD94" s="53"/>
      <c r="AE94" s="52">
        <v>2</v>
      </c>
      <c r="AF94" s="52"/>
      <c r="AG94" s="53">
        <v>5</v>
      </c>
      <c r="AH94" s="53"/>
      <c r="AI94" s="52">
        <v>2</v>
      </c>
      <c r="AJ94" s="52"/>
      <c r="AK94" s="30"/>
      <c r="AL94" s="30"/>
    </row>
    <row r="95" spans="1:38" ht="30" customHeight="1" thickBot="1">
      <c r="A95" s="57" t="s">
        <v>456</v>
      </c>
      <c r="B95" s="57"/>
      <c r="C95" s="58">
        <v>49</v>
      </c>
      <c r="D95" s="59"/>
      <c r="E95" s="60">
        <v>16</v>
      </c>
      <c r="F95" s="60"/>
      <c r="G95" s="60">
        <v>65</v>
      </c>
      <c r="H95" s="60"/>
      <c r="I95" s="53">
        <v>1</v>
      </c>
      <c r="J95" s="53"/>
      <c r="K95" s="52">
        <v>0</v>
      </c>
      <c r="L95" s="52"/>
      <c r="M95" s="53">
        <v>14</v>
      </c>
      <c r="N95" s="53"/>
      <c r="O95" s="52">
        <v>3</v>
      </c>
      <c r="P95" s="52"/>
      <c r="Q95" s="53">
        <v>9</v>
      </c>
      <c r="R95" s="53"/>
      <c r="S95" s="52">
        <v>3</v>
      </c>
      <c r="T95" s="52"/>
      <c r="U95" s="53">
        <v>9</v>
      </c>
      <c r="V95" s="53"/>
      <c r="W95" s="52">
        <v>1</v>
      </c>
      <c r="X95" s="52"/>
      <c r="Y95" s="53">
        <v>0</v>
      </c>
      <c r="Z95" s="53"/>
      <c r="AA95" s="52">
        <v>0</v>
      </c>
      <c r="AB95" s="52"/>
      <c r="AC95" s="53">
        <v>1</v>
      </c>
      <c r="AD95" s="53"/>
      <c r="AE95" s="52">
        <v>0</v>
      </c>
      <c r="AF95" s="52"/>
      <c r="AG95" s="53">
        <v>15</v>
      </c>
      <c r="AH95" s="53"/>
      <c r="AI95" s="52">
        <v>9</v>
      </c>
      <c r="AJ95" s="52"/>
      <c r="AK95" s="30"/>
      <c r="AL95" s="30"/>
    </row>
    <row r="96" spans="1:38" ht="30" customHeight="1" thickBot="1">
      <c r="A96" s="57" t="s">
        <v>352</v>
      </c>
      <c r="B96" s="57"/>
      <c r="C96" s="58">
        <v>50</v>
      </c>
      <c r="D96" s="59"/>
      <c r="E96" s="60">
        <v>9</v>
      </c>
      <c r="F96" s="60"/>
      <c r="G96" s="60">
        <v>59</v>
      </c>
      <c r="H96" s="60"/>
      <c r="I96" s="53">
        <v>6</v>
      </c>
      <c r="J96" s="53"/>
      <c r="K96" s="52">
        <v>4</v>
      </c>
      <c r="L96" s="52"/>
      <c r="M96" s="53">
        <v>13</v>
      </c>
      <c r="N96" s="53"/>
      <c r="O96" s="52">
        <v>2</v>
      </c>
      <c r="P96" s="52"/>
      <c r="Q96" s="53">
        <v>9</v>
      </c>
      <c r="R96" s="53"/>
      <c r="S96" s="52">
        <v>0</v>
      </c>
      <c r="T96" s="52"/>
      <c r="U96" s="53">
        <v>4</v>
      </c>
      <c r="V96" s="53"/>
      <c r="W96" s="52">
        <v>0</v>
      </c>
      <c r="X96" s="52"/>
      <c r="Y96" s="53">
        <v>0</v>
      </c>
      <c r="Z96" s="53"/>
      <c r="AA96" s="52">
        <v>0</v>
      </c>
      <c r="AB96" s="52"/>
      <c r="AC96" s="53">
        <v>2</v>
      </c>
      <c r="AD96" s="53"/>
      <c r="AE96" s="52">
        <v>1</v>
      </c>
      <c r="AF96" s="52"/>
      <c r="AG96" s="53">
        <v>16</v>
      </c>
      <c r="AH96" s="53"/>
      <c r="AI96" s="52">
        <v>2</v>
      </c>
      <c r="AJ96" s="52"/>
      <c r="AK96" s="30"/>
      <c r="AL96" s="30"/>
    </row>
    <row r="97" spans="1:38" ht="30" customHeight="1" thickBot="1">
      <c r="A97" s="57" t="s">
        <v>353</v>
      </c>
      <c r="B97" s="57"/>
      <c r="C97" s="58">
        <v>5</v>
      </c>
      <c r="D97" s="59"/>
      <c r="E97" s="60">
        <v>0</v>
      </c>
      <c r="F97" s="60"/>
      <c r="G97" s="60">
        <v>5</v>
      </c>
      <c r="H97" s="60"/>
      <c r="I97" s="53">
        <v>0</v>
      </c>
      <c r="J97" s="53"/>
      <c r="K97" s="52">
        <v>0</v>
      </c>
      <c r="L97" s="52"/>
      <c r="M97" s="53">
        <v>0</v>
      </c>
      <c r="N97" s="53"/>
      <c r="O97" s="52">
        <v>0</v>
      </c>
      <c r="P97" s="52"/>
      <c r="Q97" s="53">
        <v>2</v>
      </c>
      <c r="R97" s="53"/>
      <c r="S97" s="52">
        <v>0</v>
      </c>
      <c r="T97" s="52"/>
      <c r="U97" s="53">
        <v>2</v>
      </c>
      <c r="V97" s="53"/>
      <c r="W97" s="52">
        <v>0</v>
      </c>
      <c r="X97" s="52"/>
      <c r="Y97" s="53">
        <v>0</v>
      </c>
      <c r="Z97" s="53"/>
      <c r="AA97" s="52">
        <v>0</v>
      </c>
      <c r="AB97" s="52"/>
      <c r="AC97" s="53">
        <v>0</v>
      </c>
      <c r="AD97" s="53"/>
      <c r="AE97" s="52">
        <v>0</v>
      </c>
      <c r="AF97" s="52"/>
      <c r="AG97" s="53">
        <v>1</v>
      </c>
      <c r="AH97" s="53"/>
      <c r="AI97" s="52">
        <v>0</v>
      </c>
      <c r="AJ97" s="52"/>
      <c r="AK97" s="30"/>
      <c r="AL97" s="30"/>
    </row>
    <row r="98" spans="1:38" ht="30" customHeight="1" thickBot="1">
      <c r="A98" s="57" t="s">
        <v>354</v>
      </c>
      <c r="B98" s="57"/>
      <c r="C98" s="58">
        <v>63</v>
      </c>
      <c r="D98" s="59"/>
      <c r="E98" s="60">
        <v>18</v>
      </c>
      <c r="F98" s="60"/>
      <c r="G98" s="60">
        <v>81</v>
      </c>
      <c r="H98" s="60"/>
      <c r="I98" s="53">
        <v>19</v>
      </c>
      <c r="J98" s="53"/>
      <c r="K98" s="52">
        <v>4</v>
      </c>
      <c r="L98" s="52"/>
      <c r="M98" s="53">
        <v>20</v>
      </c>
      <c r="N98" s="53"/>
      <c r="O98" s="52">
        <v>4</v>
      </c>
      <c r="P98" s="52"/>
      <c r="Q98" s="53">
        <v>6</v>
      </c>
      <c r="R98" s="53"/>
      <c r="S98" s="52">
        <v>0</v>
      </c>
      <c r="T98" s="52"/>
      <c r="U98" s="53">
        <v>0</v>
      </c>
      <c r="V98" s="53"/>
      <c r="W98" s="52">
        <v>0</v>
      </c>
      <c r="X98" s="52"/>
      <c r="Y98" s="53">
        <v>0</v>
      </c>
      <c r="Z98" s="53"/>
      <c r="AA98" s="52">
        <v>0</v>
      </c>
      <c r="AB98" s="52"/>
      <c r="AC98" s="53">
        <v>6</v>
      </c>
      <c r="AD98" s="53"/>
      <c r="AE98" s="52">
        <v>2</v>
      </c>
      <c r="AF98" s="52"/>
      <c r="AG98" s="53">
        <v>12</v>
      </c>
      <c r="AH98" s="53"/>
      <c r="AI98" s="52">
        <v>8</v>
      </c>
      <c r="AJ98" s="52"/>
      <c r="AK98" s="30"/>
      <c r="AL98" s="30"/>
    </row>
    <row r="99" spans="1:38" ht="30" customHeight="1" thickBot="1">
      <c r="A99" s="57" t="s">
        <v>355</v>
      </c>
      <c r="B99" s="57"/>
      <c r="C99" s="58">
        <v>13</v>
      </c>
      <c r="D99" s="59"/>
      <c r="E99" s="60">
        <v>1</v>
      </c>
      <c r="F99" s="60"/>
      <c r="G99" s="60">
        <v>14</v>
      </c>
      <c r="H99" s="60"/>
      <c r="I99" s="53">
        <v>3</v>
      </c>
      <c r="J99" s="53"/>
      <c r="K99" s="52">
        <v>0</v>
      </c>
      <c r="L99" s="52"/>
      <c r="M99" s="53">
        <v>7</v>
      </c>
      <c r="N99" s="53"/>
      <c r="O99" s="52">
        <v>0</v>
      </c>
      <c r="P99" s="52"/>
      <c r="Q99" s="53">
        <v>0</v>
      </c>
      <c r="R99" s="53"/>
      <c r="S99" s="52">
        <v>1</v>
      </c>
      <c r="T99" s="52"/>
      <c r="U99" s="53">
        <v>1</v>
      </c>
      <c r="V99" s="53"/>
      <c r="W99" s="52">
        <v>0</v>
      </c>
      <c r="X99" s="52"/>
      <c r="Y99" s="53">
        <v>0</v>
      </c>
      <c r="Z99" s="53"/>
      <c r="AA99" s="52">
        <v>0</v>
      </c>
      <c r="AB99" s="52"/>
      <c r="AC99" s="53">
        <v>0</v>
      </c>
      <c r="AD99" s="53"/>
      <c r="AE99" s="52">
        <v>0</v>
      </c>
      <c r="AF99" s="52"/>
      <c r="AG99" s="53">
        <v>2</v>
      </c>
      <c r="AH99" s="53"/>
      <c r="AI99" s="52">
        <v>0</v>
      </c>
      <c r="AJ99" s="52"/>
      <c r="AK99" s="30"/>
      <c r="AL99" s="30"/>
    </row>
    <row r="100" spans="1:38" ht="30" customHeight="1" thickBot="1">
      <c r="A100" s="57" t="s">
        <v>356</v>
      </c>
      <c r="B100" s="57"/>
      <c r="C100" s="58">
        <v>227</v>
      </c>
      <c r="D100" s="59"/>
      <c r="E100" s="60">
        <v>65</v>
      </c>
      <c r="F100" s="60"/>
      <c r="G100" s="60">
        <v>292</v>
      </c>
      <c r="H100" s="60"/>
      <c r="I100" s="53">
        <v>53</v>
      </c>
      <c r="J100" s="53"/>
      <c r="K100" s="52">
        <v>27</v>
      </c>
      <c r="L100" s="52"/>
      <c r="M100" s="53">
        <v>41</v>
      </c>
      <c r="N100" s="53"/>
      <c r="O100" s="52">
        <v>2</v>
      </c>
      <c r="P100" s="52"/>
      <c r="Q100" s="53">
        <v>46</v>
      </c>
      <c r="R100" s="53"/>
      <c r="S100" s="52">
        <v>1</v>
      </c>
      <c r="T100" s="52"/>
      <c r="U100" s="53">
        <v>25</v>
      </c>
      <c r="V100" s="53"/>
      <c r="W100" s="52">
        <v>3</v>
      </c>
      <c r="X100" s="52"/>
      <c r="Y100" s="53">
        <v>8</v>
      </c>
      <c r="Z100" s="53"/>
      <c r="AA100" s="52">
        <v>0</v>
      </c>
      <c r="AB100" s="52"/>
      <c r="AC100" s="53">
        <v>32</v>
      </c>
      <c r="AD100" s="53"/>
      <c r="AE100" s="52">
        <v>15</v>
      </c>
      <c r="AF100" s="52"/>
      <c r="AG100" s="53">
        <v>22</v>
      </c>
      <c r="AH100" s="53"/>
      <c r="AI100" s="52">
        <v>17</v>
      </c>
      <c r="AJ100" s="52"/>
      <c r="AK100" s="30"/>
      <c r="AL100" s="30"/>
    </row>
    <row r="101" spans="1:38" ht="30" customHeight="1" thickBot="1">
      <c r="A101" s="57" t="s">
        <v>357</v>
      </c>
      <c r="B101" s="57"/>
      <c r="C101" s="58">
        <v>48</v>
      </c>
      <c r="D101" s="59"/>
      <c r="E101" s="60">
        <v>1</v>
      </c>
      <c r="F101" s="60"/>
      <c r="G101" s="60">
        <v>49</v>
      </c>
      <c r="H101" s="60"/>
      <c r="I101" s="53">
        <v>21</v>
      </c>
      <c r="J101" s="53"/>
      <c r="K101" s="52">
        <v>1</v>
      </c>
      <c r="L101" s="52"/>
      <c r="M101" s="53">
        <v>20</v>
      </c>
      <c r="N101" s="53"/>
      <c r="O101" s="52">
        <v>0</v>
      </c>
      <c r="P101" s="52"/>
      <c r="Q101" s="53">
        <v>5</v>
      </c>
      <c r="R101" s="53"/>
      <c r="S101" s="52">
        <v>0</v>
      </c>
      <c r="T101" s="52"/>
      <c r="U101" s="53">
        <v>1</v>
      </c>
      <c r="V101" s="53"/>
      <c r="W101" s="52">
        <v>0</v>
      </c>
      <c r="X101" s="52"/>
      <c r="Y101" s="53">
        <v>0</v>
      </c>
      <c r="Z101" s="53"/>
      <c r="AA101" s="52">
        <v>0</v>
      </c>
      <c r="AB101" s="52"/>
      <c r="AC101" s="53">
        <v>0</v>
      </c>
      <c r="AD101" s="53"/>
      <c r="AE101" s="52">
        <v>0</v>
      </c>
      <c r="AF101" s="52"/>
      <c r="AG101" s="53">
        <v>1</v>
      </c>
      <c r="AH101" s="53"/>
      <c r="AI101" s="52">
        <v>0</v>
      </c>
      <c r="AJ101" s="52"/>
      <c r="AK101" s="30"/>
      <c r="AL101" s="30"/>
    </row>
    <row r="102" spans="1:38" ht="30" customHeight="1" thickBot="1">
      <c r="A102" s="57" t="s">
        <v>457</v>
      </c>
      <c r="B102" s="57"/>
      <c r="C102" s="58">
        <v>4</v>
      </c>
      <c r="D102" s="59"/>
      <c r="E102" s="60">
        <v>1</v>
      </c>
      <c r="F102" s="60"/>
      <c r="G102" s="60">
        <v>5</v>
      </c>
      <c r="H102" s="60"/>
      <c r="I102" s="53">
        <v>0</v>
      </c>
      <c r="J102" s="53"/>
      <c r="K102" s="52">
        <v>0</v>
      </c>
      <c r="L102" s="52"/>
      <c r="M102" s="53">
        <v>0</v>
      </c>
      <c r="N102" s="53"/>
      <c r="O102" s="52">
        <v>0</v>
      </c>
      <c r="P102" s="52"/>
      <c r="Q102" s="53">
        <v>0</v>
      </c>
      <c r="R102" s="53"/>
      <c r="S102" s="52">
        <v>0</v>
      </c>
      <c r="T102" s="52"/>
      <c r="U102" s="53">
        <v>0</v>
      </c>
      <c r="V102" s="53"/>
      <c r="W102" s="52">
        <v>0</v>
      </c>
      <c r="X102" s="52"/>
      <c r="Y102" s="53">
        <v>0</v>
      </c>
      <c r="Z102" s="53"/>
      <c r="AA102" s="52">
        <v>0</v>
      </c>
      <c r="AB102" s="52"/>
      <c r="AC102" s="53">
        <v>2</v>
      </c>
      <c r="AD102" s="53"/>
      <c r="AE102" s="52">
        <v>0</v>
      </c>
      <c r="AF102" s="52"/>
      <c r="AG102" s="53">
        <v>2</v>
      </c>
      <c r="AH102" s="53"/>
      <c r="AI102" s="52">
        <v>1</v>
      </c>
      <c r="AJ102" s="52"/>
      <c r="AK102" s="30"/>
      <c r="AL102" s="30"/>
    </row>
    <row r="103" spans="1:38" ht="30" customHeight="1" thickBot="1">
      <c r="A103" s="57" t="s">
        <v>359</v>
      </c>
      <c r="B103" s="57"/>
      <c r="C103" s="58">
        <v>68</v>
      </c>
      <c r="D103" s="59"/>
      <c r="E103" s="60">
        <v>10</v>
      </c>
      <c r="F103" s="60"/>
      <c r="G103" s="60">
        <v>78</v>
      </c>
      <c r="H103" s="60"/>
      <c r="I103" s="53">
        <v>9</v>
      </c>
      <c r="J103" s="53"/>
      <c r="K103" s="52">
        <v>4</v>
      </c>
      <c r="L103" s="52"/>
      <c r="M103" s="53">
        <v>14</v>
      </c>
      <c r="N103" s="53"/>
      <c r="O103" s="52">
        <v>2</v>
      </c>
      <c r="P103" s="52"/>
      <c r="Q103" s="53">
        <v>15</v>
      </c>
      <c r="R103" s="53"/>
      <c r="S103" s="52">
        <v>1</v>
      </c>
      <c r="T103" s="52"/>
      <c r="U103" s="53">
        <v>6</v>
      </c>
      <c r="V103" s="53"/>
      <c r="W103" s="52">
        <v>1</v>
      </c>
      <c r="X103" s="52"/>
      <c r="Y103" s="53">
        <v>0</v>
      </c>
      <c r="Z103" s="53"/>
      <c r="AA103" s="52">
        <v>0</v>
      </c>
      <c r="AB103" s="52"/>
      <c r="AC103" s="53">
        <v>3</v>
      </c>
      <c r="AD103" s="53"/>
      <c r="AE103" s="52">
        <v>1</v>
      </c>
      <c r="AF103" s="52"/>
      <c r="AG103" s="53">
        <v>21</v>
      </c>
      <c r="AH103" s="53"/>
      <c r="AI103" s="52">
        <v>1</v>
      </c>
      <c r="AJ103" s="52"/>
      <c r="AK103" s="30"/>
      <c r="AL103" s="30"/>
    </row>
    <row r="104" spans="1:38" ht="30" customHeight="1" thickBot="1">
      <c r="A104" s="57" t="s">
        <v>360</v>
      </c>
      <c r="B104" s="57"/>
      <c r="C104" s="58">
        <v>18</v>
      </c>
      <c r="D104" s="59"/>
      <c r="E104" s="60">
        <v>4</v>
      </c>
      <c r="F104" s="60"/>
      <c r="G104" s="60">
        <v>22</v>
      </c>
      <c r="H104" s="60"/>
      <c r="I104" s="53">
        <v>0</v>
      </c>
      <c r="J104" s="53"/>
      <c r="K104" s="52">
        <v>0</v>
      </c>
      <c r="L104" s="52"/>
      <c r="M104" s="53">
        <v>4</v>
      </c>
      <c r="N104" s="53"/>
      <c r="O104" s="52">
        <v>3</v>
      </c>
      <c r="P104" s="52"/>
      <c r="Q104" s="53">
        <v>4</v>
      </c>
      <c r="R104" s="53"/>
      <c r="S104" s="52">
        <v>0</v>
      </c>
      <c r="T104" s="52"/>
      <c r="U104" s="53">
        <v>5</v>
      </c>
      <c r="V104" s="53"/>
      <c r="W104" s="52">
        <v>0</v>
      </c>
      <c r="X104" s="52"/>
      <c r="Y104" s="53">
        <v>0</v>
      </c>
      <c r="Z104" s="53"/>
      <c r="AA104" s="52">
        <v>0</v>
      </c>
      <c r="AB104" s="52"/>
      <c r="AC104" s="53">
        <v>0</v>
      </c>
      <c r="AD104" s="53"/>
      <c r="AE104" s="52">
        <v>0</v>
      </c>
      <c r="AF104" s="52"/>
      <c r="AG104" s="53">
        <v>5</v>
      </c>
      <c r="AH104" s="53"/>
      <c r="AI104" s="52">
        <v>1</v>
      </c>
      <c r="AJ104" s="52"/>
      <c r="AK104" s="30"/>
      <c r="AL104" s="30"/>
    </row>
    <row r="105" spans="1:38" ht="30" customHeight="1" thickBot="1">
      <c r="A105" s="57" t="s">
        <v>361</v>
      </c>
      <c r="B105" s="57"/>
      <c r="C105" s="58">
        <v>3</v>
      </c>
      <c r="D105" s="59"/>
      <c r="E105" s="60">
        <v>0</v>
      </c>
      <c r="F105" s="60"/>
      <c r="G105" s="60">
        <v>3</v>
      </c>
      <c r="H105" s="60"/>
      <c r="I105" s="53">
        <v>0</v>
      </c>
      <c r="J105" s="53"/>
      <c r="K105" s="52">
        <v>0</v>
      </c>
      <c r="L105" s="52"/>
      <c r="M105" s="53">
        <v>1</v>
      </c>
      <c r="N105" s="53"/>
      <c r="O105" s="52">
        <v>0</v>
      </c>
      <c r="P105" s="52"/>
      <c r="Q105" s="53">
        <v>1</v>
      </c>
      <c r="R105" s="53"/>
      <c r="S105" s="52">
        <v>0</v>
      </c>
      <c r="T105" s="52"/>
      <c r="U105" s="53">
        <v>1</v>
      </c>
      <c r="V105" s="53"/>
      <c r="W105" s="52">
        <v>0</v>
      </c>
      <c r="X105" s="52"/>
      <c r="Y105" s="53">
        <v>0</v>
      </c>
      <c r="Z105" s="53"/>
      <c r="AA105" s="52">
        <v>0</v>
      </c>
      <c r="AB105" s="52"/>
      <c r="AC105" s="53">
        <v>0</v>
      </c>
      <c r="AD105" s="53"/>
      <c r="AE105" s="52">
        <v>0</v>
      </c>
      <c r="AF105" s="52"/>
      <c r="AG105" s="53">
        <v>0</v>
      </c>
      <c r="AH105" s="53"/>
      <c r="AI105" s="52">
        <v>0</v>
      </c>
      <c r="AJ105" s="52"/>
      <c r="AK105" s="30"/>
      <c r="AL105" s="30"/>
    </row>
    <row r="106" spans="1:38" ht="30" customHeight="1" thickBot="1">
      <c r="A106" s="57" t="s">
        <v>362</v>
      </c>
      <c r="B106" s="57"/>
      <c r="C106" s="58">
        <v>17</v>
      </c>
      <c r="D106" s="59"/>
      <c r="E106" s="60">
        <v>6</v>
      </c>
      <c r="F106" s="60"/>
      <c r="G106" s="60">
        <v>23</v>
      </c>
      <c r="H106" s="60"/>
      <c r="I106" s="53">
        <v>2</v>
      </c>
      <c r="J106" s="53"/>
      <c r="K106" s="52">
        <v>0</v>
      </c>
      <c r="L106" s="52"/>
      <c r="M106" s="53">
        <v>3</v>
      </c>
      <c r="N106" s="53"/>
      <c r="O106" s="52">
        <v>0</v>
      </c>
      <c r="P106" s="52"/>
      <c r="Q106" s="53">
        <v>7</v>
      </c>
      <c r="R106" s="53"/>
      <c r="S106" s="52">
        <v>0</v>
      </c>
      <c r="T106" s="52"/>
      <c r="U106" s="53">
        <v>2</v>
      </c>
      <c r="V106" s="53"/>
      <c r="W106" s="52">
        <v>0</v>
      </c>
      <c r="X106" s="52"/>
      <c r="Y106" s="53">
        <v>0</v>
      </c>
      <c r="Z106" s="53"/>
      <c r="AA106" s="52">
        <v>0</v>
      </c>
      <c r="AB106" s="52"/>
      <c r="AC106" s="53">
        <v>0</v>
      </c>
      <c r="AD106" s="53"/>
      <c r="AE106" s="52">
        <v>0</v>
      </c>
      <c r="AF106" s="52"/>
      <c r="AG106" s="53">
        <v>3</v>
      </c>
      <c r="AH106" s="53"/>
      <c r="AI106" s="52">
        <v>6</v>
      </c>
      <c r="AJ106" s="52"/>
      <c r="AK106" s="30"/>
      <c r="AL106" s="30"/>
    </row>
    <row r="107" spans="1:38" ht="30" customHeight="1" thickBot="1">
      <c r="A107" s="57" t="s">
        <v>363</v>
      </c>
      <c r="B107" s="57"/>
      <c r="C107" s="58">
        <v>0</v>
      </c>
      <c r="D107" s="59"/>
      <c r="E107" s="60">
        <v>0</v>
      </c>
      <c r="F107" s="60"/>
      <c r="G107" s="60">
        <v>0</v>
      </c>
      <c r="H107" s="60"/>
      <c r="I107" s="53">
        <v>0</v>
      </c>
      <c r="J107" s="53"/>
      <c r="K107" s="52">
        <v>0</v>
      </c>
      <c r="L107" s="52"/>
      <c r="M107" s="53">
        <v>0</v>
      </c>
      <c r="N107" s="53"/>
      <c r="O107" s="52">
        <v>0</v>
      </c>
      <c r="P107" s="52"/>
      <c r="Q107" s="53">
        <v>0</v>
      </c>
      <c r="R107" s="53"/>
      <c r="S107" s="52">
        <v>0</v>
      </c>
      <c r="T107" s="52"/>
      <c r="U107" s="53">
        <v>0</v>
      </c>
      <c r="V107" s="53"/>
      <c r="W107" s="52">
        <v>0</v>
      </c>
      <c r="X107" s="52"/>
      <c r="Y107" s="53">
        <v>0</v>
      </c>
      <c r="Z107" s="53"/>
      <c r="AA107" s="52">
        <v>0</v>
      </c>
      <c r="AB107" s="52"/>
      <c r="AC107" s="53">
        <v>0</v>
      </c>
      <c r="AD107" s="53"/>
      <c r="AE107" s="52">
        <v>0</v>
      </c>
      <c r="AF107" s="52"/>
      <c r="AG107" s="53">
        <v>0</v>
      </c>
      <c r="AH107" s="53"/>
      <c r="AI107" s="52">
        <v>0</v>
      </c>
      <c r="AJ107" s="52"/>
      <c r="AK107" s="30"/>
      <c r="AL107" s="30"/>
    </row>
    <row r="108" spans="1:38" ht="30" customHeight="1" thickBot="1">
      <c r="A108" s="57" t="s">
        <v>364</v>
      </c>
      <c r="B108" s="57"/>
      <c r="C108" s="58">
        <v>54</v>
      </c>
      <c r="D108" s="59"/>
      <c r="E108" s="60">
        <v>3</v>
      </c>
      <c r="F108" s="60"/>
      <c r="G108" s="60">
        <v>57</v>
      </c>
      <c r="H108" s="60"/>
      <c r="I108" s="53">
        <v>3</v>
      </c>
      <c r="J108" s="53"/>
      <c r="K108" s="52">
        <v>0</v>
      </c>
      <c r="L108" s="52"/>
      <c r="M108" s="53">
        <v>9</v>
      </c>
      <c r="N108" s="53"/>
      <c r="O108" s="52">
        <v>0</v>
      </c>
      <c r="P108" s="52"/>
      <c r="Q108" s="53">
        <v>7</v>
      </c>
      <c r="R108" s="53"/>
      <c r="S108" s="52">
        <v>2</v>
      </c>
      <c r="T108" s="52"/>
      <c r="U108" s="53">
        <v>12</v>
      </c>
      <c r="V108" s="53"/>
      <c r="W108" s="52">
        <v>0</v>
      </c>
      <c r="X108" s="52"/>
      <c r="Y108" s="53">
        <v>1</v>
      </c>
      <c r="Z108" s="53"/>
      <c r="AA108" s="52">
        <v>0</v>
      </c>
      <c r="AB108" s="52"/>
      <c r="AC108" s="53">
        <v>5</v>
      </c>
      <c r="AD108" s="53"/>
      <c r="AE108" s="52">
        <v>1</v>
      </c>
      <c r="AF108" s="52"/>
      <c r="AG108" s="53">
        <v>17</v>
      </c>
      <c r="AH108" s="53"/>
      <c r="AI108" s="52">
        <v>0</v>
      </c>
      <c r="AJ108" s="52"/>
      <c r="AK108" s="30"/>
      <c r="AL108" s="30"/>
    </row>
    <row r="109" spans="1:38" ht="30" customHeight="1" thickBot="1">
      <c r="A109" s="57" t="s">
        <v>365</v>
      </c>
      <c r="B109" s="57"/>
      <c r="C109" s="58">
        <v>13</v>
      </c>
      <c r="D109" s="59"/>
      <c r="E109" s="60">
        <v>0</v>
      </c>
      <c r="F109" s="60"/>
      <c r="G109" s="60">
        <v>13</v>
      </c>
      <c r="H109" s="60"/>
      <c r="I109" s="53">
        <v>1</v>
      </c>
      <c r="J109" s="53"/>
      <c r="K109" s="52">
        <v>0</v>
      </c>
      <c r="L109" s="52"/>
      <c r="M109" s="53">
        <v>7</v>
      </c>
      <c r="N109" s="53"/>
      <c r="O109" s="52">
        <v>0</v>
      </c>
      <c r="P109" s="52"/>
      <c r="Q109" s="53">
        <v>4</v>
      </c>
      <c r="R109" s="53"/>
      <c r="S109" s="52">
        <v>0</v>
      </c>
      <c r="T109" s="52"/>
      <c r="U109" s="53">
        <v>1</v>
      </c>
      <c r="V109" s="53"/>
      <c r="W109" s="52">
        <v>0</v>
      </c>
      <c r="X109" s="52"/>
      <c r="Y109" s="53">
        <v>0</v>
      </c>
      <c r="Z109" s="53"/>
      <c r="AA109" s="52">
        <v>0</v>
      </c>
      <c r="AB109" s="52"/>
      <c r="AC109" s="53">
        <v>0</v>
      </c>
      <c r="AD109" s="53"/>
      <c r="AE109" s="52">
        <v>0</v>
      </c>
      <c r="AF109" s="52"/>
      <c r="AG109" s="53">
        <v>0</v>
      </c>
      <c r="AH109" s="53"/>
      <c r="AI109" s="52">
        <v>0</v>
      </c>
      <c r="AJ109" s="52"/>
      <c r="AK109" s="30"/>
      <c r="AL109" s="30"/>
    </row>
    <row r="110" spans="1:38" ht="30" customHeight="1" thickBot="1">
      <c r="A110" s="57" t="s">
        <v>366</v>
      </c>
      <c r="B110" s="57"/>
      <c r="C110" s="58">
        <v>8</v>
      </c>
      <c r="D110" s="59"/>
      <c r="E110" s="60">
        <v>0</v>
      </c>
      <c r="F110" s="60"/>
      <c r="G110" s="60">
        <v>8</v>
      </c>
      <c r="H110" s="60"/>
      <c r="I110" s="53">
        <v>2</v>
      </c>
      <c r="J110" s="53"/>
      <c r="K110" s="52">
        <v>0</v>
      </c>
      <c r="L110" s="52"/>
      <c r="M110" s="53">
        <v>3</v>
      </c>
      <c r="N110" s="53"/>
      <c r="O110" s="52">
        <v>0</v>
      </c>
      <c r="P110" s="52"/>
      <c r="Q110" s="53">
        <v>2</v>
      </c>
      <c r="R110" s="53"/>
      <c r="S110" s="52">
        <v>0</v>
      </c>
      <c r="T110" s="52"/>
      <c r="U110" s="53">
        <v>1</v>
      </c>
      <c r="V110" s="53"/>
      <c r="W110" s="52">
        <v>0</v>
      </c>
      <c r="X110" s="52"/>
      <c r="Y110" s="53">
        <v>0</v>
      </c>
      <c r="Z110" s="53"/>
      <c r="AA110" s="52">
        <v>0</v>
      </c>
      <c r="AB110" s="52"/>
      <c r="AC110" s="53">
        <v>0</v>
      </c>
      <c r="AD110" s="53"/>
      <c r="AE110" s="52">
        <v>0</v>
      </c>
      <c r="AF110" s="52"/>
      <c r="AG110" s="53">
        <v>0</v>
      </c>
      <c r="AH110" s="53"/>
      <c r="AI110" s="52">
        <v>0</v>
      </c>
      <c r="AJ110" s="52"/>
      <c r="AK110" s="30"/>
      <c r="AL110" s="30"/>
    </row>
    <row r="111" spans="1:38" ht="30" customHeight="1" thickBot="1">
      <c r="A111" s="57" t="s">
        <v>367</v>
      </c>
      <c r="B111" s="57"/>
      <c r="C111" s="58">
        <v>24</v>
      </c>
      <c r="D111" s="59"/>
      <c r="E111" s="60">
        <v>8</v>
      </c>
      <c r="F111" s="60"/>
      <c r="G111" s="60">
        <v>32</v>
      </c>
      <c r="H111" s="60"/>
      <c r="I111" s="53">
        <v>5</v>
      </c>
      <c r="J111" s="53"/>
      <c r="K111" s="52">
        <v>1</v>
      </c>
      <c r="L111" s="52"/>
      <c r="M111" s="53">
        <v>3</v>
      </c>
      <c r="N111" s="53"/>
      <c r="O111" s="52">
        <v>0</v>
      </c>
      <c r="P111" s="52"/>
      <c r="Q111" s="53">
        <v>7</v>
      </c>
      <c r="R111" s="53"/>
      <c r="S111" s="52">
        <v>0</v>
      </c>
      <c r="T111" s="52"/>
      <c r="U111" s="53">
        <v>1</v>
      </c>
      <c r="V111" s="53"/>
      <c r="W111" s="52">
        <v>0</v>
      </c>
      <c r="X111" s="52"/>
      <c r="Y111" s="53">
        <v>0</v>
      </c>
      <c r="Z111" s="53"/>
      <c r="AA111" s="52">
        <v>0</v>
      </c>
      <c r="AB111" s="52"/>
      <c r="AC111" s="53">
        <v>0</v>
      </c>
      <c r="AD111" s="53"/>
      <c r="AE111" s="52">
        <v>1</v>
      </c>
      <c r="AF111" s="52"/>
      <c r="AG111" s="53">
        <v>8</v>
      </c>
      <c r="AH111" s="53"/>
      <c r="AI111" s="52">
        <v>6</v>
      </c>
      <c r="AJ111" s="52"/>
      <c r="AK111" s="30"/>
      <c r="AL111" s="30"/>
    </row>
    <row r="112" spans="1:38" ht="30" customHeight="1" thickBot="1">
      <c r="A112" s="57" t="s">
        <v>368</v>
      </c>
      <c r="B112" s="57"/>
      <c r="C112" s="58">
        <v>23</v>
      </c>
      <c r="D112" s="59"/>
      <c r="E112" s="60">
        <v>1</v>
      </c>
      <c r="F112" s="60"/>
      <c r="G112" s="60">
        <v>24</v>
      </c>
      <c r="H112" s="60"/>
      <c r="I112" s="53">
        <v>1</v>
      </c>
      <c r="J112" s="53"/>
      <c r="K112" s="52">
        <v>0</v>
      </c>
      <c r="L112" s="52"/>
      <c r="M112" s="53">
        <v>3</v>
      </c>
      <c r="N112" s="53"/>
      <c r="O112" s="52">
        <v>0</v>
      </c>
      <c r="P112" s="52"/>
      <c r="Q112" s="53">
        <v>8</v>
      </c>
      <c r="R112" s="53"/>
      <c r="S112" s="52">
        <v>0</v>
      </c>
      <c r="T112" s="52"/>
      <c r="U112" s="53">
        <v>7</v>
      </c>
      <c r="V112" s="53"/>
      <c r="W112" s="52">
        <v>1</v>
      </c>
      <c r="X112" s="52"/>
      <c r="Y112" s="53">
        <v>0</v>
      </c>
      <c r="Z112" s="53"/>
      <c r="AA112" s="52">
        <v>0</v>
      </c>
      <c r="AB112" s="52"/>
      <c r="AC112" s="53">
        <v>0</v>
      </c>
      <c r="AD112" s="53"/>
      <c r="AE112" s="52">
        <v>0</v>
      </c>
      <c r="AF112" s="52"/>
      <c r="AG112" s="53">
        <v>4</v>
      </c>
      <c r="AH112" s="53"/>
      <c r="AI112" s="52">
        <v>0</v>
      </c>
      <c r="AJ112" s="52"/>
      <c r="AK112" s="30"/>
      <c r="AL112" s="30"/>
    </row>
    <row r="113" spans="1:38" ht="30" customHeight="1" thickBot="1">
      <c r="A113" s="57" t="s">
        <v>369</v>
      </c>
      <c r="B113" s="57"/>
      <c r="C113" s="58">
        <v>51</v>
      </c>
      <c r="D113" s="59"/>
      <c r="E113" s="60">
        <v>13</v>
      </c>
      <c r="F113" s="60"/>
      <c r="G113" s="60">
        <v>64</v>
      </c>
      <c r="H113" s="60"/>
      <c r="I113" s="53">
        <v>10</v>
      </c>
      <c r="J113" s="53"/>
      <c r="K113" s="52">
        <v>0</v>
      </c>
      <c r="L113" s="52"/>
      <c r="M113" s="53">
        <v>7</v>
      </c>
      <c r="N113" s="53"/>
      <c r="O113" s="52">
        <v>0</v>
      </c>
      <c r="P113" s="52"/>
      <c r="Q113" s="53">
        <v>8</v>
      </c>
      <c r="R113" s="53"/>
      <c r="S113" s="52">
        <v>0</v>
      </c>
      <c r="T113" s="52"/>
      <c r="U113" s="53">
        <v>6</v>
      </c>
      <c r="V113" s="53"/>
      <c r="W113" s="52">
        <v>2</v>
      </c>
      <c r="X113" s="52"/>
      <c r="Y113" s="53">
        <v>1</v>
      </c>
      <c r="Z113" s="53"/>
      <c r="AA113" s="52">
        <v>0</v>
      </c>
      <c r="AB113" s="52"/>
      <c r="AC113" s="53">
        <v>5</v>
      </c>
      <c r="AD113" s="53"/>
      <c r="AE113" s="52">
        <v>4</v>
      </c>
      <c r="AF113" s="52"/>
      <c r="AG113" s="53">
        <v>14</v>
      </c>
      <c r="AH113" s="53"/>
      <c r="AI113" s="52">
        <v>7</v>
      </c>
      <c r="AJ113" s="52"/>
      <c r="AK113" s="30"/>
      <c r="AL113" s="30"/>
    </row>
    <row r="114" spans="1:38" ht="30" customHeight="1" thickBot="1">
      <c r="A114" s="57" t="s">
        <v>370</v>
      </c>
      <c r="B114" s="57"/>
      <c r="C114" s="58">
        <v>34</v>
      </c>
      <c r="D114" s="59"/>
      <c r="E114" s="60">
        <v>5</v>
      </c>
      <c r="F114" s="60"/>
      <c r="G114" s="60">
        <v>39</v>
      </c>
      <c r="H114" s="60"/>
      <c r="I114" s="53">
        <v>3</v>
      </c>
      <c r="J114" s="53"/>
      <c r="K114" s="52">
        <v>0</v>
      </c>
      <c r="L114" s="52"/>
      <c r="M114" s="53">
        <v>5</v>
      </c>
      <c r="N114" s="53"/>
      <c r="O114" s="52">
        <v>1</v>
      </c>
      <c r="P114" s="52"/>
      <c r="Q114" s="53">
        <v>7</v>
      </c>
      <c r="R114" s="53"/>
      <c r="S114" s="52">
        <v>0</v>
      </c>
      <c r="T114" s="52"/>
      <c r="U114" s="53">
        <v>7</v>
      </c>
      <c r="V114" s="53"/>
      <c r="W114" s="52">
        <v>0</v>
      </c>
      <c r="X114" s="52"/>
      <c r="Y114" s="53">
        <v>3</v>
      </c>
      <c r="Z114" s="53"/>
      <c r="AA114" s="52">
        <v>0</v>
      </c>
      <c r="AB114" s="52"/>
      <c r="AC114" s="53">
        <v>2</v>
      </c>
      <c r="AD114" s="53"/>
      <c r="AE114" s="52">
        <v>1</v>
      </c>
      <c r="AF114" s="52"/>
      <c r="AG114" s="53">
        <v>7</v>
      </c>
      <c r="AH114" s="53"/>
      <c r="AI114" s="52">
        <v>3</v>
      </c>
      <c r="AJ114" s="52"/>
      <c r="AK114" s="30"/>
      <c r="AL114" s="30"/>
    </row>
    <row r="115" spans="1:38" ht="30" customHeight="1" thickBot="1">
      <c r="A115" s="57" t="s">
        <v>371</v>
      </c>
      <c r="B115" s="57"/>
      <c r="C115" s="58">
        <v>7</v>
      </c>
      <c r="D115" s="59"/>
      <c r="E115" s="60">
        <v>2</v>
      </c>
      <c r="F115" s="60"/>
      <c r="G115" s="60">
        <v>9</v>
      </c>
      <c r="H115" s="60"/>
      <c r="I115" s="53">
        <v>0</v>
      </c>
      <c r="J115" s="53"/>
      <c r="K115" s="52">
        <v>0</v>
      </c>
      <c r="L115" s="52"/>
      <c r="M115" s="53">
        <v>4</v>
      </c>
      <c r="N115" s="53"/>
      <c r="O115" s="52">
        <v>1</v>
      </c>
      <c r="P115" s="52"/>
      <c r="Q115" s="53">
        <v>2</v>
      </c>
      <c r="R115" s="53"/>
      <c r="S115" s="52">
        <v>1</v>
      </c>
      <c r="T115" s="52"/>
      <c r="U115" s="53">
        <v>1</v>
      </c>
      <c r="V115" s="53"/>
      <c r="W115" s="52">
        <v>0</v>
      </c>
      <c r="X115" s="52"/>
      <c r="Y115" s="53">
        <v>0</v>
      </c>
      <c r="Z115" s="53"/>
      <c r="AA115" s="52">
        <v>0</v>
      </c>
      <c r="AB115" s="52"/>
      <c r="AC115" s="53">
        <v>0</v>
      </c>
      <c r="AD115" s="53"/>
      <c r="AE115" s="52">
        <v>0</v>
      </c>
      <c r="AF115" s="52"/>
      <c r="AG115" s="53">
        <v>0</v>
      </c>
      <c r="AH115" s="53"/>
      <c r="AI115" s="52">
        <v>0</v>
      </c>
      <c r="AJ115" s="52"/>
      <c r="AK115" s="30"/>
      <c r="AL115" s="30"/>
    </row>
    <row r="116" spans="1:38" ht="30" customHeight="1" thickBot="1">
      <c r="A116" s="57" t="s">
        <v>372</v>
      </c>
      <c r="B116" s="57"/>
      <c r="C116" s="58">
        <v>10</v>
      </c>
      <c r="D116" s="59"/>
      <c r="E116" s="60">
        <v>3</v>
      </c>
      <c r="F116" s="60"/>
      <c r="G116" s="60">
        <v>13</v>
      </c>
      <c r="H116" s="60"/>
      <c r="I116" s="53">
        <v>1</v>
      </c>
      <c r="J116" s="53"/>
      <c r="K116" s="52">
        <v>0</v>
      </c>
      <c r="L116" s="52"/>
      <c r="M116" s="53">
        <v>4</v>
      </c>
      <c r="N116" s="53"/>
      <c r="O116" s="52">
        <v>1</v>
      </c>
      <c r="P116" s="52"/>
      <c r="Q116" s="53">
        <v>2</v>
      </c>
      <c r="R116" s="53"/>
      <c r="S116" s="52">
        <v>2</v>
      </c>
      <c r="T116" s="52"/>
      <c r="U116" s="53">
        <v>3</v>
      </c>
      <c r="V116" s="53"/>
      <c r="W116" s="52">
        <v>0</v>
      </c>
      <c r="X116" s="52"/>
      <c r="Y116" s="53">
        <v>0</v>
      </c>
      <c r="Z116" s="53"/>
      <c r="AA116" s="52">
        <v>0</v>
      </c>
      <c r="AB116" s="52"/>
      <c r="AC116" s="53">
        <v>0</v>
      </c>
      <c r="AD116" s="53"/>
      <c r="AE116" s="52">
        <v>0</v>
      </c>
      <c r="AF116" s="52"/>
      <c r="AG116" s="53">
        <v>0</v>
      </c>
      <c r="AH116" s="53"/>
      <c r="AI116" s="52">
        <v>0</v>
      </c>
      <c r="AJ116" s="52"/>
      <c r="AK116" s="30"/>
      <c r="AL116" s="30"/>
    </row>
    <row r="117" spans="1:38" ht="30" customHeight="1" thickBot="1">
      <c r="A117" s="57" t="s">
        <v>373</v>
      </c>
      <c r="B117" s="57"/>
      <c r="C117" s="58">
        <v>28</v>
      </c>
      <c r="D117" s="59"/>
      <c r="E117" s="60">
        <v>9</v>
      </c>
      <c r="F117" s="60"/>
      <c r="G117" s="60">
        <v>37</v>
      </c>
      <c r="H117" s="60"/>
      <c r="I117" s="53">
        <v>4</v>
      </c>
      <c r="J117" s="53"/>
      <c r="K117" s="52">
        <v>0</v>
      </c>
      <c r="L117" s="52"/>
      <c r="M117" s="53">
        <v>8</v>
      </c>
      <c r="N117" s="53"/>
      <c r="O117" s="52">
        <v>1</v>
      </c>
      <c r="P117" s="52"/>
      <c r="Q117" s="53">
        <v>2</v>
      </c>
      <c r="R117" s="53"/>
      <c r="S117" s="52">
        <v>0</v>
      </c>
      <c r="T117" s="52"/>
      <c r="U117" s="53">
        <v>3</v>
      </c>
      <c r="V117" s="53"/>
      <c r="W117" s="52">
        <v>0</v>
      </c>
      <c r="X117" s="52"/>
      <c r="Y117" s="53">
        <v>0</v>
      </c>
      <c r="Z117" s="53"/>
      <c r="AA117" s="52">
        <v>0</v>
      </c>
      <c r="AB117" s="52"/>
      <c r="AC117" s="53">
        <v>4</v>
      </c>
      <c r="AD117" s="53"/>
      <c r="AE117" s="52">
        <v>1</v>
      </c>
      <c r="AF117" s="52"/>
      <c r="AG117" s="53">
        <v>7</v>
      </c>
      <c r="AH117" s="53"/>
      <c r="AI117" s="52">
        <v>7</v>
      </c>
      <c r="AJ117" s="52"/>
      <c r="AK117" s="30"/>
      <c r="AL117" s="30"/>
    </row>
    <row r="118" spans="1:38" ht="30" customHeight="1" thickBot="1">
      <c r="A118" s="57" t="s">
        <v>374</v>
      </c>
      <c r="B118" s="57"/>
      <c r="C118" s="58">
        <v>6</v>
      </c>
      <c r="D118" s="59"/>
      <c r="E118" s="60">
        <v>0</v>
      </c>
      <c r="F118" s="60"/>
      <c r="G118" s="60">
        <v>6</v>
      </c>
      <c r="H118" s="60"/>
      <c r="I118" s="53">
        <v>0</v>
      </c>
      <c r="J118" s="53"/>
      <c r="K118" s="52">
        <v>0</v>
      </c>
      <c r="L118" s="52"/>
      <c r="M118" s="53">
        <v>1</v>
      </c>
      <c r="N118" s="53"/>
      <c r="O118" s="52">
        <v>0</v>
      </c>
      <c r="P118" s="52"/>
      <c r="Q118" s="53">
        <v>3</v>
      </c>
      <c r="R118" s="53"/>
      <c r="S118" s="52">
        <v>0</v>
      </c>
      <c r="T118" s="52"/>
      <c r="U118" s="53">
        <v>2</v>
      </c>
      <c r="V118" s="53"/>
      <c r="W118" s="52">
        <v>0</v>
      </c>
      <c r="X118" s="52"/>
      <c r="Y118" s="53">
        <v>0</v>
      </c>
      <c r="Z118" s="53"/>
      <c r="AA118" s="52">
        <v>0</v>
      </c>
      <c r="AB118" s="52"/>
      <c r="AC118" s="53">
        <v>0</v>
      </c>
      <c r="AD118" s="53"/>
      <c r="AE118" s="52">
        <v>0</v>
      </c>
      <c r="AF118" s="52"/>
      <c r="AG118" s="53">
        <v>0</v>
      </c>
      <c r="AH118" s="53"/>
      <c r="AI118" s="52">
        <v>0</v>
      </c>
      <c r="AJ118" s="52"/>
      <c r="AK118" s="30"/>
      <c r="AL118" s="30"/>
    </row>
    <row r="119" spans="1:38" ht="30" customHeight="1" thickBot="1">
      <c r="A119" s="57" t="s">
        <v>375</v>
      </c>
      <c r="B119" s="57"/>
      <c r="C119" s="58">
        <v>28</v>
      </c>
      <c r="D119" s="59"/>
      <c r="E119" s="60">
        <v>7</v>
      </c>
      <c r="F119" s="60"/>
      <c r="G119" s="60">
        <v>35</v>
      </c>
      <c r="H119" s="60"/>
      <c r="I119" s="53">
        <v>0</v>
      </c>
      <c r="J119" s="53"/>
      <c r="K119" s="52">
        <v>0</v>
      </c>
      <c r="L119" s="52"/>
      <c r="M119" s="53">
        <v>0</v>
      </c>
      <c r="N119" s="53"/>
      <c r="O119" s="52">
        <v>0</v>
      </c>
      <c r="P119" s="52"/>
      <c r="Q119" s="53">
        <v>2</v>
      </c>
      <c r="R119" s="53"/>
      <c r="S119" s="52">
        <v>0</v>
      </c>
      <c r="T119" s="52"/>
      <c r="U119" s="53">
        <v>7</v>
      </c>
      <c r="V119" s="53"/>
      <c r="W119" s="52">
        <v>0</v>
      </c>
      <c r="X119" s="52"/>
      <c r="Y119" s="53">
        <v>0</v>
      </c>
      <c r="Z119" s="53"/>
      <c r="AA119" s="52">
        <v>0</v>
      </c>
      <c r="AB119" s="52"/>
      <c r="AC119" s="53">
        <v>0</v>
      </c>
      <c r="AD119" s="53"/>
      <c r="AE119" s="52">
        <v>0</v>
      </c>
      <c r="AF119" s="52"/>
      <c r="AG119" s="53">
        <v>19</v>
      </c>
      <c r="AH119" s="53"/>
      <c r="AI119" s="52">
        <v>7</v>
      </c>
      <c r="AJ119" s="52"/>
      <c r="AK119" s="30"/>
      <c r="AL119" s="30"/>
    </row>
    <row r="120" spans="1:38" ht="30" customHeight="1" thickBot="1">
      <c r="A120" s="57" t="s">
        <v>376</v>
      </c>
      <c r="B120" s="57"/>
      <c r="C120" s="58">
        <v>0</v>
      </c>
      <c r="D120" s="59"/>
      <c r="E120" s="60">
        <v>0</v>
      </c>
      <c r="F120" s="60"/>
      <c r="G120" s="60">
        <v>0</v>
      </c>
      <c r="H120" s="60"/>
      <c r="I120" s="53">
        <v>0</v>
      </c>
      <c r="J120" s="53"/>
      <c r="K120" s="52">
        <v>0</v>
      </c>
      <c r="L120" s="52"/>
      <c r="M120" s="53">
        <v>0</v>
      </c>
      <c r="N120" s="53"/>
      <c r="O120" s="52">
        <v>0</v>
      </c>
      <c r="P120" s="52"/>
      <c r="Q120" s="53">
        <v>0</v>
      </c>
      <c r="R120" s="53"/>
      <c r="S120" s="52">
        <v>0</v>
      </c>
      <c r="T120" s="52"/>
      <c r="U120" s="53">
        <v>0</v>
      </c>
      <c r="V120" s="53"/>
      <c r="W120" s="52">
        <v>0</v>
      </c>
      <c r="X120" s="52"/>
      <c r="Y120" s="53">
        <v>0</v>
      </c>
      <c r="Z120" s="53"/>
      <c r="AA120" s="52">
        <v>0</v>
      </c>
      <c r="AB120" s="52"/>
      <c r="AC120" s="53">
        <v>0</v>
      </c>
      <c r="AD120" s="53"/>
      <c r="AE120" s="52">
        <v>0</v>
      </c>
      <c r="AF120" s="52"/>
      <c r="AG120" s="53">
        <v>0</v>
      </c>
      <c r="AH120" s="53"/>
      <c r="AI120" s="52">
        <v>0</v>
      </c>
      <c r="AJ120" s="52"/>
      <c r="AK120" s="30"/>
      <c r="AL120" s="30"/>
    </row>
    <row r="121" spans="1:38" ht="30" customHeight="1" thickBot="1">
      <c r="A121" s="57" t="s">
        <v>377</v>
      </c>
      <c r="B121" s="57"/>
      <c r="C121" s="58">
        <v>0</v>
      </c>
      <c r="D121" s="59"/>
      <c r="E121" s="60">
        <v>0</v>
      </c>
      <c r="F121" s="60"/>
      <c r="G121" s="60">
        <v>0</v>
      </c>
      <c r="H121" s="60"/>
      <c r="I121" s="53">
        <v>0</v>
      </c>
      <c r="J121" s="53"/>
      <c r="K121" s="52">
        <v>0</v>
      </c>
      <c r="L121" s="52"/>
      <c r="M121" s="53">
        <v>0</v>
      </c>
      <c r="N121" s="53"/>
      <c r="O121" s="52">
        <v>0</v>
      </c>
      <c r="P121" s="52"/>
      <c r="Q121" s="53">
        <v>0</v>
      </c>
      <c r="R121" s="53"/>
      <c r="S121" s="52">
        <v>0</v>
      </c>
      <c r="T121" s="52"/>
      <c r="U121" s="53">
        <v>0</v>
      </c>
      <c r="V121" s="53"/>
      <c r="W121" s="52">
        <v>0</v>
      </c>
      <c r="X121" s="52"/>
      <c r="Y121" s="53">
        <v>0</v>
      </c>
      <c r="Z121" s="53"/>
      <c r="AA121" s="52">
        <v>0</v>
      </c>
      <c r="AB121" s="52"/>
      <c r="AC121" s="53">
        <v>0</v>
      </c>
      <c r="AD121" s="53"/>
      <c r="AE121" s="52">
        <v>0</v>
      </c>
      <c r="AF121" s="52"/>
      <c r="AG121" s="53">
        <v>0</v>
      </c>
      <c r="AH121" s="53"/>
      <c r="AI121" s="52">
        <v>0</v>
      </c>
      <c r="AJ121" s="52"/>
      <c r="AK121" s="30"/>
      <c r="AL121" s="30"/>
    </row>
    <row r="122" spans="1:38" ht="30" customHeight="1" thickBot="1">
      <c r="A122" s="57" t="s">
        <v>378</v>
      </c>
      <c r="B122" s="57"/>
      <c r="C122" s="58">
        <v>25</v>
      </c>
      <c r="D122" s="59"/>
      <c r="E122" s="60">
        <v>2</v>
      </c>
      <c r="F122" s="60"/>
      <c r="G122" s="60">
        <v>27</v>
      </c>
      <c r="H122" s="60"/>
      <c r="I122" s="53">
        <v>1</v>
      </c>
      <c r="J122" s="53"/>
      <c r="K122" s="52">
        <v>1</v>
      </c>
      <c r="L122" s="52"/>
      <c r="M122" s="53">
        <v>4</v>
      </c>
      <c r="N122" s="53"/>
      <c r="O122" s="52">
        <v>0</v>
      </c>
      <c r="P122" s="52"/>
      <c r="Q122" s="53">
        <v>1</v>
      </c>
      <c r="R122" s="53"/>
      <c r="S122" s="52">
        <v>0</v>
      </c>
      <c r="T122" s="52"/>
      <c r="U122" s="53">
        <v>4</v>
      </c>
      <c r="V122" s="53"/>
      <c r="W122" s="52">
        <v>0</v>
      </c>
      <c r="X122" s="52"/>
      <c r="Y122" s="53">
        <v>0</v>
      </c>
      <c r="Z122" s="53"/>
      <c r="AA122" s="52">
        <v>0</v>
      </c>
      <c r="AB122" s="52"/>
      <c r="AC122" s="53">
        <v>1</v>
      </c>
      <c r="AD122" s="53"/>
      <c r="AE122" s="52">
        <v>1</v>
      </c>
      <c r="AF122" s="52"/>
      <c r="AG122" s="53">
        <v>14</v>
      </c>
      <c r="AH122" s="53"/>
      <c r="AI122" s="52">
        <v>0</v>
      </c>
      <c r="AJ122" s="52"/>
      <c r="AK122" s="30"/>
      <c r="AL122" s="30"/>
    </row>
    <row r="123" spans="1:38" ht="30" customHeight="1" thickBot="1">
      <c r="A123" s="57" t="s">
        <v>379</v>
      </c>
      <c r="B123" s="57"/>
      <c r="C123" s="58">
        <v>0</v>
      </c>
      <c r="D123" s="59"/>
      <c r="E123" s="60">
        <v>0</v>
      </c>
      <c r="F123" s="60"/>
      <c r="G123" s="60">
        <v>0</v>
      </c>
      <c r="H123" s="60"/>
      <c r="I123" s="53">
        <v>0</v>
      </c>
      <c r="J123" s="53"/>
      <c r="K123" s="52">
        <v>0</v>
      </c>
      <c r="L123" s="52"/>
      <c r="M123" s="53">
        <v>0</v>
      </c>
      <c r="N123" s="53"/>
      <c r="O123" s="52">
        <v>0</v>
      </c>
      <c r="P123" s="52"/>
      <c r="Q123" s="53">
        <v>0</v>
      </c>
      <c r="R123" s="53"/>
      <c r="S123" s="52">
        <v>0</v>
      </c>
      <c r="T123" s="52"/>
      <c r="U123" s="53">
        <v>0</v>
      </c>
      <c r="V123" s="53"/>
      <c r="W123" s="52">
        <v>0</v>
      </c>
      <c r="X123" s="52"/>
      <c r="Y123" s="53">
        <v>0</v>
      </c>
      <c r="Z123" s="53"/>
      <c r="AA123" s="52">
        <v>0</v>
      </c>
      <c r="AB123" s="52"/>
      <c r="AC123" s="53">
        <v>0</v>
      </c>
      <c r="AD123" s="53"/>
      <c r="AE123" s="52">
        <v>0</v>
      </c>
      <c r="AF123" s="52"/>
      <c r="AG123" s="53">
        <v>0</v>
      </c>
      <c r="AH123" s="53"/>
      <c r="AI123" s="52">
        <v>0</v>
      </c>
      <c r="AJ123" s="52"/>
      <c r="AK123" s="30"/>
      <c r="AL123" s="30"/>
    </row>
    <row r="124" spans="1:38" ht="30" customHeight="1" thickBot="1">
      <c r="A124" s="57" t="s">
        <v>380</v>
      </c>
      <c r="B124" s="57"/>
      <c r="C124" s="58">
        <v>23</v>
      </c>
      <c r="D124" s="59"/>
      <c r="E124" s="60">
        <v>6</v>
      </c>
      <c r="F124" s="60"/>
      <c r="G124" s="60">
        <v>29</v>
      </c>
      <c r="H124" s="60"/>
      <c r="I124" s="53">
        <v>3</v>
      </c>
      <c r="J124" s="53"/>
      <c r="K124" s="52">
        <v>0</v>
      </c>
      <c r="L124" s="52"/>
      <c r="M124" s="53">
        <v>4</v>
      </c>
      <c r="N124" s="53"/>
      <c r="O124" s="52">
        <v>2</v>
      </c>
      <c r="P124" s="52"/>
      <c r="Q124" s="53">
        <v>3</v>
      </c>
      <c r="R124" s="53"/>
      <c r="S124" s="52">
        <v>0</v>
      </c>
      <c r="T124" s="52"/>
      <c r="U124" s="53">
        <v>1</v>
      </c>
      <c r="V124" s="53"/>
      <c r="W124" s="52">
        <v>1</v>
      </c>
      <c r="X124" s="52"/>
      <c r="Y124" s="53">
        <v>0</v>
      </c>
      <c r="Z124" s="53"/>
      <c r="AA124" s="52">
        <v>0</v>
      </c>
      <c r="AB124" s="52"/>
      <c r="AC124" s="53">
        <v>0</v>
      </c>
      <c r="AD124" s="53"/>
      <c r="AE124" s="52">
        <v>1</v>
      </c>
      <c r="AF124" s="52"/>
      <c r="AG124" s="53">
        <v>12</v>
      </c>
      <c r="AH124" s="53"/>
      <c r="AI124" s="52">
        <v>2</v>
      </c>
      <c r="AJ124" s="52"/>
      <c r="AK124" s="30"/>
      <c r="AL124" s="30"/>
    </row>
    <row r="125" spans="1:38" ht="30" customHeight="1" thickBot="1">
      <c r="A125" s="57" t="s">
        <v>381</v>
      </c>
      <c r="B125" s="57"/>
      <c r="C125" s="58">
        <v>5</v>
      </c>
      <c r="D125" s="59"/>
      <c r="E125" s="60">
        <v>0</v>
      </c>
      <c r="F125" s="60"/>
      <c r="G125" s="60">
        <v>5</v>
      </c>
      <c r="H125" s="60"/>
      <c r="I125" s="53">
        <v>0</v>
      </c>
      <c r="J125" s="53"/>
      <c r="K125" s="52">
        <v>0</v>
      </c>
      <c r="L125" s="52"/>
      <c r="M125" s="53">
        <v>2</v>
      </c>
      <c r="N125" s="53"/>
      <c r="O125" s="52">
        <v>0</v>
      </c>
      <c r="P125" s="52"/>
      <c r="Q125" s="53">
        <v>1</v>
      </c>
      <c r="R125" s="53"/>
      <c r="S125" s="52">
        <v>0</v>
      </c>
      <c r="T125" s="52"/>
      <c r="U125" s="53">
        <v>2</v>
      </c>
      <c r="V125" s="53"/>
      <c r="W125" s="52">
        <v>0</v>
      </c>
      <c r="X125" s="52"/>
      <c r="Y125" s="53">
        <v>0</v>
      </c>
      <c r="Z125" s="53"/>
      <c r="AA125" s="52">
        <v>0</v>
      </c>
      <c r="AB125" s="52"/>
      <c r="AC125" s="53">
        <v>0</v>
      </c>
      <c r="AD125" s="53"/>
      <c r="AE125" s="52">
        <v>0</v>
      </c>
      <c r="AF125" s="52"/>
      <c r="AG125" s="53">
        <v>0</v>
      </c>
      <c r="AH125" s="53"/>
      <c r="AI125" s="52">
        <v>0</v>
      </c>
      <c r="AJ125" s="52"/>
      <c r="AK125" s="30"/>
      <c r="AL125" s="30"/>
    </row>
    <row r="126" spans="1:38" ht="30" customHeight="1" thickBot="1">
      <c r="A126" s="57" t="s">
        <v>382</v>
      </c>
      <c r="B126" s="57"/>
      <c r="C126" s="58">
        <v>87</v>
      </c>
      <c r="D126" s="59"/>
      <c r="E126" s="60">
        <v>25</v>
      </c>
      <c r="F126" s="60"/>
      <c r="G126" s="60">
        <v>112</v>
      </c>
      <c r="H126" s="60"/>
      <c r="I126" s="53">
        <v>1</v>
      </c>
      <c r="J126" s="53"/>
      <c r="K126" s="52">
        <v>0</v>
      </c>
      <c r="L126" s="52"/>
      <c r="M126" s="53">
        <v>12</v>
      </c>
      <c r="N126" s="53"/>
      <c r="O126" s="52">
        <v>1</v>
      </c>
      <c r="P126" s="52"/>
      <c r="Q126" s="53">
        <v>10</v>
      </c>
      <c r="R126" s="53"/>
      <c r="S126" s="52">
        <v>1</v>
      </c>
      <c r="T126" s="52"/>
      <c r="U126" s="53">
        <v>17</v>
      </c>
      <c r="V126" s="53"/>
      <c r="W126" s="52">
        <v>2</v>
      </c>
      <c r="X126" s="52"/>
      <c r="Y126" s="53">
        <v>6</v>
      </c>
      <c r="Z126" s="53"/>
      <c r="AA126" s="52">
        <v>0</v>
      </c>
      <c r="AB126" s="52"/>
      <c r="AC126" s="53">
        <v>8</v>
      </c>
      <c r="AD126" s="53"/>
      <c r="AE126" s="52">
        <v>5</v>
      </c>
      <c r="AF126" s="52"/>
      <c r="AG126" s="53">
        <v>33</v>
      </c>
      <c r="AH126" s="53"/>
      <c r="AI126" s="52">
        <v>16</v>
      </c>
      <c r="AJ126" s="52"/>
      <c r="AK126" s="30"/>
      <c r="AL126" s="30"/>
    </row>
    <row r="127" spans="1:38" ht="30" customHeight="1" thickBot="1">
      <c r="A127" s="57" t="s">
        <v>458</v>
      </c>
      <c r="B127" s="57"/>
      <c r="C127" s="58">
        <v>0</v>
      </c>
      <c r="D127" s="59"/>
      <c r="E127" s="60">
        <v>0</v>
      </c>
      <c r="F127" s="60"/>
      <c r="G127" s="60">
        <v>0</v>
      </c>
      <c r="H127" s="60"/>
      <c r="I127" s="53">
        <v>0</v>
      </c>
      <c r="J127" s="53"/>
      <c r="K127" s="52">
        <v>0</v>
      </c>
      <c r="L127" s="52"/>
      <c r="M127" s="53">
        <v>0</v>
      </c>
      <c r="N127" s="53"/>
      <c r="O127" s="52">
        <v>0</v>
      </c>
      <c r="P127" s="52"/>
      <c r="Q127" s="53">
        <v>0</v>
      </c>
      <c r="R127" s="53"/>
      <c r="S127" s="52">
        <v>0</v>
      </c>
      <c r="T127" s="52"/>
      <c r="U127" s="53">
        <v>0</v>
      </c>
      <c r="V127" s="53"/>
      <c r="W127" s="52">
        <v>0</v>
      </c>
      <c r="X127" s="52"/>
      <c r="Y127" s="53">
        <v>0</v>
      </c>
      <c r="Z127" s="53"/>
      <c r="AA127" s="52">
        <v>0</v>
      </c>
      <c r="AB127" s="52"/>
      <c r="AC127" s="53">
        <v>0</v>
      </c>
      <c r="AD127" s="53"/>
      <c r="AE127" s="52">
        <v>0</v>
      </c>
      <c r="AF127" s="52"/>
      <c r="AG127" s="53">
        <v>0</v>
      </c>
      <c r="AH127" s="53"/>
      <c r="AI127" s="52">
        <v>0</v>
      </c>
      <c r="AJ127" s="52"/>
      <c r="AK127" s="30"/>
      <c r="AL127" s="30"/>
    </row>
    <row r="128" spans="1:38" ht="30" customHeight="1" thickBot="1">
      <c r="A128" s="57" t="s">
        <v>384</v>
      </c>
      <c r="B128" s="57"/>
      <c r="C128" s="58">
        <v>49</v>
      </c>
      <c r="D128" s="59"/>
      <c r="E128" s="60">
        <v>15</v>
      </c>
      <c r="F128" s="60"/>
      <c r="G128" s="60">
        <v>64</v>
      </c>
      <c r="H128" s="60"/>
      <c r="I128" s="53">
        <v>3</v>
      </c>
      <c r="J128" s="53"/>
      <c r="K128" s="52">
        <v>0</v>
      </c>
      <c r="L128" s="52"/>
      <c r="M128" s="53">
        <v>7</v>
      </c>
      <c r="N128" s="53"/>
      <c r="O128" s="52">
        <v>0</v>
      </c>
      <c r="P128" s="52"/>
      <c r="Q128" s="53">
        <v>12</v>
      </c>
      <c r="R128" s="53"/>
      <c r="S128" s="52">
        <v>0</v>
      </c>
      <c r="T128" s="52"/>
      <c r="U128" s="53">
        <v>2</v>
      </c>
      <c r="V128" s="53"/>
      <c r="W128" s="52">
        <v>1</v>
      </c>
      <c r="X128" s="52"/>
      <c r="Y128" s="53">
        <v>3</v>
      </c>
      <c r="Z128" s="53"/>
      <c r="AA128" s="52">
        <v>1</v>
      </c>
      <c r="AB128" s="52"/>
      <c r="AC128" s="53">
        <v>5</v>
      </c>
      <c r="AD128" s="53"/>
      <c r="AE128" s="52">
        <v>2</v>
      </c>
      <c r="AF128" s="52"/>
      <c r="AG128" s="53">
        <v>17</v>
      </c>
      <c r="AH128" s="53"/>
      <c r="AI128" s="52">
        <v>11</v>
      </c>
      <c r="AJ128" s="52"/>
      <c r="AK128" s="30"/>
      <c r="AL128" s="30"/>
    </row>
    <row r="129" spans="1:38" ht="30" customHeight="1" thickBot="1">
      <c r="A129" s="57" t="s">
        <v>385</v>
      </c>
      <c r="B129" s="57"/>
      <c r="C129" s="58">
        <v>24</v>
      </c>
      <c r="D129" s="59"/>
      <c r="E129" s="60">
        <v>5</v>
      </c>
      <c r="F129" s="60"/>
      <c r="G129" s="60">
        <v>29</v>
      </c>
      <c r="H129" s="60"/>
      <c r="I129" s="53">
        <v>0</v>
      </c>
      <c r="J129" s="53"/>
      <c r="K129" s="52">
        <v>0</v>
      </c>
      <c r="L129" s="52"/>
      <c r="M129" s="53">
        <v>3</v>
      </c>
      <c r="N129" s="53"/>
      <c r="O129" s="52">
        <v>0</v>
      </c>
      <c r="P129" s="52"/>
      <c r="Q129" s="53">
        <v>2</v>
      </c>
      <c r="R129" s="53"/>
      <c r="S129" s="52">
        <v>0</v>
      </c>
      <c r="T129" s="52"/>
      <c r="U129" s="53">
        <v>1</v>
      </c>
      <c r="V129" s="53"/>
      <c r="W129" s="52">
        <v>0</v>
      </c>
      <c r="X129" s="52"/>
      <c r="Y129" s="53">
        <v>1</v>
      </c>
      <c r="Z129" s="53"/>
      <c r="AA129" s="52">
        <v>0</v>
      </c>
      <c r="AB129" s="52"/>
      <c r="AC129" s="53">
        <v>2</v>
      </c>
      <c r="AD129" s="53"/>
      <c r="AE129" s="52">
        <v>1</v>
      </c>
      <c r="AF129" s="52"/>
      <c r="AG129" s="53">
        <v>15</v>
      </c>
      <c r="AH129" s="53"/>
      <c r="AI129" s="52">
        <v>4</v>
      </c>
      <c r="AJ129" s="52"/>
      <c r="AK129" s="30"/>
      <c r="AL129" s="30"/>
    </row>
    <row r="130" spans="1:38" ht="30" customHeight="1" thickBot="1">
      <c r="A130" s="57" t="s">
        <v>386</v>
      </c>
      <c r="B130" s="57"/>
      <c r="C130" s="58">
        <v>3</v>
      </c>
      <c r="D130" s="59"/>
      <c r="E130" s="60">
        <v>2</v>
      </c>
      <c r="F130" s="60"/>
      <c r="G130" s="60">
        <v>5</v>
      </c>
      <c r="H130" s="60"/>
      <c r="I130" s="53">
        <v>1</v>
      </c>
      <c r="J130" s="53"/>
      <c r="K130" s="52">
        <v>0</v>
      </c>
      <c r="L130" s="52"/>
      <c r="M130" s="53">
        <v>0</v>
      </c>
      <c r="N130" s="53"/>
      <c r="O130" s="52">
        <v>0</v>
      </c>
      <c r="P130" s="52"/>
      <c r="Q130" s="53">
        <v>1</v>
      </c>
      <c r="R130" s="53"/>
      <c r="S130" s="52">
        <v>0</v>
      </c>
      <c r="T130" s="52"/>
      <c r="U130" s="53">
        <v>0</v>
      </c>
      <c r="V130" s="53"/>
      <c r="W130" s="52">
        <v>0</v>
      </c>
      <c r="X130" s="52"/>
      <c r="Y130" s="53">
        <v>0</v>
      </c>
      <c r="Z130" s="53"/>
      <c r="AA130" s="52">
        <v>0</v>
      </c>
      <c r="AB130" s="52"/>
      <c r="AC130" s="53">
        <v>0</v>
      </c>
      <c r="AD130" s="53"/>
      <c r="AE130" s="52">
        <v>0</v>
      </c>
      <c r="AF130" s="52"/>
      <c r="AG130" s="53">
        <v>1</v>
      </c>
      <c r="AH130" s="53"/>
      <c r="AI130" s="52">
        <v>2</v>
      </c>
      <c r="AJ130" s="52"/>
      <c r="AK130" s="30"/>
      <c r="AL130" s="30"/>
    </row>
    <row r="131" spans="1:38" ht="30" customHeight="1" thickBot="1">
      <c r="A131" s="57" t="s">
        <v>387</v>
      </c>
      <c r="B131" s="57"/>
      <c r="C131" s="58">
        <v>24</v>
      </c>
      <c r="D131" s="59"/>
      <c r="E131" s="60">
        <v>7</v>
      </c>
      <c r="F131" s="60"/>
      <c r="G131" s="60">
        <v>31</v>
      </c>
      <c r="H131" s="60"/>
      <c r="I131" s="53">
        <v>0</v>
      </c>
      <c r="J131" s="53"/>
      <c r="K131" s="52">
        <v>0</v>
      </c>
      <c r="L131" s="52"/>
      <c r="M131" s="53">
        <v>3</v>
      </c>
      <c r="N131" s="53"/>
      <c r="O131" s="52">
        <v>0</v>
      </c>
      <c r="P131" s="52"/>
      <c r="Q131" s="53">
        <v>1</v>
      </c>
      <c r="R131" s="53"/>
      <c r="S131" s="52">
        <v>0</v>
      </c>
      <c r="T131" s="52"/>
      <c r="U131" s="53">
        <v>1</v>
      </c>
      <c r="V131" s="53"/>
      <c r="W131" s="52">
        <v>0</v>
      </c>
      <c r="X131" s="52"/>
      <c r="Y131" s="53">
        <v>0</v>
      </c>
      <c r="Z131" s="53"/>
      <c r="AA131" s="52">
        <v>0</v>
      </c>
      <c r="AB131" s="52"/>
      <c r="AC131" s="53">
        <v>3</v>
      </c>
      <c r="AD131" s="53"/>
      <c r="AE131" s="52">
        <v>2</v>
      </c>
      <c r="AF131" s="52"/>
      <c r="AG131" s="53">
        <v>16</v>
      </c>
      <c r="AH131" s="53"/>
      <c r="AI131" s="52">
        <v>5</v>
      </c>
      <c r="AJ131" s="52"/>
      <c r="AK131" s="30"/>
      <c r="AL131" s="30"/>
    </row>
    <row r="132" spans="1:38" ht="30" customHeight="1" thickBot="1">
      <c r="A132" s="57" t="s">
        <v>388</v>
      </c>
      <c r="B132" s="57"/>
      <c r="C132" s="58">
        <v>0</v>
      </c>
      <c r="D132" s="59"/>
      <c r="E132" s="60">
        <v>0</v>
      </c>
      <c r="F132" s="60"/>
      <c r="G132" s="60">
        <v>0</v>
      </c>
      <c r="H132" s="60"/>
      <c r="I132" s="53">
        <v>0</v>
      </c>
      <c r="J132" s="53"/>
      <c r="K132" s="52">
        <v>0</v>
      </c>
      <c r="L132" s="52"/>
      <c r="M132" s="53">
        <v>0</v>
      </c>
      <c r="N132" s="53"/>
      <c r="O132" s="52">
        <v>0</v>
      </c>
      <c r="P132" s="52"/>
      <c r="Q132" s="53">
        <v>0</v>
      </c>
      <c r="R132" s="53"/>
      <c r="S132" s="52">
        <v>0</v>
      </c>
      <c r="T132" s="52"/>
      <c r="U132" s="53">
        <v>0</v>
      </c>
      <c r="V132" s="53"/>
      <c r="W132" s="52">
        <v>0</v>
      </c>
      <c r="X132" s="52"/>
      <c r="Y132" s="53">
        <v>0</v>
      </c>
      <c r="Z132" s="53"/>
      <c r="AA132" s="52">
        <v>0</v>
      </c>
      <c r="AB132" s="52"/>
      <c r="AC132" s="53">
        <v>0</v>
      </c>
      <c r="AD132" s="53"/>
      <c r="AE132" s="52">
        <v>0</v>
      </c>
      <c r="AF132" s="52"/>
      <c r="AG132" s="53">
        <v>0</v>
      </c>
      <c r="AH132" s="53"/>
      <c r="AI132" s="52">
        <v>0</v>
      </c>
      <c r="AJ132" s="52"/>
      <c r="AK132" s="30"/>
      <c r="AL132" s="30"/>
    </row>
    <row r="133" spans="1:38" ht="30" customHeight="1" thickBot="1">
      <c r="A133" s="57" t="s">
        <v>389</v>
      </c>
      <c r="B133" s="57"/>
      <c r="C133" s="58">
        <v>0</v>
      </c>
      <c r="D133" s="59"/>
      <c r="E133" s="60">
        <v>0</v>
      </c>
      <c r="F133" s="60"/>
      <c r="G133" s="60">
        <v>0</v>
      </c>
      <c r="H133" s="60"/>
      <c r="I133" s="53">
        <v>0</v>
      </c>
      <c r="J133" s="53"/>
      <c r="K133" s="52">
        <v>0</v>
      </c>
      <c r="L133" s="52"/>
      <c r="M133" s="53">
        <v>0</v>
      </c>
      <c r="N133" s="53"/>
      <c r="O133" s="52">
        <v>0</v>
      </c>
      <c r="P133" s="52"/>
      <c r="Q133" s="53">
        <v>0</v>
      </c>
      <c r="R133" s="53"/>
      <c r="S133" s="52">
        <v>0</v>
      </c>
      <c r="T133" s="52"/>
      <c r="U133" s="53">
        <v>0</v>
      </c>
      <c r="V133" s="53"/>
      <c r="W133" s="52">
        <v>0</v>
      </c>
      <c r="X133" s="52"/>
      <c r="Y133" s="53">
        <v>0</v>
      </c>
      <c r="Z133" s="53"/>
      <c r="AA133" s="52">
        <v>0</v>
      </c>
      <c r="AB133" s="52"/>
      <c r="AC133" s="53">
        <v>0</v>
      </c>
      <c r="AD133" s="53"/>
      <c r="AE133" s="52">
        <v>0</v>
      </c>
      <c r="AF133" s="52"/>
      <c r="AG133" s="53">
        <v>0</v>
      </c>
      <c r="AH133" s="53"/>
      <c r="AI133" s="52">
        <v>0</v>
      </c>
      <c r="AJ133" s="52"/>
      <c r="AK133" s="30"/>
      <c r="AL133" s="30"/>
    </row>
    <row r="134" spans="1:38" ht="30" customHeight="1" thickBot="1">
      <c r="A134" s="57" t="s">
        <v>459</v>
      </c>
      <c r="B134" s="57"/>
      <c r="C134" s="58">
        <v>6</v>
      </c>
      <c r="D134" s="59"/>
      <c r="E134" s="60">
        <v>2</v>
      </c>
      <c r="F134" s="60"/>
      <c r="G134" s="60">
        <v>8</v>
      </c>
      <c r="H134" s="60"/>
      <c r="I134" s="53">
        <v>1</v>
      </c>
      <c r="J134" s="53"/>
      <c r="K134" s="52">
        <v>0</v>
      </c>
      <c r="L134" s="52"/>
      <c r="M134" s="53">
        <v>1</v>
      </c>
      <c r="N134" s="53"/>
      <c r="O134" s="52">
        <v>0</v>
      </c>
      <c r="P134" s="52"/>
      <c r="Q134" s="53">
        <v>1</v>
      </c>
      <c r="R134" s="53"/>
      <c r="S134" s="52">
        <v>1</v>
      </c>
      <c r="T134" s="52"/>
      <c r="U134" s="53">
        <v>1</v>
      </c>
      <c r="V134" s="53"/>
      <c r="W134" s="52">
        <v>0</v>
      </c>
      <c r="X134" s="52"/>
      <c r="Y134" s="53">
        <v>0</v>
      </c>
      <c r="Z134" s="53"/>
      <c r="AA134" s="52">
        <v>0</v>
      </c>
      <c r="AB134" s="52"/>
      <c r="AC134" s="53">
        <v>0</v>
      </c>
      <c r="AD134" s="53"/>
      <c r="AE134" s="52">
        <v>0</v>
      </c>
      <c r="AF134" s="52"/>
      <c r="AG134" s="53">
        <v>2</v>
      </c>
      <c r="AH134" s="53"/>
      <c r="AI134" s="52">
        <v>1</v>
      </c>
      <c r="AJ134" s="52"/>
      <c r="AK134" s="30"/>
      <c r="AL134" s="30"/>
    </row>
    <row r="135" spans="1:38" ht="30" customHeight="1" thickBot="1">
      <c r="A135" s="57" t="s">
        <v>391</v>
      </c>
      <c r="B135" s="57"/>
      <c r="C135" s="58">
        <v>22</v>
      </c>
      <c r="D135" s="59"/>
      <c r="E135" s="60">
        <v>1</v>
      </c>
      <c r="F135" s="60"/>
      <c r="G135" s="60">
        <v>23</v>
      </c>
      <c r="H135" s="60"/>
      <c r="I135" s="53">
        <v>2</v>
      </c>
      <c r="J135" s="53"/>
      <c r="K135" s="52">
        <v>0</v>
      </c>
      <c r="L135" s="52"/>
      <c r="M135" s="53">
        <v>5</v>
      </c>
      <c r="N135" s="53"/>
      <c r="O135" s="52">
        <v>0</v>
      </c>
      <c r="P135" s="52"/>
      <c r="Q135" s="53">
        <v>5</v>
      </c>
      <c r="R135" s="53"/>
      <c r="S135" s="52">
        <v>0</v>
      </c>
      <c r="T135" s="52"/>
      <c r="U135" s="53">
        <v>3</v>
      </c>
      <c r="V135" s="53"/>
      <c r="W135" s="52">
        <v>0</v>
      </c>
      <c r="X135" s="52"/>
      <c r="Y135" s="53">
        <v>2</v>
      </c>
      <c r="Z135" s="53"/>
      <c r="AA135" s="52">
        <v>0</v>
      </c>
      <c r="AB135" s="52"/>
      <c r="AC135" s="53">
        <v>0</v>
      </c>
      <c r="AD135" s="53"/>
      <c r="AE135" s="52">
        <v>0</v>
      </c>
      <c r="AF135" s="52"/>
      <c r="AG135" s="53">
        <v>5</v>
      </c>
      <c r="AH135" s="53"/>
      <c r="AI135" s="52">
        <v>1</v>
      </c>
      <c r="AJ135" s="52"/>
      <c r="AK135" s="30"/>
      <c r="AL135" s="30"/>
    </row>
    <row r="136" spans="1:38" ht="30" customHeight="1" thickBot="1">
      <c r="A136" s="57" t="s">
        <v>392</v>
      </c>
      <c r="B136" s="57"/>
      <c r="C136" s="58">
        <v>19</v>
      </c>
      <c r="D136" s="59"/>
      <c r="E136" s="60">
        <v>6</v>
      </c>
      <c r="F136" s="60"/>
      <c r="G136" s="60">
        <v>25</v>
      </c>
      <c r="H136" s="60"/>
      <c r="I136" s="53">
        <v>0</v>
      </c>
      <c r="J136" s="53"/>
      <c r="K136" s="52">
        <v>1</v>
      </c>
      <c r="L136" s="52"/>
      <c r="M136" s="53">
        <v>2</v>
      </c>
      <c r="N136" s="53"/>
      <c r="O136" s="52">
        <v>0</v>
      </c>
      <c r="P136" s="52"/>
      <c r="Q136" s="53">
        <v>2</v>
      </c>
      <c r="R136" s="53"/>
      <c r="S136" s="52">
        <v>0</v>
      </c>
      <c r="T136" s="52"/>
      <c r="U136" s="53">
        <v>2</v>
      </c>
      <c r="V136" s="53"/>
      <c r="W136" s="52">
        <v>0</v>
      </c>
      <c r="X136" s="52"/>
      <c r="Y136" s="53">
        <v>0</v>
      </c>
      <c r="Z136" s="53"/>
      <c r="AA136" s="52">
        <v>0</v>
      </c>
      <c r="AB136" s="52"/>
      <c r="AC136" s="53">
        <v>1</v>
      </c>
      <c r="AD136" s="53"/>
      <c r="AE136" s="52">
        <v>2</v>
      </c>
      <c r="AF136" s="52"/>
      <c r="AG136" s="53">
        <v>12</v>
      </c>
      <c r="AH136" s="53"/>
      <c r="AI136" s="52">
        <v>3</v>
      </c>
      <c r="AJ136" s="52"/>
      <c r="AK136" s="30"/>
      <c r="AL136" s="30"/>
    </row>
    <row r="137" spans="1:38" ht="30" customHeight="1" thickBot="1">
      <c r="A137" s="57" t="s">
        <v>393</v>
      </c>
      <c r="B137" s="57"/>
      <c r="C137" s="58">
        <v>31</v>
      </c>
      <c r="D137" s="59"/>
      <c r="E137" s="60">
        <v>15</v>
      </c>
      <c r="F137" s="60"/>
      <c r="G137" s="60">
        <v>46</v>
      </c>
      <c r="H137" s="60"/>
      <c r="I137" s="53">
        <v>2</v>
      </c>
      <c r="J137" s="53"/>
      <c r="K137" s="52">
        <v>1</v>
      </c>
      <c r="L137" s="52"/>
      <c r="M137" s="53">
        <v>1</v>
      </c>
      <c r="N137" s="53"/>
      <c r="O137" s="52">
        <v>2</v>
      </c>
      <c r="P137" s="52"/>
      <c r="Q137" s="53">
        <v>1</v>
      </c>
      <c r="R137" s="53"/>
      <c r="S137" s="52">
        <v>0</v>
      </c>
      <c r="T137" s="52"/>
      <c r="U137" s="53">
        <v>0</v>
      </c>
      <c r="V137" s="53"/>
      <c r="W137" s="52">
        <v>0</v>
      </c>
      <c r="X137" s="52"/>
      <c r="Y137" s="53">
        <v>0</v>
      </c>
      <c r="Z137" s="53"/>
      <c r="AA137" s="52">
        <v>0</v>
      </c>
      <c r="AB137" s="52"/>
      <c r="AC137" s="53">
        <v>3</v>
      </c>
      <c r="AD137" s="53"/>
      <c r="AE137" s="52">
        <v>0</v>
      </c>
      <c r="AF137" s="52"/>
      <c r="AG137" s="53">
        <v>24</v>
      </c>
      <c r="AH137" s="53"/>
      <c r="AI137" s="52">
        <v>12</v>
      </c>
      <c r="AJ137" s="52"/>
      <c r="AK137" s="30"/>
      <c r="AL137" s="30"/>
    </row>
    <row r="138" spans="1:38" ht="30" customHeight="1" thickBot="1">
      <c r="A138" s="57" t="s">
        <v>460</v>
      </c>
      <c r="B138" s="57"/>
      <c r="C138" s="58">
        <v>29</v>
      </c>
      <c r="D138" s="59"/>
      <c r="E138" s="60">
        <v>10</v>
      </c>
      <c r="F138" s="60"/>
      <c r="G138" s="60">
        <v>39</v>
      </c>
      <c r="H138" s="60"/>
      <c r="I138" s="53">
        <v>7</v>
      </c>
      <c r="J138" s="53"/>
      <c r="K138" s="52">
        <v>5</v>
      </c>
      <c r="L138" s="52"/>
      <c r="M138" s="53">
        <v>5</v>
      </c>
      <c r="N138" s="53"/>
      <c r="O138" s="52">
        <v>0</v>
      </c>
      <c r="P138" s="52"/>
      <c r="Q138" s="53">
        <v>4</v>
      </c>
      <c r="R138" s="53"/>
      <c r="S138" s="52">
        <v>1</v>
      </c>
      <c r="T138" s="52"/>
      <c r="U138" s="53">
        <v>0</v>
      </c>
      <c r="V138" s="53"/>
      <c r="W138" s="52">
        <v>0</v>
      </c>
      <c r="X138" s="52"/>
      <c r="Y138" s="53">
        <v>0</v>
      </c>
      <c r="Z138" s="53"/>
      <c r="AA138" s="52">
        <v>0</v>
      </c>
      <c r="AB138" s="52"/>
      <c r="AC138" s="53">
        <v>3</v>
      </c>
      <c r="AD138" s="53"/>
      <c r="AE138" s="52">
        <v>0</v>
      </c>
      <c r="AF138" s="52"/>
      <c r="AG138" s="53">
        <v>10</v>
      </c>
      <c r="AH138" s="53"/>
      <c r="AI138" s="52">
        <v>4</v>
      </c>
      <c r="AJ138" s="52"/>
      <c r="AK138" s="30"/>
      <c r="AL138" s="30"/>
    </row>
    <row r="139" spans="1:38" ht="30" customHeight="1" thickBot="1">
      <c r="A139" s="57" t="s">
        <v>461</v>
      </c>
      <c r="B139" s="57"/>
      <c r="C139" s="58">
        <v>0</v>
      </c>
      <c r="D139" s="59"/>
      <c r="E139" s="60">
        <v>0</v>
      </c>
      <c r="F139" s="60"/>
      <c r="G139" s="60">
        <v>0</v>
      </c>
      <c r="H139" s="60"/>
      <c r="I139" s="53">
        <v>0</v>
      </c>
      <c r="J139" s="53"/>
      <c r="K139" s="52">
        <v>0</v>
      </c>
      <c r="L139" s="52"/>
      <c r="M139" s="53">
        <v>0</v>
      </c>
      <c r="N139" s="53"/>
      <c r="O139" s="52">
        <v>0</v>
      </c>
      <c r="P139" s="52"/>
      <c r="Q139" s="53">
        <v>0</v>
      </c>
      <c r="R139" s="53"/>
      <c r="S139" s="52">
        <v>0</v>
      </c>
      <c r="T139" s="52"/>
      <c r="U139" s="53">
        <v>0</v>
      </c>
      <c r="V139" s="53"/>
      <c r="W139" s="52">
        <v>0</v>
      </c>
      <c r="X139" s="52"/>
      <c r="Y139" s="53">
        <v>0</v>
      </c>
      <c r="Z139" s="53"/>
      <c r="AA139" s="52">
        <v>0</v>
      </c>
      <c r="AB139" s="52"/>
      <c r="AC139" s="53">
        <v>0</v>
      </c>
      <c r="AD139" s="53"/>
      <c r="AE139" s="52">
        <v>0</v>
      </c>
      <c r="AF139" s="52"/>
      <c r="AG139" s="53">
        <v>0</v>
      </c>
      <c r="AH139" s="53"/>
      <c r="AI139" s="52">
        <v>0</v>
      </c>
      <c r="AJ139" s="52"/>
      <c r="AK139" s="30"/>
      <c r="AL139" s="30"/>
    </row>
    <row r="140" spans="1:38" ht="30" customHeight="1" thickBot="1">
      <c r="A140" s="57" t="s">
        <v>394</v>
      </c>
      <c r="B140" s="57"/>
      <c r="C140" s="58">
        <v>16</v>
      </c>
      <c r="D140" s="59"/>
      <c r="E140" s="60">
        <v>4</v>
      </c>
      <c r="F140" s="60"/>
      <c r="G140" s="60">
        <v>20</v>
      </c>
      <c r="H140" s="60"/>
      <c r="I140" s="53">
        <v>1</v>
      </c>
      <c r="J140" s="53"/>
      <c r="K140" s="52">
        <v>0</v>
      </c>
      <c r="L140" s="52"/>
      <c r="M140" s="53">
        <v>2</v>
      </c>
      <c r="N140" s="53"/>
      <c r="O140" s="52">
        <v>0</v>
      </c>
      <c r="P140" s="52"/>
      <c r="Q140" s="53">
        <v>2</v>
      </c>
      <c r="R140" s="53"/>
      <c r="S140" s="52">
        <v>0</v>
      </c>
      <c r="T140" s="52"/>
      <c r="U140" s="53">
        <v>2</v>
      </c>
      <c r="V140" s="53"/>
      <c r="W140" s="52">
        <v>0</v>
      </c>
      <c r="X140" s="52"/>
      <c r="Y140" s="53">
        <v>1</v>
      </c>
      <c r="Z140" s="53"/>
      <c r="AA140" s="52">
        <v>0</v>
      </c>
      <c r="AB140" s="52"/>
      <c r="AC140" s="53">
        <v>2</v>
      </c>
      <c r="AD140" s="53"/>
      <c r="AE140" s="52">
        <v>3</v>
      </c>
      <c r="AF140" s="52"/>
      <c r="AG140" s="53">
        <v>6</v>
      </c>
      <c r="AH140" s="53"/>
      <c r="AI140" s="52">
        <v>1</v>
      </c>
      <c r="AJ140" s="52"/>
      <c r="AK140" s="30"/>
      <c r="AL140" s="30"/>
    </row>
    <row r="141" spans="1:38" ht="30" customHeight="1" thickBot="1">
      <c r="A141" s="57" t="s">
        <v>395</v>
      </c>
      <c r="B141" s="57"/>
      <c r="C141" s="58">
        <v>10</v>
      </c>
      <c r="D141" s="59"/>
      <c r="E141" s="60">
        <v>1</v>
      </c>
      <c r="F141" s="60"/>
      <c r="G141" s="60">
        <v>11</v>
      </c>
      <c r="H141" s="60"/>
      <c r="I141" s="53">
        <v>0</v>
      </c>
      <c r="J141" s="53"/>
      <c r="K141" s="52">
        <v>0</v>
      </c>
      <c r="L141" s="52"/>
      <c r="M141" s="53">
        <v>2</v>
      </c>
      <c r="N141" s="53"/>
      <c r="O141" s="52">
        <v>0</v>
      </c>
      <c r="P141" s="52"/>
      <c r="Q141" s="53">
        <v>0</v>
      </c>
      <c r="R141" s="53"/>
      <c r="S141" s="52">
        <v>0</v>
      </c>
      <c r="T141" s="52"/>
      <c r="U141" s="53">
        <v>1</v>
      </c>
      <c r="V141" s="53"/>
      <c r="W141" s="52">
        <v>0</v>
      </c>
      <c r="X141" s="52"/>
      <c r="Y141" s="53">
        <v>2</v>
      </c>
      <c r="Z141" s="53"/>
      <c r="AA141" s="52">
        <v>0</v>
      </c>
      <c r="AB141" s="52"/>
      <c r="AC141" s="53">
        <v>1</v>
      </c>
      <c r="AD141" s="53"/>
      <c r="AE141" s="52">
        <v>0</v>
      </c>
      <c r="AF141" s="52"/>
      <c r="AG141" s="53">
        <v>4</v>
      </c>
      <c r="AH141" s="53"/>
      <c r="AI141" s="52">
        <v>1</v>
      </c>
      <c r="AJ141" s="52"/>
      <c r="AK141" s="30"/>
      <c r="AL141" s="30"/>
    </row>
    <row r="142" spans="1:38" ht="30" customHeight="1" thickBot="1">
      <c r="A142" s="57" t="s">
        <v>396</v>
      </c>
      <c r="B142" s="57"/>
      <c r="C142" s="58">
        <v>32</v>
      </c>
      <c r="D142" s="59"/>
      <c r="E142" s="60">
        <v>18</v>
      </c>
      <c r="F142" s="60"/>
      <c r="G142" s="60">
        <v>50</v>
      </c>
      <c r="H142" s="60"/>
      <c r="I142" s="53">
        <v>10</v>
      </c>
      <c r="J142" s="53"/>
      <c r="K142" s="52">
        <v>7</v>
      </c>
      <c r="L142" s="52"/>
      <c r="M142" s="53">
        <v>3</v>
      </c>
      <c r="N142" s="53"/>
      <c r="O142" s="52">
        <v>1</v>
      </c>
      <c r="P142" s="52"/>
      <c r="Q142" s="53">
        <v>1</v>
      </c>
      <c r="R142" s="53"/>
      <c r="S142" s="52">
        <v>1</v>
      </c>
      <c r="T142" s="52"/>
      <c r="U142" s="53">
        <v>3</v>
      </c>
      <c r="V142" s="53"/>
      <c r="W142" s="52">
        <v>1</v>
      </c>
      <c r="X142" s="52"/>
      <c r="Y142" s="53">
        <v>1</v>
      </c>
      <c r="Z142" s="53"/>
      <c r="AA142" s="52">
        <v>0</v>
      </c>
      <c r="AB142" s="52"/>
      <c r="AC142" s="53">
        <v>1</v>
      </c>
      <c r="AD142" s="53"/>
      <c r="AE142" s="52">
        <v>2</v>
      </c>
      <c r="AF142" s="52"/>
      <c r="AG142" s="53">
        <v>13</v>
      </c>
      <c r="AH142" s="53"/>
      <c r="AI142" s="52">
        <v>6</v>
      </c>
      <c r="AJ142" s="52"/>
      <c r="AK142" s="30"/>
      <c r="AL142" s="30"/>
    </row>
    <row r="143" spans="1:38" ht="30" customHeight="1" thickBot="1">
      <c r="A143" s="57" t="s">
        <v>397</v>
      </c>
      <c r="B143" s="57"/>
      <c r="C143" s="58">
        <v>20</v>
      </c>
      <c r="D143" s="59"/>
      <c r="E143" s="60">
        <v>1</v>
      </c>
      <c r="F143" s="60"/>
      <c r="G143" s="60">
        <v>21</v>
      </c>
      <c r="H143" s="60"/>
      <c r="I143" s="53">
        <v>7</v>
      </c>
      <c r="J143" s="53"/>
      <c r="K143" s="52">
        <v>0</v>
      </c>
      <c r="L143" s="52"/>
      <c r="M143" s="53">
        <v>1</v>
      </c>
      <c r="N143" s="53"/>
      <c r="O143" s="52">
        <v>0</v>
      </c>
      <c r="P143" s="52"/>
      <c r="Q143" s="53">
        <v>8</v>
      </c>
      <c r="R143" s="53"/>
      <c r="S143" s="52">
        <v>0</v>
      </c>
      <c r="T143" s="52"/>
      <c r="U143" s="53">
        <v>2</v>
      </c>
      <c r="V143" s="53"/>
      <c r="W143" s="52">
        <v>1</v>
      </c>
      <c r="X143" s="52"/>
      <c r="Y143" s="53">
        <v>0</v>
      </c>
      <c r="Z143" s="53"/>
      <c r="AA143" s="52">
        <v>0</v>
      </c>
      <c r="AB143" s="52"/>
      <c r="AC143" s="53">
        <v>1</v>
      </c>
      <c r="AD143" s="53"/>
      <c r="AE143" s="52">
        <v>0</v>
      </c>
      <c r="AF143" s="52"/>
      <c r="AG143" s="53">
        <v>1</v>
      </c>
      <c r="AH143" s="53"/>
      <c r="AI143" s="52">
        <v>0</v>
      </c>
      <c r="AJ143" s="52"/>
      <c r="AK143" s="30"/>
      <c r="AL143" s="30"/>
    </row>
    <row r="144" spans="1:38" ht="30" customHeight="1" thickBot="1">
      <c r="A144" s="57" t="s">
        <v>398</v>
      </c>
      <c r="B144" s="57"/>
      <c r="C144" s="58">
        <v>0</v>
      </c>
      <c r="D144" s="59"/>
      <c r="E144" s="60">
        <v>0</v>
      </c>
      <c r="F144" s="60"/>
      <c r="G144" s="60">
        <v>0</v>
      </c>
      <c r="H144" s="60"/>
      <c r="I144" s="53">
        <v>0</v>
      </c>
      <c r="J144" s="53"/>
      <c r="K144" s="52">
        <v>0</v>
      </c>
      <c r="L144" s="52"/>
      <c r="M144" s="53">
        <v>0</v>
      </c>
      <c r="N144" s="53"/>
      <c r="O144" s="52">
        <v>0</v>
      </c>
      <c r="P144" s="52"/>
      <c r="Q144" s="53">
        <v>0</v>
      </c>
      <c r="R144" s="53"/>
      <c r="S144" s="52">
        <v>0</v>
      </c>
      <c r="T144" s="52"/>
      <c r="U144" s="53">
        <v>0</v>
      </c>
      <c r="V144" s="53"/>
      <c r="W144" s="52">
        <v>0</v>
      </c>
      <c r="X144" s="52"/>
      <c r="Y144" s="53">
        <v>0</v>
      </c>
      <c r="Z144" s="53"/>
      <c r="AA144" s="52">
        <v>0</v>
      </c>
      <c r="AB144" s="52"/>
      <c r="AC144" s="53">
        <v>0</v>
      </c>
      <c r="AD144" s="53"/>
      <c r="AE144" s="52">
        <v>0</v>
      </c>
      <c r="AF144" s="52"/>
      <c r="AG144" s="53">
        <v>0</v>
      </c>
      <c r="AH144" s="53"/>
      <c r="AI144" s="52">
        <v>0</v>
      </c>
      <c r="AJ144" s="52"/>
      <c r="AK144" s="30"/>
      <c r="AL144" s="30"/>
    </row>
    <row r="145" spans="1:38" ht="30" customHeight="1" thickBot="1">
      <c r="A145" s="57" t="s">
        <v>399</v>
      </c>
      <c r="B145" s="57"/>
      <c r="C145" s="58">
        <v>35</v>
      </c>
      <c r="D145" s="59"/>
      <c r="E145" s="60">
        <v>6</v>
      </c>
      <c r="F145" s="60"/>
      <c r="G145" s="60">
        <v>41</v>
      </c>
      <c r="H145" s="60"/>
      <c r="I145" s="53">
        <v>14</v>
      </c>
      <c r="J145" s="53"/>
      <c r="K145" s="52">
        <v>2</v>
      </c>
      <c r="L145" s="52"/>
      <c r="M145" s="53">
        <v>5</v>
      </c>
      <c r="N145" s="53"/>
      <c r="O145" s="52">
        <v>3</v>
      </c>
      <c r="P145" s="52"/>
      <c r="Q145" s="53">
        <v>5</v>
      </c>
      <c r="R145" s="53"/>
      <c r="S145" s="52">
        <v>0</v>
      </c>
      <c r="T145" s="52"/>
      <c r="U145" s="53">
        <v>0</v>
      </c>
      <c r="V145" s="53"/>
      <c r="W145" s="52">
        <v>0</v>
      </c>
      <c r="X145" s="52"/>
      <c r="Y145" s="53">
        <v>0</v>
      </c>
      <c r="Z145" s="53"/>
      <c r="AA145" s="52">
        <v>0</v>
      </c>
      <c r="AB145" s="52"/>
      <c r="AC145" s="53">
        <v>1</v>
      </c>
      <c r="AD145" s="53"/>
      <c r="AE145" s="52">
        <v>0</v>
      </c>
      <c r="AF145" s="52"/>
      <c r="AG145" s="53">
        <v>10</v>
      </c>
      <c r="AH145" s="53"/>
      <c r="AI145" s="52">
        <v>1</v>
      </c>
      <c r="AJ145" s="52"/>
      <c r="AK145" s="30"/>
      <c r="AL145" s="30"/>
    </row>
    <row r="146" spans="1:38" ht="30" customHeight="1" thickBot="1">
      <c r="A146" s="57" t="s">
        <v>400</v>
      </c>
      <c r="B146" s="57"/>
      <c r="C146" s="58">
        <v>35</v>
      </c>
      <c r="D146" s="59"/>
      <c r="E146" s="60">
        <v>6</v>
      </c>
      <c r="F146" s="60"/>
      <c r="G146" s="60">
        <v>41</v>
      </c>
      <c r="H146" s="60"/>
      <c r="I146" s="53">
        <v>2</v>
      </c>
      <c r="J146" s="53"/>
      <c r="K146" s="52">
        <v>0</v>
      </c>
      <c r="L146" s="52"/>
      <c r="M146" s="53">
        <v>1</v>
      </c>
      <c r="N146" s="53"/>
      <c r="O146" s="52">
        <v>1</v>
      </c>
      <c r="P146" s="52"/>
      <c r="Q146" s="53">
        <v>9</v>
      </c>
      <c r="R146" s="53"/>
      <c r="S146" s="52">
        <v>0</v>
      </c>
      <c r="T146" s="52"/>
      <c r="U146" s="53">
        <v>5</v>
      </c>
      <c r="V146" s="53"/>
      <c r="W146" s="52">
        <v>0</v>
      </c>
      <c r="X146" s="52"/>
      <c r="Y146" s="53">
        <v>4</v>
      </c>
      <c r="Z146" s="53"/>
      <c r="AA146" s="52">
        <v>0</v>
      </c>
      <c r="AB146" s="52"/>
      <c r="AC146" s="53">
        <v>0</v>
      </c>
      <c r="AD146" s="53"/>
      <c r="AE146" s="52">
        <v>3</v>
      </c>
      <c r="AF146" s="52"/>
      <c r="AG146" s="53">
        <v>14</v>
      </c>
      <c r="AH146" s="53"/>
      <c r="AI146" s="52">
        <v>2</v>
      </c>
      <c r="AJ146" s="52"/>
      <c r="AK146" s="30"/>
      <c r="AL146" s="30"/>
    </row>
    <row r="147" spans="1:38" ht="30" customHeight="1" thickBot="1">
      <c r="A147" s="57" t="s">
        <v>401</v>
      </c>
      <c r="B147" s="57"/>
      <c r="C147" s="58">
        <v>7</v>
      </c>
      <c r="D147" s="59"/>
      <c r="E147" s="60">
        <v>1</v>
      </c>
      <c r="F147" s="60"/>
      <c r="G147" s="60">
        <v>8</v>
      </c>
      <c r="H147" s="60"/>
      <c r="I147" s="53">
        <v>1</v>
      </c>
      <c r="J147" s="53"/>
      <c r="K147" s="52">
        <v>0</v>
      </c>
      <c r="L147" s="52"/>
      <c r="M147" s="53">
        <v>2</v>
      </c>
      <c r="N147" s="53"/>
      <c r="O147" s="52">
        <v>1</v>
      </c>
      <c r="P147" s="52"/>
      <c r="Q147" s="53">
        <v>4</v>
      </c>
      <c r="R147" s="53"/>
      <c r="S147" s="52">
        <v>0</v>
      </c>
      <c r="T147" s="52"/>
      <c r="U147" s="53">
        <v>0</v>
      </c>
      <c r="V147" s="53"/>
      <c r="W147" s="52">
        <v>0</v>
      </c>
      <c r="X147" s="52"/>
      <c r="Y147" s="53">
        <v>0</v>
      </c>
      <c r="Z147" s="53"/>
      <c r="AA147" s="52">
        <v>0</v>
      </c>
      <c r="AB147" s="52"/>
      <c r="AC147" s="53">
        <v>0</v>
      </c>
      <c r="AD147" s="53"/>
      <c r="AE147" s="52">
        <v>0</v>
      </c>
      <c r="AF147" s="52"/>
      <c r="AG147" s="53">
        <v>0</v>
      </c>
      <c r="AH147" s="53"/>
      <c r="AI147" s="52">
        <v>0</v>
      </c>
      <c r="AJ147" s="52"/>
      <c r="AK147" s="30"/>
      <c r="AL147" s="30"/>
    </row>
    <row r="148" spans="1:38" ht="30" customHeight="1" thickBot="1">
      <c r="A148" s="57" t="s">
        <v>402</v>
      </c>
      <c r="B148" s="57"/>
      <c r="C148" s="58">
        <v>10</v>
      </c>
      <c r="D148" s="59"/>
      <c r="E148" s="60">
        <v>4</v>
      </c>
      <c r="F148" s="60"/>
      <c r="G148" s="60">
        <v>14</v>
      </c>
      <c r="H148" s="60"/>
      <c r="I148" s="53">
        <v>0</v>
      </c>
      <c r="J148" s="53"/>
      <c r="K148" s="52">
        <v>0</v>
      </c>
      <c r="L148" s="52"/>
      <c r="M148" s="53">
        <v>2</v>
      </c>
      <c r="N148" s="53"/>
      <c r="O148" s="52">
        <v>1</v>
      </c>
      <c r="P148" s="52"/>
      <c r="Q148" s="53">
        <v>1</v>
      </c>
      <c r="R148" s="53"/>
      <c r="S148" s="52">
        <v>2</v>
      </c>
      <c r="T148" s="52"/>
      <c r="U148" s="53">
        <v>2</v>
      </c>
      <c r="V148" s="53"/>
      <c r="W148" s="52">
        <v>0</v>
      </c>
      <c r="X148" s="52"/>
      <c r="Y148" s="53">
        <v>1</v>
      </c>
      <c r="Z148" s="53"/>
      <c r="AA148" s="52">
        <v>0</v>
      </c>
      <c r="AB148" s="52"/>
      <c r="AC148" s="53">
        <v>0</v>
      </c>
      <c r="AD148" s="53"/>
      <c r="AE148" s="52">
        <v>0</v>
      </c>
      <c r="AF148" s="52"/>
      <c r="AG148" s="53">
        <v>4</v>
      </c>
      <c r="AH148" s="53"/>
      <c r="AI148" s="52">
        <v>1</v>
      </c>
      <c r="AJ148" s="52"/>
      <c r="AK148" s="30"/>
      <c r="AL148" s="30"/>
    </row>
    <row r="149" spans="1:38" ht="30" customHeight="1" thickBot="1">
      <c r="A149" s="57" t="s">
        <v>403</v>
      </c>
      <c r="B149" s="57"/>
      <c r="C149" s="58">
        <v>29</v>
      </c>
      <c r="D149" s="59"/>
      <c r="E149" s="60">
        <v>7</v>
      </c>
      <c r="F149" s="60"/>
      <c r="G149" s="60">
        <v>36</v>
      </c>
      <c r="H149" s="60"/>
      <c r="I149" s="53">
        <v>2</v>
      </c>
      <c r="J149" s="53"/>
      <c r="K149" s="52">
        <v>0</v>
      </c>
      <c r="L149" s="52"/>
      <c r="M149" s="53">
        <v>3</v>
      </c>
      <c r="N149" s="53"/>
      <c r="O149" s="52">
        <v>1</v>
      </c>
      <c r="P149" s="52"/>
      <c r="Q149" s="53">
        <v>8</v>
      </c>
      <c r="R149" s="53"/>
      <c r="S149" s="52">
        <v>0</v>
      </c>
      <c r="T149" s="52"/>
      <c r="U149" s="53">
        <v>1</v>
      </c>
      <c r="V149" s="53"/>
      <c r="W149" s="52">
        <v>2</v>
      </c>
      <c r="X149" s="52"/>
      <c r="Y149" s="53">
        <v>0</v>
      </c>
      <c r="Z149" s="53"/>
      <c r="AA149" s="52">
        <v>1</v>
      </c>
      <c r="AB149" s="52"/>
      <c r="AC149" s="53">
        <v>4</v>
      </c>
      <c r="AD149" s="53"/>
      <c r="AE149" s="52">
        <v>0</v>
      </c>
      <c r="AF149" s="52"/>
      <c r="AG149" s="53">
        <v>11</v>
      </c>
      <c r="AH149" s="53"/>
      <c r="AI149" s="52">
        <v>3</v>
      </c>
      <c r="AJ149" s="52"/>
      <c r="AK149" s="30"/>
      <c r="AL149" s="30"/>
    </row>
    <row r="150" spans="1:38" ht="30" customHeight="1" thickBot="1">
      <c r="A150" s="57" t="s">
        <v>404</v>
      </c>
      <c r="B150" s="57"/>
      <c r="C150" s="58">
        <v>16</v>
      </c>
      <c r="D150" s="59"/>
      <c r="E150" s="60">
        <v>2</v>
      </c>
      <c r="F150" s="60"/>
      <c r="G150" s="60">
        <v>18</v>
      </c>
      <c r="H150" s="60"/>
      <c r="I150" s="53">
        <v>2</v>
      </c>
      <c r="J150" s="53"/>
      <c r="K150" s="52">
        <v>0</v>
      </c>
      <c r="L150" s="52"/>
      <c r="M150" s="53">
        <v>2</v>
      </c>
      <c r="N150" s="53"/>
      <c r="O150" s="52">
        <v>0</v>
      </c>
      <c r="P150" s="52"/>
      <c r="Q150" s="53">
        <v>7</v>
      </c>
      <c r="R150" s="53"/>
      <c r="S150" s="52">
        <v>0</v>
      </c>
      <c r="T150" s="52"/>
      <c r="U150" s="53">
        <v>3</v>
      </c>
      <c r="V150" s="53"/>
      <c r="W150" s="52">
        <v>1</v>
      </c>
      <c r="X150" s="52"/>
      <c r="Y150" s="53">
        <v>0</v>
      </c>
      <c r="Z150" s="53"/>
      <c r="AA150" s="52">
        <v>1</v>
      </c>
      <c r="AB150" s="52"/>
      <c r="AC150" s="53">
        <v>0</v>
      </c>
      <c r="AD150" s="53"/>
      <c r="AE150" s="52">
        <v>0</v>
      </c>
      <c r="AF150" s="52"/>
      <c r="AG150" s="53">
        <v>2</v>
      </c>
      <c r="AH150" s="53"/>
      <c r="AI150" s="52">
        <v>0</v>
      </c>
      <c r="AJ150" s="52"/>
      <c r="AK150" s="30"/>
      <c r="AL150" s="30"/>
    </row>
    <row r="151" spans="1:38" ht="30" customHeight="1" thickBot="1">
      <c r="A151" s="57" t="s">
        <v>405</v>
      </c>
      <c r="B151" s="57"/>
      <c r="C151" s="58">
        <v>48</v>
      </c>
      <c r="D151" s="59"/>
      <c r="E151" s="60">
        <v>9</v>
      </c>
      <c r="F151" s="60"/>
      <c r="G151" s="60">
        <v>57</v>
      </c>
      <c r="H151" s="60"/>
      <c r="I151" s="53">
        <v>2</v>
      </c>
      <c r="J151" s="53"/>
      <c r="K151" s="52">
        <v>0</v>
      </c>
      <c r="L151" s="52"/>
      <c r="M151" s="53">
        <v>2</v>
      </c>
      <c r="N151" s="53"/>
      <c r="O151" s="52">
        <v>0</v>
      </c>
      <c r="P151" s="52"/>
      <c r="Q151" s="53">
        <v>6</v>
      </c>
      <c r="R151" s="53"/>
      <c r="S151" s="52">
        <v>0</v>
      </c>
      <c r="T151" s="52"/>
      <c r="U151" s="53">
        <v>3</v>
      </c>
      <c r="V151" s="53"/>
      <c r="W151" s="52">
        <v>0</v>
      </c>
      <c r="X151" s="52"/>
      <c r="Y151" s="53">
        <v>1</v>
      </c>
      <c r="Z151" s="53"/>
      <c r="AA151" s="52">
        <v>0</v>
      </c>
      <c r="AB151" s="52"/>
      <c r="AC151" s="53">
        <v>7</v>
      </c>
      <c r="AD151" s="53"/>
      <c r="AE151" s="52">
        <v>0</v>
      </c>
      <c r="AF151" s="52"/>
      <c r="AG151" s="53">
        <v>27</v>
      </c>
      <c r="AH151" s="53"/>
      <c r="AI151" s="52">
        <v>9</v>
      </c>
      <c r="AJ151" s="52"/>
      <c r="AK151" s="30"/>
      <c r="AL151" s="30"/>
    </row>
    <row r="152" spans="1:38" ht="30" customHeight="1" thickBot="1">
      <c r="A152" s="57" t="s">
        <v>406</v>
      </c>
      <c r="B152" s="57"/>
      <c r="C152" s="58">
        <v>20</v>
      </c>
      <c r="D152" s="59"/>
      <c r="E152" s="60">
        <v>2</v>
      </c>
      <c r="F152" s="60"/>
      <c r="G152" s="60">
        <v>22</v>
      </c>
      <c r="H152" s="60"/>
      <c r="I152" s="53">
        <v>2</v>
      </c>
      <c r="J152" s="53"/>
      <c r="K152" s="52">
        <v>0</v>
      </c>
      <c r="L152" s="52"/>
      <c r="M152" s="53">
        <v>7</v>
      </c>
      <c r="N152" s="53"/>
      <c r="O152" s="52">
        <v>1</v>
      </c>
      <c r="P152" s="52"/>
      <c r="Q152" s="53">
        <v>4</v>
      </c>
      <c r="R152" s="53"/>
      <c r="S152" s="52">
        <v>0</v>
      </c>
      <c r="T152" s="52"/>
      <c r="U152" s="53">
        <v>0</v>
      </c>
      <c r="V152" s="53"/>
      <c r="W152" s="52">
        <v>0</v>
      </c>
      <c r="X152" s="52"/>
      <c r="Y152" s="53">
        <v>0</v>
      </c>
      <c r="Z152" s="53"/>
      <c r="AA152" s="52">
        <v>0</v>
      </c>
      <c r="AB152" s="52"/>
      <c r="AC152" s="53">
        <v>2</v>
      </c>
      <c r="AD152" s="53"/>
      <c r="AE152" s="52">
        <v>0</v>
      </c>
      <c r="AF152" s="52"/>
      <c r="AG152" s="53">
        <v>5</v>
      </c>
      <c r="AH152" s="53"/>
      <c r="AI152" s="52">
        <v>1</v>
      </c>
      <c r="AJ152" s="52"/>
      <c r="AK152" s="30"/>
      <c r="AL152" s="30"/>
    </row>
    <row r="153" spans="1:38" ht="30" customHeight="1" thickBot="1">
      <c r="A153" s="57" t="s">
        <v>407</v>
      </c>
      <c r="B153" s="57"/>
      <c r="C153" s="58">
        <v>29</v>
      </c>
      <c r="D153" s="59"/>
      <c r="E153" s="60">
        <v>4</v>
      </c>
      <c r="F153" s="60"/>
      <c r="G153" s="60">
        <v>33</v>
      </c>
      <c r="H153" s="60"/>
      <c r="I153" s="53">
        <v>0</v>
      </c>
      <c r="J153" s="53"/>
      <c r="K153" s="52">
        <v>0</v>
      </c>
      <c r="L153" s="52"/>
      <c r="M153" s="53">
        <v>3</v>
      </c>
      <c r="N153" s="53"/>
      <c r="O153" s="52">
        <v>1</v>
      </c>
      <c r="P153" s="52"/>
      <c r="Q153" s="53">
        <v>8</v>
      </c>
      <c r="R153" s="53"/>
      <c r="S153" s="52">
        <v>0</v>
      </c>
      <c r="T153" s="52"/>
      <c r="U153" s="53">
        <v>4</v>
      </c>
      <c r="V153" s="53"/>
      <c r="W153" s="52">
        <v>0</v>
      </c>
      <c r="X153" s="52"/>
      <c r="Y153" s="53">
        <v>2</v>
      </c>
      <c r="Z153" s="53"/>
      <c r="AA153" s="52">
        <v>0</v>
      </c>
      <c r="AB153" s="52"/>
      <c r="AC153" s="53">
        <v>2</v>
      </c>
      <c r="AD153" s="53"/>
      <c r="AE153" s="52">
        <v>1</v>
      </c>
      <c r="AF153" s="52"/>
      <c r="AG153" s="53">
        <v>10</v>
      </c>
      <c r="AH153" s="53"/>
      <c r="AI153" s="52">
        <v>2</v>
      </c>
      <c r="AJ153" s="52"/>
      <c r="AK153" s="30"/>
      <c r="AL153" s="30"/>
    </row>
    <row r="154" spans="1:38" ht="30" customHeight="1" thickBot="1">
      <c r="A154" s="57" t="s">
        <v>462</v>
      </c>
      <c r="B154" s="57"/>
      <c r="C154" s="58">
        <v>24</v>
      </c>
      <c r="D154" s="59"/>
      <c r="E154" s="60">
        <v>4</v>
      </c>
      <c r="F154" s="60"/>
      <c r="G154" s="60">
        <v>28</v>
      </c>
      <c r="H154" s="60"/>
      <c r="I154" s="53">
        <v>0</v>
      </c>
      <c r="J154" s="53"/>
      <c r="K154" s="52">
        <v>0</v>
      </c>
      <c r="L154" s="52"/>
      <c r="M154" s="53">
        <v>0</v>
      </c>
      <c r="N154" s="53"/>
      <c r="O154" s="52">
        <v>2</v>
      </c>
      <c r="P154" s="52"/>
      <c r="Q154" s="53">
        <v>3</v>
      </c>
      <c r="R154" s="53"/>
      <c r="S154" s="52">
        <v>1</v>
      </c>
      <c r="T154" s="52"/>
      <c r="U154" s="53">
        <v>5</v>
      </c>
      <c r="V154" s="53"/>
      <c r="W154" s="52">
        <v>0</v>
      </c>
      <c r="X154" s="52"/>
      <c r="Y154" s="53">
        <v>3</v>
      </c>
      <c r="Z154" s="53"/>
      <c r="AA154" s="52">
        <v>0</v>
      </c>
      <c r="AB154" s="52"/>
      <c r="AC154" s="53">
        <v>3</v>
      </c>
      <c r="AD154" s="53"/>
      <c r="AE154" s="52">
        <v>0</v>
      </c>
      <c r="AF154" s="52"/>
      <c r="AG154" s="53">
        <v>10</v>
      </c>
      <c r="AH154" s="53"/>
      <c r="AI154" s="52">
        <v>1</v>
      </c>
      <c r="AJ154" s="52"/>
      <c r="AK154" s="30"/>
      <c r="AL154" s="30"/>
    </row>
    <row r="155" spans="1:38" ht="30" customHeight="1" thickBot="1">
      <c r="A155" s="57" t="s">
        <v>409</v>
      </c>
      <c r="B155" s="57"/>
      <c r="C155" s="58">
        <v>13</v>
      </c>
      <c r="D155" s="59"/>
      <c r="E155" s="60">
        <v>1</v>
      </c>
      <c r="F155" s="60"/>
      <c r="G155" s="60">
        <v>14</v>
      </c>
      <c r="H155" s="60"/>
      <c r="I155" s="53">
        <v>0</v>
      </c>
      <c r="J155" s="53"/>
      <c r="K155" s="52">
        <v>0</v>
      </c>
      <c r="L155" s="52"/>
      <c r="M155" s="53">
        <v>0</v>
      </c>
      <c r="N155" s="53"/>
      <c r="O155" s="52">
        <v>0</v>
      </c>
      <c r="P155" s="52"/>
      <c r="Q155" s="53">
        <v>0</v>
      </c>
      <c r="R155" s="53"/>
      <c r="S155" s="52">
        <v>0</v>
      </c>
      <c r="T155" s="52"/>
      <c r="U155" s="53">
        <v>0</v>
      </c>
      <c r="V155" s="53"/>
      <c r="W155" s="52">
        <v>0</v>
      </c>
      <c r="X155" s="52"/>
      <c r="Y155" s="53">
        <v>0</v>
      </c>
      <c r="Z155" s="53"/>
      <c r="AA155" s="52">
        <v>0</v>
      </c>
      <c r="AB155" s="52"/>
      <c r="AC155" s="53">
        <v>2</v>
      </c>
      <c r="AD155" s="53"/>
      <c r="AE155" s="52">
        <v>0</v>
      </c>
      <c r="AF155" s="52"/>
      <c r="AG155" s="53">
        <v>11</v>
      </c>
      <c r="AH155" s="53"/>
      <c r="AI155" s="52">
        <v>1</v>
      </c>
      <c r="AJ155" s="52"/>
      <c r="AK155" s="30"/>
      <c r="AL155" s="30"/>
    </row>
    <row r="156" spans="1:38" ht="30" customHeight="1" thickBot="1">
      <c r="A156" s="57" t="s">
        <v>410</v>
      </c>
      <c r="B156" s="57"/>
      <c r="C156" s="58">
        <v>23</v>
      </c>
      <c r="D156" s="59"/>
      <c r="E156" s="60">
        <v>9</v>
      </c>
      <c r="F156" s="60"/>
      <c r="G156" s="60">
        <v>32</v>
      </c>
      <c r="H156" s="60"/>
      <c r="I156" s="53">
        <v>3</v>
      </c>
      <c r="J156" s="53"/>
      <c r="K156" s="52">
        <v>1</v>
      </c>
      <c r="L156" s="52"/>
      <c r="M156" s="53">
        <v>2</v>
      </c>
      <c r="N156" s="53"/>
      <c r="O156" s="52">
        <v>1</v>
      </c>
      <c r="P156" s="52"/>
      <c r="Q156" s="53">
        <v>4</v>
      </c>
      <c r="R156" s="53"/>
      <c r="S156" s="52">
        <v>2</v>
      </c>
      <c r="T156" s="52"/>
      <c r="U156" s="53">
        <v>3</v>
      </c>
      <c r="V156" s="53"/>
      <c r="W156" s="52">
        <v>1</v>
      </c>
      <c r="X156" s="52"/>
      <c r="Y156" s="53">
        <v>3</v>
      </c>
      <c r="Z156" s="53"/>
      <c r="AA156" s="52">
        <v>2</v>
      </c>
      <c r="AB156" s="52"/>
      <c r="AC156" s="53">
        <v>2</v>
      </c>
      <c r="AD156" s="53"/>
      <c r="AE156" s="52">
        <v>0</v>
      </c>
      <c r="AF156" s="52"/>
      <c r="AG156" s="53">
        <v>6</v>
      </c>
      <c r="AH156" s="53"/>
      <c r="AI156" s="52">
        <v>2</v>
      </c>
      <c r="AJ156" s="52"/>
      <c r="AK156" s="30"/>
      <c r="AL156" s="30"/>
    </row>
    <row r="157" spans="1:38" ht="30" customHeight="1" thickBot="1">
      <c r="A157" s="57" t="s">
        <v>411</v>
      </c>
      <c r="B157" s="57"/>
      <c r="C157" s="58">
        <v>38</v>
      </c>
      <c r="D157" s="59"/>
      <c r="E157" s="60">
        <v>9</v>
      </c>
      <c r="F157" s="60"/>
      <c r="G157" s="60">
        <v>47</v>
      </c>
      <c r="H157" s="60"/>
      <c r="I157" s="53">
        <v>0</v>
      </c>
      <c r="J157" s="53"/>
      <c r="K157" s="52">
        <v>0</v>
      </c>
      <c r="L157" s="52"/>
      <c r="M157" s="53">
        <v>7</v>
      </c>
      <c r="N157" s="53"/>
      <c r="O157" s="52">
        <v>1</v>
      </c>
      <c r="P157" s="52"/>
      <c r="Q157" s="53">
        <v>2</v>
      </c>
      <c r="R157" s="53"/>
      <c r="S157" s="52">
        <v>1</v>
      </c>
      <c r="T157" s="52"/>
      <c r="U157" s="53">
        <v>2</v>
      </c>
      <c r="V157" s="53"/>
      <c r="W157" s="52">
        <v>1</v>
      </c>
      <c r="X157" s="52"/>
      <c r="Y157" s="53">
        <v>0</v>
      </c>
      <c r="Z157" s="53"/>
      <c r="AA157" s="52">
        <v>1</v>
      </c>
      <c r="AB157" s="52"/>
      <c r="AC157" s="53">
        <v>2</v>
      </c>
      <c r="AD157" s="53"/>
      <c r="AE157" s="52">
        <v>0</v>
      </c>
      <c r="AF157" s="52"/>
      <c r="AG157" s="53">
        <v>25</v>
      </c>
      <c r="AH157" s="53"/>
      <c r="AI157" s="52">
        <v>5</v>
      </c>
      <c r="AJ157" s="52"/>
      <c r="AK157" s="30"/>
      <c r="AL157" s="30"/>
    </row>
    <row r="158" spans="1:38" ht="30" customHeight="1" thickBot="1">
      <c r="A158" s="57" t="s">
        <v>463</v>
      </c>
      <c r="B158" s="57"/>
      <c r="C158" s="58">
        <v>6</v>
      </c>
      <c r="D158" s="59"/>
      <c r="E158" s="60">
        <v>1</v>
      </c>
      <c r="F158" s="60"/>
      <c r="G158" s="60">
        <v>7</v>
      </c>
      <c r="H158" s="60"/>
      <c r="I158" s="53">
        <v>0</v>
      </c>
      <c r="J158" s="53"/>
      <c r="K158" s="52">
        <v>0</v>
      </c>
      <c r="L158" s="52"/>
      <c r="M158" s="53">
        <v>0</v>
      </c>
      <c r="N158" s="53"/>
      <c r="O158" s="52">
        <v>0</v>
      </c>
      <c r="P158" s="52"/>
      <c r="Q158" s="53">
        <v>0</v>
      </c>
      <c r="R158" s="53"/>
      <c r="S158" s="52">
        <v>0</v>
      </c>
      <c r="T158" s="52"/>
      <c r="U158" s="53">
        <v>0</v>
      </c>
      <c r="V158" s="53"/>
      <c r="W158" s="52">
        <v>0</v>
      </c>
      <c r="X158" s="52"/>
      <c r="Y158" s="53">
        <v>3</v>
      </c>
      <c r="Z158" s="53"/>
      <c r="AA158" s="52">
        <v>0</v>
      </c>
      <c r="AB158" s="52"/>
      <c r="AC158" s="53">
        <v>2</v>
      </c>
      <c r="AD158" s="53"/>
      <c r="AE158" s="52">
        <v>1</v>
      </c>
      <c r="AF158" s="52"/>
      <c r="AG158" s="53">
        <v>1</v>
      </c>
      <c r="AH158" s="53"/>
      <c r="AI158" s="52">
        <v>0</v>
      </c>
      <c r="AJ158" s="52"/>
      <c r="AK158" s="30"/>
      <c r="AL158" s="30"/>
    </row>
    <row r="159" spans="1:38" ht="30" customHeight="1" thickBot="1">
      <c r="A159" s="57" t="s">
        <v>412</v>
      </c>
      <c r="B159" s="57"/>
      <c r="C159" s="58">
        <v>3</v>
      </c>
      <c r="D159" s="59"/>
      <c r="E159" s="60">
        <v>0</v>
      </c>
      <c r="F159" s="60"/>
      <c r="G159" s="60">
        <v>3</v>
      </c>
      <c r="H159" s="60"/>
      <c r="I159" s="53">
        <v>0</v>
      </c>
      <c r="J159" s="53"/>
      <c r="K159" s="52">
        <v>0</v>
      </c>
      <c r="L159" s="52"/>
      <c r="M159" s="53">
        <v>0</v>
      </c>
      <c r="N159" s="53"/>
      <c r="O159" s="52">
        <v>0</v>
      </c>
      <c r="P159" s="52"/>
      <c r="Q159" s="53">
        <v>0</v>
      </c>
      <c r="R159" s="53"/>
      <c r="S159" s="52">
        <v>0</v>
      </c>
      <c r="T159" s="52"/>
      <c r="U159" s="53">
        <v>0</v>
      </c>
      <c r="V159" s="53"/>
      <c r="W159" s="52">
        <v>0</v>
      </c>
      <c r="X159" s="52"/>
      <c r="Y159" s="53">
        <v>2</v>
      </c>
      <c r="Z159" s="53"/>
      <c r="AA159" s="52">
        <v>0</v>
      </c>
      <c r="AB159" s="52"/>
      <c r="AC159" s="53">
        <v>0</v>
      </c>
      <c r="AD159" s="53"/>
      <c r="AE159" s="52">
        <v>0</v>
      </c>
      <c r="AF159" s="52"/>
      <c r="AG159" s="53">
        <v>1</v>
      </c>
      <c r="AH159" s="53"/>
      <c r="AI159" s="52">
        <v>0</v>
      </c>
      <c r="AJ159" s="52"/>
      <c r="AK159" s="30"/>
      <c r="AL159" s="30"/>
    </row>
    <row r="160" spans="1:38" ht="30" customHeight="1" thickBot="1">
      <c r="A160" s="57" t="s">
        <v>413</v>
      </c>
      <c r="B160" s="57"/>
      <c r="C160" s="58">
        <v>59</v>
      </c>
      <c r="D160" s="59"/>
      <c r="E160" s="60">
        <v>14</v>
      </c>
      <c r="F160" s="60"/>
      <c r="G160" s="60">
        <v>73</v>
      </c>
      <c r="H160" s="60"/>
      <c r="I160" s="53">
        <v>4</v>
      </c>
      <c r="J160" s="53"/>
      <c r="K160" s="52">
        <v>0</v>
      </c>
      <c r="L160" s="52"/>
      <c r="M160" s="53">
        <v>9</v>
      </c>
      <c r="N160" s="53"/>
      <c r="O160" s="52">
        <v>0</v>
      </c>
      <c r="P160" s="52"/>
      <c r="Q160" s="53">
        <v>5</v>
      </c>
      <c r="R160" s="53"/>
      <c r="S160" s="52">
        <v>0</v>
      </c>
      <c r="T160" s="52"/>
      <c r="U160" s="53">
        <v>6</v>
      </c>
      <c r="V160" s="53"/>
      <c r="W160" s="52">
        <v>0</v>
      </c>
      <c r="X160" s="52"/>
      <c r="Y160" s="53">
        <v>3</v>
      </c>
      <c r="Z160" s="53"/>
      <c r="AA160" s="52">
        <v>1</v>
      </c>
      <c r="AB160" s="52"/>
      <c r="AC160" s="53">
        <v>3</v>
      </c>
      <c r="AD160" s="53"/>
      <c r="AE160" s="52">
        <v>0</v>
      </c>
      <c r="AF160" s="52"/>
      <c r="AG160" s="53">
        <v>29</v>
      </c>
      <c r="AH160" s="53"/>
      <c r="AI160" s="52">
        <v>13</v>
      </c>
      <c r="AJ160" s="52"/>
      <c r="AK160" s="30"/>
      <c r="AL160" s="30"/>
    </row>
    <row r="161" spans="1:38" ht="30" customHeight="1" thickBot="1">
      <c r="A161" s="57" t="s">
        <v>414</v>
      </c>
      <c r="B161" s="57"/>
      <c r="C161" s="58">
        <v>22</v>
      </c>
      <c r="D161" s="59"/>
      <c r="E161" s="60">
        <v>0</v>
      </c>
      <c r="F161" s="60"/>
      <c r="G161" s="60">
        <v>22</v>
      </c>
      <c r="H161" s="60"/>
      <c r="I161" s="53">
        <v>1</v>
      </c>
      <c r="J161" s="53"/>
      <c r="K161" s="52">
        <v>0</v>
      </c>
      <c r="L161" s="52"/>
      <c r="M161" s="53">
        <v>7</v>
      </c>
      <c r="N161" s="53"/>
      <c r="O161" s="52">
        <v>0</v>
      </c>
      <c r="P161" s="52"/>
      <c r="Q161" s="53">
        <v>3</v>
      </c>
      <c r="R161" s="53"/>
      <c r="S161" s="52">
        <v>0</v>
      </c>
      <c r="T161" s="52"/>
      <c r="U161" s="53">
        <v>0</v>
      </c>
      <c r="V161" s="53"/>
      <c r="W161" s="52">
        <v>0</v>
      </c>
      <c r="X161" s="52"/>
      <c r="Y161" s="53">
        <v>1</v>
      </c>
      <c r="Z161" s="53"/>
      <c r="AA161" s="52">
        <v>0</v>
      </c>
      <c r="AB161" s="52"/>
      <c r="AC161" s="53">
        <v>1</v>
      </c>
      <c r="AD161" s="53"/>
      <c r="AE161" s="52">
        <v>0</v>
      </c>
      <c r="AF161" s="52"/>
      <c r="AG161" s="53">
        <v>9</v>
      </c>
      <c r="AH161" s="53"/>
      <c r="AI161" s="52">
        <v>0</v>
      </c>
      <c r="AJ161" s="52"/>
      <c r="AK161" s="30"/>
      <c r="AL161" s="30"/>
    </row>
    <row r="162" spans="1:38" ht="30" customHeight="1" thickBot="1">
      <c r="A162" s="57" t="s">
        <v>415</v>
      </c>
      <c r="B162" s="57"/>
      <c r="C162" s="58">
        <v>22</v>
      </c>
      <c r="D162" s="59"/>
      <c r="E162" s="60">
        <v>8</v>
      </c>
      <c r="F162" s="60"/>
      <c r="G162" s="60">
        <v>30</v>
      </c>
      <c r="H162" s="60"/>
      <c r="I162" s="53">
        <v>2</v>
      </c>
      <c r="J162" s="53"/>
      <c r="K162" s="52">
        <v>1</v>
      </c>
      <c r="L162" s="52"/>
      <c r="M162" s="53">
        <v>5</v>
      </c>
      <c r="N162" s="53"/>
      <c r="O162" s="52">
        <v>0</v>
      </c>
      <c r="P162" s="52"/>
      <c r="Q162" s="53">
        <v>4</v>
      </c>
      <c r="R162" s="53"/>
      <c r="S162" s="52">
        <v>1</v>
      </c>
      <c r="T162" s="52"/>
      <c r="U162" s="53">
        <v>4</v>
      </c>
      <c r="V162" s="53"/>
      <c r="W162" s="52">
        <v>0</v>
      </c>
      <c r="X162" s="52"/>
      <c r="Y162" s="53">
        <v>0</v>
      </c>
      <c r="Z162" s="53"/>
      <c r="AA162" s="52">
        <v>0</v>
      </c>
      <c r="AB162" s="52"/>
      <c r="AC162" s="53">
        <v>0</v>
      </c>
      <c r="AD162" s="53"/>
      <c r="AE162" s="52">
        <v>0</v>
      </c>
      <c r="AF162" s="52"/>
      <c r="AG162" s="53">
        <v>7</v>
      </c>
      <c r="AH162" s="53"/>
      <c r="AI162" s="52">
        <v>6</v>
      </c>
      <c r="AJ162" s="52"/>
      <c r="AK162" s="30"/>
      <c r="AL162" s="30"/>
    </row>
    <row r="163" spans="1:38" ht="30" customHeight="1" thickBot="1">
      <c r="A163" s="57" t="s">
        <v>416</v>
      </c>
      <c r="B163" s="57"/>
      <c r="C163" s="58">
        <v>13</v>
      </c>
      <c r="D163" s="59"/>
      <c r="E163" s="60">
        <v>2</v>
      </c>
      <c r="F163" s="60"/>
      <c r="G163" s="60">
        <v>15</v>
      </c>
      <c r="H163" s="60"/>
      <c r="I163" s="53">
        <v>2</v>
      </c>
      <c r="J163" s="53"/>
      <c r="K163" s="52">
        <v>0</v>
      </c>
      <c r="L163" s="52"/>
      <c r="M163" s="53">
        <v>5</v>
      </c>
      <c r="N163" s="53"/>
      <c r="O163" s="52">
        <v>0</v>
      </c>
      <c r="P163" s="52"/>
      <c r="Q163" s="53">
        <v>4</v>
      </c>
      <c r="R163" s="53"/>
      <c r="S163" s="52">
        <v>0</v>
      </c>
      <c r="T163" s="52"/>
      <c r="U163" s="53">
        <v>0</v>
      </c>
      <c r="V163" s="53"/>
      <c r="W163" s="52">
        <v>1</v>
      </c>
      <c r="X163" s="52"/>
      <c r="Y163" s="53">
        <v>1</v>
      </c>
      <c r="Z163" s="53"/>
      <c r="AA163" s="52">
        <v>0</v>
      </c>
      <c r="AB163" s="52"/>
      <c r="AC163" s="53">
        <v>0</v>
      </c>
      <c r="AD163" s="53"/>
      <c r="AE163" s="52">
        <v>1</v>
      </c>
      <c r="AF163" s="52"/>
      <c r="AG163" s="53">
        <v>1</v>
      </c>
      <c r="AH163" s="53"/>
      <c r="AI163" s="52">
        <v>0</v>
      </c>
      <c r="AJ163" s="52"/>
      <c r="AK163" s="30"/>
      <c r="AL163" s="30"/>
    </row>
    <row r="164" spans="1:38" ht="30" customHeight="1" thickBot="1">
      <c r="A164" s="57" t="s">
        <v>417</v>
      </c>
      <c r="B164" s="57"/>
      <c r="C164" s="58">
        <v>40</v>
      </c>
      <c r="D164" s="59"/>
      <c r="E164" s="60">
        <v>12</v>
      </c>
      <c r="F164" s="60"/>
      <c r="G164" s="60">
        <v>52</v>
      </c>
      <c r="H164" s="60"/>
      <c r="I164" s="53">
        <v>3</v>
      </c>
      <c r="J164" s="53"/>
      <c r="K164" s="52">
        <v>0</v>
      </c>
      <c r="L164" s="52"/>
      <c r="M164" s="53">
        <v>6</v>
      </c>
      <c r="N164" s="53"/>
      <c r="O164" s="52">
        <v>3</v>
      </c>
      <c r="P164" s="52"/>
      <c r="Q164" s="53">
        <v>5</v>
      </c>
      <c r="R164" s="53"/>
      <c r="S164" s="52">
        <v>0</v>
      </c>
      <c r="T164" s="52"/>
      <c r="U164" s="53">
        <v>1</v>
      </c>
      <c r="V164" s="53"/>
      <c r="W164" s="52">
        <v>1</v>
      </c>
      <c r="X164" s="52"/>
      <c r="Y164" s="53">
        <v>0</v>
      </c>
      <c r="Z164" s="53"/>
      <c r="AA164" s="52">
        <v>0</v>
      </c>
      <c r="AB164" s="52"/>
      <c r="AC164" s="53">
        <v>2</v>
      </c>
      <c r="AD164" s="53"/>
      <c r="AE164" s="52">
        <v>2</v>
      </c>
      <c r="AF164" s="52"/>
      <c r="AG164" s="53">
        <v>23</v>
      </c>
      <c r="AH164" s="53"/>
      <c r="AI164" s="52">
        <v>6</v>
      </c>
      <c r="AJ164" s="52"/>
      <c r="AK164" s="30"/>
      <c r="AL164" s="30"/>
    </row>
    <row r="165" spans="1:38" ht="30" customHeight="1" thickBot="1">
      <c r="A165" s="57" t="s">
        <v>464</v>
      </c>
      <c r="B165" s="57"/>
      <c r="C165" s="58">
        <v>9</v>
      </c>
      <c r="D165" s="59"/>
      <c r="E165" s="60">
        <v>4</v>
      </c>
      <c r="F165" s="60"/>
      <c r="G165" s="60">
        <v>13</v>
      </c>
      <c r="H165" s="60"/>
      <c r="I165" s="53">
        <v>2</v>
      </c>
      <c r="J165" s="53"/>
      <c r="K165" s="52">
        <v>1</v>
      </c>
      <c r="L165" s="52"/>
      <c r="M165" s="53">
        <v>1</v>
      </c>
      <c r="N165" s="53"/>
      <c r="O165" s="52">
        <v>1</v>
      </c>
      <c r="P165" s="52"/>
      <c r="Q165" s="53">
        <v>1</v>
      </c>
      <c r="R165" s="53"/>
      <c r="S165" s="52">
        <v>0</v>
      </c>
      <c r="T165" s="52"/>
      <c r="U165" s="53">
        <v>3</v>
      </c>
      <c r="V165" s="53"/>
      <c r="W165" s="52">
        <v>0</v>
      </c>
      <c r="X165" s="52"/>
      <c r="Y165" s="53">
        <v>0</v>
      </c>
      <c r="Z165" s="53"/>
      <c r="AA165" s="52">
        <v>0</v>
      </c>
      <c r="AB165" s="52"/>
      <c r="AC165" s="53">
        <v>1</v>
      </c>
      <c r="AD165" s="53"/>
      <c r="AE165" s="52">
        <v>0</v>
      </c>
      <c r="AF165" s="52"/>
      <c r="AG165" s="53">
        <v>1</v>
      </c>
      <c r="AH165" s="53"/>
      <c r="AI165" s="52">
        <v>2</v>
      </c>
      <c r="AJ165" s="52"/>
      <c r="AK165" s="30"/>
      <c r="AL165" s="30"/>
    </row>
    <row r="166" spans="1:38" ht="30" customHeight="1" thickBot="1">
      <c r="A166" s="57" t="s">
        <v>418</v>
      </c>
      <c r="B166" s="57"/>
      <c r="C166" s="58">
        <v>94</v>
      </c>
      <c r="D166" s="59"/>
      <c r="E166" s="60">
        <v>33</v>
      </c>
      <c r="F166" s="60"/>
      <c r="G166" s="60">
        <v>127</v>
      </c>
      <c r="H166" s="60"/>
      <c r="I166" s="53">
        <v>14</v>
      </c>
      <c r="J166" s="53"/>
      <c r="K166" s="52">
        <v>2</v>
      </c>
      <c r="L166" s="52"/>
      <c r="M166" s="53">
        <v>4</v>
      </c>
      <c r="N166" s="53"/>
      <c r="O166" s="52">
        <v>2</v>
      </c>
      <c r="P166" s="52"/>
      <c r="Q166" s="53">
        <v>9</v>
      </c>
      <c r="R166" s="53"/>
      <c r="S166" s="52">
        <v>0</v>
      </c>
      <c r="T166" s="52"/>
      <c r="U166" s="53">
        <v>7</v>
      </c>
      <c r="V166" s="53"/>
      <c r="W166" s="52">
        <v>0</v>
      </c>
      <c r="X166" s="52"/>
      <c r="Y166" s="53">
        <v>2</v>
      </c>
      <c r="Z166" s="53"/>
      <c r="AA166" s="52">
        <v>0</v>
      </c>
      <c r="AB166" s="52"/>
      <c r="AC166" s="53">
        <v>10</v>
      </c>
      <c r="AD166" s="53"/>
      <c r="AE166" s="52">
        <v>1</v>
      </c>
      <c r="AF166" s="52"/>
      <c r="AG166" s="53">
        <v>48</v>
      </c>
      <c r="AH166" s="53"/>
      <c r="AI166" s="52">
        <v>28</v>
      </c>
      <c r="AJ166" s="52"/>
      <c r="AK166" s="30"/>
      <c r="AL166" s="30"/>
    </row>
    <row r="167" spans="1:38" ht="30" customHeight="1" thickBot="1">
      <c r="A167" s="57" t="s">
        <v>419</v>
      </c>
      <c r="B167" s="57"/>
      <c r="C167" s="58">
        <v>33</v>
      </c>
      <c r="D167" s="59"/>
      <c r="E167" s="60">
        <v>7</v>
      </c>
      <c r="F167" s="60"/>
      <c r="G167" s="60">
        <v>40</v>
      </c>
      <c r="H167" s="60"/>
      <c r="I167" s="53">
        <v>0</v>
      </c>
      <c r="J167" s="53"/>
      <c r="K167" s="52">
        <v>1</v>
      </c>
      <c r="L167" s="52"/>
      <c r="M167" s="53">
        <v>3</v>
      </c>
      <c r="N167" s="53"/>
      <c r="O167" s="52">
        <v>0</v>
      </c>
      <c r="P167" s="52"/>
      <c r="Q167" s="53">
        <v>3</v>
      </c>
      <c r="R167" s="53"/>
      <c r="S167" s="52">
        <v>0</v>
      </c>
      <c r="T167" s="52"/>
      <c r="U167" s="53">
        <v>6</v>
      </c>
      <c r="V167" s="53"/>
      <c r="W167" s="52">
        <v>0</v>
      </c>
      <c r="X167" s="52"/>
      <c r="Y167" s="53">
        <v>1</v>
      </c>
      <c r="Z167" s="53"/>
      <c r="AA167" s="52">
        <v>0</v>
      </c>
      <c r="AB167" s="52"/>
      <c r="AC167" s="53">
        <v>1</v>
      </c>
      <c r="AD167" s="53"/>
      <c r="AE167" s="52">
        <v>0</v>
      </c>
      <c r="AF167" s="52"/>
      <c r="AG167" s="53">
        <v>19</v>
      </c>
      <c r="AH167" s="53"/>
      <c r="AI167" s="52">
        <v>6</v>
      </c>
      <c r="AJ167" s="52"/>
      <c r="AK167" s="30"/>
      <c r="AL167" s="30"/>
    </row>
    <row r="168" spans="1:38" ht="30" customHeight="1" thickBot="1">
      <c r="A168" s="57" t="s">
        <v>420</v>
      </c>
      <c r="B168" s="57"/>
      <c r="C168" s="58">
        <v>39</v>
      </c>
      <c r="D168" s="59"/>
      <c r="E168" s="60">
        <v>22</v>
      </c>
      <c r="F168" s="60"/>
      <c r="G168" s="60">
        <v>61</v>
      </c>
      <c r="H168" s="60"/>
      <c r="I168" s="53">
        <v>3</v>
      </c>
      <c r="J168" s="53"/>
      <c r="K168" s="52">
        <v>2</v>
      </c>
      <c r="L168" s="52"/>
      <c r="M168" s="53">
        <v>7</v>
      </c>
      <c r="N168" s="53"/>
      <c r="O168" s="52">
        <v>2</v>
      </c>
      <c r="P168" s="52"/>
      <c r="Q168" s="53">
        <v>9</v>
      </c>
      <c r="R168" s="53"/>
      <c r="S168" s="52">
        <v>0</v>
      </c>
      <c r="T168" s="52"/>
      <c r="U168" s="53">
        <v>2</v>
      </c>
      <c r="V168" s="53"/>
      <c r="W168" s="52">
        <v>1</v>
      </c>
      <c r="X168" s="52"/>
      <c r="Y168" s="53">
        <v>0</v>
      </c>
      <c r="Z168" s="53"/>
      <c r="AA168" s="52">
        <v>1</v>
      </c>
      <c r="AB168" s="52"/>
      <c r="AC168" s="53">
        <v>6</v>
      </c>
      <c r="AD168" s="53"/>
      <c r="AE168" s="52">
        <v>0</v>
      </c>
      <c r="AF168" s="52"/>
      <c r="AG168" s="53">
        <v>12</v>
      </c>
      <c r="AH168" s="53"/>
      <c r="AI168" s="52">
        <v>16</v>
      </c>
      <c r="AJ168" s="52"/>
      <c r="AK168" s="30"/>
      <c r="AL168" s="30"/>
    </row>
    <row r="169" spans="1:38" ht="30" customHeight="1" thickBot="1">
      <c r="A169" s="57" t="s">
        <v>421</v>
      </c>
      <c r="B169" s="57"/>
      <c r="C169" s="58">
        <v>9</v>
      </c>
      <c r="D169" s="59"/>
      <c r="E169" s="60">
        <v>6</v>
      </c>
      <c r="F169" s="60"/>
      <c r="G169" s="60">
        <v>15</v>
      </c>
      <c r="H169" s="60"/>
      <c r="I169" s="53">
        <v>0</v>
      </c>
      <c r="J169" s="53"/>
      <c r="K169" s="52">
        <v>0</v>
      </c>
      <c r="L169" s="52"/>
      <c r="M169" s="53">
        <v>2</v>
      </c>
      <c r="N169" s="53"/>
      <c r="O169" s="52">
        <v>2</v>
      </c>
      <c r="P169" s="52"/>
      <c r="Q169" s="53">
        <v>0</v>
      </c>
      <c r="R169" s="53"/>
      <c r="S169" s="52">
        <v>1</v>
      </c>
      <c r="T169" s="52"/>
      <c r="U169" s="53">
        <v>2</v>
      </c>
      <c r="V169" s="53"/>
      <c r="W169" s="52">
        <v>1</v>
      </c>
      <c r="X169" s="52"/>
      <c r="Y169" s="53">
        <v>0</v>
      </c>
      <c r="Z169" s="53"/>
      <c r="AA169" s="52">
        <v>0</v>
      </c>
      <c r="AB169" s="52"/>
      <c r="AC169" s="53">
        <v>0</v>
      </c>
      <c r="AD169" s="53"/>
      <c r="AE169" s="52">
        <v>0</v>
      </c>
      <c r="AF169" s="52"/>
      <c r="AG169" s="53">
        <v>5</v>
      </c>
      <c r="AH169" s="53"/>
      <c r="AI169" s="52">
        <v>2</v>
      </c>
      <c r="AJ169" s="52"/>
      <c r="AK169" s="30"/>
      <c r="AL169" s="30"/>
    </row>
    <row r="170" spans="1:38" ht="30" customHeight="1" thickBot="1">
      <c r="A170" s="57" t="s">
        <v>422</v>
      </c>
      <c r="B170" s="57"/>
      <c r="C170" s="58">
        <v>107</v>
      </c>
      <c r="D170" s="59"/>
      <c r="E170" s="60">
        <v>49</v>
      </c>
      <c r="F170" s="60"/>
      <c r="G170" s="60">
        <v>156</v>
      </c>
      <c r="H170" s="60"/>
      <c r="I170" s="53">
        <v>16</v>
      </c>
      <c r="J170" s="53"/>
      <c r="K170" s="52">
        <v>5</v>
      </c>
      <c r="L170" s="52"/>
      <c r="M170" s="53">
        <v>10</v>
      </c>
      <c r="N170" s="53"/>
      <c r="O170" s="52">
        <v>7</v>
      </c>
      <c r="P170" s="52"/>
      <c r="Q170" s="53">
        <v>9</v>
      </c>
      <c r="R170" s="53"/>
      <c r="S170" s="52">
        <v>6</v>
      </c>
      <c r="T170" s="52"/>
      <c r="U170" s="53">
        <v>11</v>
      </c>
      <c r="V170" s="53"/>
      <c r="W170" s="52">
        <v>1</v>
      </c>
      <c r="X170" s="52"/>
      <c r="Y170" s="53">
        <v>5</v>
      </c>
      <c r="Z170" s="53"/>
      <c r="AA170" s="52">
        <v>2</v>
      </c>
      <c r="AB170" s="52"/>
      <c r="AC170" s="53">
        <v>14</v>
      </c>
      <c r="AD170" s="53"/>
      <c r="AE170" s="52">
        <v>4</v>
      </c>
      <c r="AF170" s="52"/>
      <c r="AG170" s="53">
        <v>42</v>
      </c>
      <c r="AH170" s="53"/>
      <c r="AI170" s="52">
        <v>24</v>
      </c>
      <c r="AJ170" s="52"/>
      <c r="AK170" s="30"/>
      <c r="AL170" s="30"/>
    </row>
    <row r="171" spans="1:38" ht="30" customHeight="1" thickBot="1">
      <c r="A171" s="57" t="s">
        <v>423</v>
      </c>
      <c r="B171" s="57"/>
      <c r="C171" s="58">
        <v>36</v>
      </c>
      <c r="D171" s="59"/>
      <c r="E171" s="60">
        <v>13</v>
      </c>
      <c r="F171" s="60"/>
      <c r="G171" s="60">
        <v>49</v>
      </c>
      <c r="H171" s="60"/>
      <c r="I171" s="53">
        <v>2</v>
      </c>
      <c r="J171" s="53"/>
      <c r="K171" s="52">
        <v>1</v>
      </c>
      <c r="L171" s="52"/>
      <c r="M171" s="53">
        <v>2</v>
      </c>
      <c r="N171" s="53"/>
      <c r="O171" s="52">
        <v>1</v>
      </c>
      <c r="P171" s="52"/>
      <c r="Q171" s="53">
        <v>8</v>
      </c>
      <c r="R171" s="53"/>
      <c r="S171" s="52">
        <v>1</v>
      </c>
      <c r="T171" s="52"/>
      <c r="U171" s="53">
        <v>7</v>
      </c>
      <c r="V171" s="53"/>
      <c r="W171" s="52">
        <v>0</v>
      </c>
      <c r="X171" s="52"/>
      <c r="Y171" s="53">
        <v>0</v>
      </c>
      <c r="Z171" s="53"/>
      <c r="AA171" s="52">
        <v>0</v>
      </c>
      <c r="AB171" s="52"/>
      <c r="AC171" s="53">
        <v>3</v>
      </c>
      <c r="AD171" s="53"/>
      <c r="AE171" s="52">
        <v>2</v>
      </c>
      <c r="AF171" s="52"/>
      <c r="AG171" s="53">
        <v>14</v>
      </c>
      <c r="AH171" s="53"/>
      <c r="AI171" s="52">
        <v>8</v>
      </c>
      <c r="AJ171" s="52"/>
      <c r="AK171" s="30"/>
      <c r="AL171" s="30"/>
    </row>
    <row r="172" spans="1:38" ht="30" customHeight="1" thickBot="1">
      <c r="A172" s="57" t="s">
        <v>424</v>
      </c>
      <c r="B172" s="57"/>
      <c r="C172" s="58">
        <v>143</v>
      </c>
      <c r="D172" s="59"/>
      <c r="E172" s="60">
        <v>62</v>
      </c>
      <c r="F172" s="60"/>
      <c r="G172" s="60">
        <v>205</v>
      </c>
      <c r="H172" s="60"/>
      <c r="I172" s="53">
        <v>12</v>
      </c>
      <c r="J172" s="53"/>
      <c r="K172" s="52">
        <v>2</v>
      </c>
      <c r="L172" s="52"/>
      <c r="M172" s="53">
        <v>26</v>
      </c>
      <c r="N172" s="53"/>
      <c r="O172" s="52">
        <v>5</v>
      </c>
      <c r="P172" s="52"/>
      <c r="Q172" s="53">
        <v>15</v>
      </c>
      <c r="R172" s="53"/>
      <c r="S172" s="52">
        <v>1</v>
      </c>
      <c r="T172" s="52"/>
      <c r="U172" s="53">
        <v>6</v>
      </c>
      <c r="V172" s="53"/>
      <c r="W172" s="52">
        <v>1</v>
      </c>
      <c r="X172" s="52"/>
      <c r="Y172" s="53">
        <v>2</v>
      </c>
      <c r="Z172" s="53"/>
      <c r="AA172" s="52">
        <v>1</v>
      </c>
      <c r="AB172" s="52"/>
      <c r="AC172" s="53">
        <v>7</v>
      </c>
      <c r="AD172" s="53"/>
      <c r="AE172" s="52">
        <v>4</v>
      </c>
      <c r="AF172" s="52"/>
      <c r="AG172" s="53">
        <v>75</v>
      </c>
      <c r="AH172" s="53"/>
      <c r="AI172" s="52">
        <v>48</v>
      </c>
      <c r="AJ172" s="52"/>
      <c r="AK172" s="30"/>
      <c r="AL172" s="30"/>
    </row>
    <row r="173" spans="1:38" ht="30" customHeight="1" thickBot="1">
      <c r="A173" s="57" t="s">
        <v>426</v>
      </c>
      <c r="B173" s="57"/>
      <c r="C173" s="58">
        <v>39</v>
      </c>
      <c r="D173" s="59"/>
      <c r="E173" s="60">
        <v>14</v>
      </c>
      <c r="F173" s="60"/>
      <c r="G173" s="60">
        <v>53</v>
      </c>
      <c r="H173" s="60"/>
      <c r="I173" s="53">
        <v>6</v>
      </c>
      <c r="J173" s="53"/>
      <c r="K173" s="52">
        <v>1</v>
      </c>
      <c r="L173" s="52"/>
      <c r="M173" s="53">
        <v>5</v>
      </c>
      <c r="N173" s="53"/>
      <c r="O173" s="52">
        <v>3</v>
      </c>
      <c r="P173" s="52"/>
      <c r="Q173" s="53">
        <v>9</v>
      </c>
      <c r="R173" s="53"/>
      <c r="S173" s="52">
        <v>0</v>
      </c>
      <c r="T173" s="52"/>
      <c r="U173" s="53">
        <v>0</v>
      </c>
      <c r="V173" s="53"/>
      <c r="W173" s="52">
        <v>1</v>
      </c>
      <c r="X173" s="52"/>
      <c r="Y173" s="53">
        <v>0</v>
      </c>
      <c r="Z173" s="53"/>
      <c r="AA173" s="52">
        <v>0</v>
      </c>
      <c r="AB173" s="52"/>
      <c r="AC173" s="53">
        <v>4</v>
      </c>
      <c r="AD173" s="53"/>
      <c r="AE173" s="52">
        <v>2</v>
      </c>
      <c r="AF173" s="52"/>
      <c r="AG173" s="53">
        <v>15</v>
      </c>
      <c r="AH173" s="53"/>
      <c r="AI173" s="52">
        <v>7</v>
      </c>
      <c r="AJ173" s="52"/>
      <c r="AK173" s="30"/>
      <c r="AL173" s="30"/>
    </row>
    <row r="174" spans="1:38" ht="30" customHeight="1" thickBot="1">
      <c r="A174" s="57" t="s">
        <v>465</v>
      </c>
      <c r="B174" s="57"/>
      <c r="C174" s="58">
        <v>18</v>
      </c>
      <c r="D174" s="59"/>
      <c r="E174" s="60">
        <v>2</v>
      </c>
      <c r="F174" s="60"/>
      <c r="G174" s="60">
        <v>20</v>
      </c>
      <c r="H174" s="60"/>
      <c r="I174" s="53">
        <v>0</v>
      </c>
      <c r="J174" s="53"/>
      <c r="K174" s="52">
        <v>0</v>
      </c>
      <c r="L174" s="52"/>
      <c r="M174" s="53">
        <v>9</v>
      </c>
      <c r="N174" s="53"/>
      <c r="O174" s="52">
        <v>1</v>
      </c>
      <c r="P174" s="52"/>
      <c r="Q174" s="53">
        <v>6</v>
      </c>
      <c r="R174" s="53"/>
      <c r="S174" s="52">
        <v>1</v>
      </c>
      <c r="T174" s="52"/>
      <c r="U174" s="53">
        <v>0</v>
      </c>
      <c r="V174" s="53"/>
      <c r="W174" s="52">
        <v>0</v>
      </c>
      <c r="X174" s="52"/>
      <c r="Y174" s="53">
        <v>0</v>
      </c>
      <c r="Z174" s="53"/>
      <c r="AA174" s="52">
        <v>0</v>
      </c>
      <c r="AB174" s="52"/>
      <c r="AC174" s="53">
        <v>0</v>
      </c>
      <c r="AD174" s="53"/>
      <c r="AE174" s="52">
        <v>0</v>
      </c>
      <c r="AF174" s="52"/>
      <c r="AG174" s="53">
        <v>3</v>
      </c>
      <c r="AH174" s="53"/>
      <c r="AI174" s="52">
        <v>0</v>
      </c>
      <c r="AJ174" s="52"/>
      <c r="AK174" s="30"/>
      <c r="AL174" s="30"/>
    </row>
    <row r="175" spans="1:38" ht="30" customHeight="1" thickBot="1">
      <c r="A175" s="57" t="s">
        <v>427</v>
      </c>
      <c r="B175" s="57"/>
      <c r="C175" s="58">
        <v>23</v>
      </c>
      <c r="D175" s="59"/>
      <c r="E175" s="60">
        <v>8</v>
      </c>
      <c r="F175" s="60"/>
      <c r="G175" s="60">
        <v>31</v>
      </c>
      <c r="H175" s="60"/>
      <c r="I175" s="53">
        <v>0</v>
      </c>
      <c r="J175" s="53"/>
      <c r="K175" s="52">
        <v>1</v>
      </c>
      <c r="L175" s="52"/>
      <c r="M175" s="53">
        <v>0</v>
      </c>
      <c r="N175" s="53"/>
      <c r="O175" s="52">
        <v>0</v>
      </c>
      <c r="P175" s="52"/>
      <c r="Q175" s="53">
        <v>1</v>
      </c>
      <c r="R175" s="53"/>
      <c r="S175" s="52">
        <v>0</v>
      </c>
      <c r="T175" s="52"/>
      <c r="U175" s="53">
        <v>0</v>
      </c>
      <c r="V175" s="53"/>
      <c r="W175" s="52">
        <v>0</v>
      </c>
      <c r="X175" s="52"/>
      <c r="Y175" s="53">
        <v>0</v>
      </c>
      <c r="Z175" s="53"/>
      <c r="AA175" s="52">
        <v>0</v>
      </c>
      <c r="AB175" s="52"/>
      <c r="AC175" s="53">
        <v>4</v>
      </c>
      <c r="AD175" s="53"/>
      <c r="AE175" s="52">
        <v>1</v>
      </c>
      <c r="AF175" s="52"/>
      <c r="AG175" s="53">
        <v>18</v>
      </c>
      <c r="AH175" s="53"/>
      <c r="AI175" s="52">
        <v>6</v>
      </c>
      <c r="AJ175" s="52"/>
      <c r="AK175" s="30"/>
      <c r="AL175" s="30"/>
    </row>
    <row r="176" spans="1:38" ht="30" customHeight="1" thickBot="1">
      <c r="A176" s="57" t="s">
        <v>428</v>
      </c>
      <c r="B176" s="57"/>
      <c r="C176" s="58">
        <v>105</v>
      </c>
      <c r="D176" s="59"/>
      <c r="E176" s="60">
        <v>53</v>
      </c>
      <c r="F176" s="60"/>
      <c r="G176" s="60">
        <v>158</v>
      </c>
      <c r="H176" s="60"/>
      <c r="I176" s="53">
        <v>33</v>
      </c>
      <c r="J176" s="53"/>
      <c r="K176" s="52">
        <v>23</v>
      </c>
      <c r="L176" s="52"/>
      <c r="M176" s="53">
        <v>35</v>
      </c>
      <c r="N176" s="53"/>
      <c r="O176" s="52">
        <v>24</v>
      </c>
      <c r="P176" s="52"/>
      <c r="Q176" s="53">
        <v>7</v>
      </c>
      <c r="R176" s="53"/>
      <c r="S176" s="52">
        <v>3</v>
      </c>
      <c r="T176" s="52"/>
      <c r="U176" s="53">
        <v>8</v>
      </c>
      <c r="V176" s="53"/>
      <c r="W176" s="52">
        <v>0</v>
      </c>
      <c r="X176" s="52"/>
      <c r="Y176" s="53">
        <v>2</v>
      </c>
      <c r="Z176" s="53"/>
      <c r="AA176" s="52">
        <v>1</v>
      </c>
      <c r="AB176" s="52"/>
      <c r="AC176" s="53">
        <v>4</v>
      </c>
      <c r="AD176" s="53"/>
      <c r="AE176" s="52">
        <v>1</v>
      </c>
      <c r="AF176" s="52"/>
      <c r="AG176" s="53">
        <v>16</v>
      </c>
      <c r="AH176" s="53"/>
      <c r="AI176" s="52">
        <v>1</v>
      </c>
      <c r="AJ176" s="52"/>
      <c r="AK176" s="30"/>
      <c r="AL176" s="30"/>
    </row>
    <row r="177" spans="1:38" ht="30" customHeight="1" thickBot="1">
      <c r="A177" s="57" t="s">
        <v>429</v>
      </c>
      <c r="B177" s="57"/>
      <c r="C177" s="58">
        <v>6</v>
      </c>
      <c r="D177" s="59"/>
      <c r="E177" s="60">
        <v>0</v>
      </c>
      <c r="F177" s="60"/>
      <c r="G177" s="60">
        <v>6</v>
      </c>
      <c r="H177" s="60"/>
      <c r="I177" s="53">
        <v>0</v>
      </c>
      <c r="J177" s="53"/>
      <c r="K177" s="52">
        <v>0</v>
      </c>
      <c r="L177" s="52"/>
      <c r="M177" s="53">
        <v>0</v>
      </c>
      <c r="N177" s="53"/>
      <c r="O177" s="52">
        <v>0</v>
      </c>
      <c r="P177" s="52"/>
      <c r="Q177" s="53">
        <v>0</v>
      </c>
      <c r="R177" s="53"/>
      <c r="S177" s="52">
        <v>0</v>
      </c>
      <c r="T177" s="52"/>
      <c r="U177" s="53">
        <v>0</v>
      </c>
      <c r="V177" s="53"/>
      <c r="W177" s="52">
        <v>0</v>
      </c>
      <c r="X177" s="52"/>
      <c r="Y177" s="53">
        <v>0</v>
      </c>
      <c r="Z177" s="53"/>
      <c r="AA177" s="52">
        <v>0</v>
      </c>
      <c r="AB177" s="52"/>
      <c r="AC177" s="53">
        <v>1</v>
      </c>
      <c r="AD177" s="53"/>
      <c r="AE177" s="52">
        <v>0</v>
      </c>
      <c r="AF177" s="52"/>
      <c r="AG177" s="53">
        <v>5</v>
      </c>
      <c r="AH177" s="53"/>
      <c r="AI177" s="52">
        <v>0</v>
      </c>
      <c r="AJ177" s="52"/>
      <c r="AK177" s="30"/>
      <c r="AL177" s="30"/>
    </row>
    <row r="178" spans="1:38" ht="30" customHeight="1" thickBot="1">
      <c r="A178" s="57" t="s">
        <v>430</v>
      </c>
      <c r="B178" s="57"/>
      <c r="C178" s="58">
        <v>25</v>
      </c>
      <c r="D178" s="59"/>
      <c r="E178" s="60">
        <v>3</v>
      </c>
      <c r="F178" s="60"/>
      <c r="G178" s="60">
        <v>28</v>
      </c>
      <c r="H178" s="60"/>
      <c r="I178" s="53">
        <v>7</v>
      </c>
      <c r="J178" s="53"/>
      <c r="K178" s="52">
        <v>0</v>
      </c>
      <c r="L178" s="52"/>
      <c r="M178" s="53">
        <v>9</v>
      </c>
      <c r="N178" s="53"/>
      <c r="O178" s="52">
        <v>2</v>
      </c>
      <c r="P178" s="52"/>
      <c r="Q178" s="53">
        <v>3</v>
      </c>
      <c r="R178" s="53"/>
      <c r="S178" s="52">
        <v>0</v>
      </c>
      <c r="T178" s="52"/>
      <c r="U178" s="53">
        <v>1</v>
      </c>
      <c r="V178" s="53"/>
      <c r="W178" s="52">
        <v>0</v>
      </c>
      <c r="X178" s="52"/>
      <c r="Y178" s="53">
        <v>0</v>
      </c>
      <c r="Z178" s="53"/>
      <c r="AA178" s="52">
        <v>0</v>
      </c>
      <c r="AB178" s="52"/>
      <c r="AC178" s="53">
        <v>1</v>
      </c>
      <c r="AD178" s="53"/>
      <c r="AE178" s="52">
        <v>0</v>
      </c>
      <c r="AF178" s="52"/>
      <c r="AG178" s="53">
        <v>4</v>
      </c>
      <c r="AH178" s="53"/>
      <c r="AI178" s="52">
        <v>1</v>
      </c>
      <c r="AJ178" s="52"/>
      <c r="AK178" s="30"/>
      <c r="AL178" s="30"/>
    </row>
    <row r="179" spans="1:38" ht="30" customHeight="1" thickBot="1">
      <c r="A179" s="57" t="s">
        <v>431</v>
      </c>
      <c r="B179" s="57"/>
      <c r="C179" s="58">
        <v>19</v>
      </c>
      <c r="D179" s="59"/>
      <c r="E179" s="60">
        <v>3</v>
      </c>
      <c r="F179" s="60"/>
      <c r="G179" s="60">
        <v>22</v>
      </c>
      <c r="H179" s="60"/>
      <c r="I179" s="53">
        <v>6</v>
      </c>
      <c r="J179" s="53"/>
      <c r="K179" s="52">
        <v>1</v>
      </c>
      <c r="L179" s="52"/>
      <c r="M179" s="53">
        <v>3</v>
      </c>
      <c r="N179" s="53"/>
      <c r="O179" s="52">
        <v>0</v>
      </c>
      <c r="P179" s="52"/>
      <c r="Q179" s="53">
        <v>0</v>
      </c>
      <c r="R179" s="53"/>
      <c r="S179" s="52">
        <v>1</v>
      </c>
      <c r="T179" s="52"/>
      <c r="U179" s="53">
        <v>1</v>
      </c>
      <c r="V179" s="53"/>
      <c r="W179" s="52">
        <v>0</v>
      </c>
      <c r="X179" s="52"/>
      <c r="Y179" s="53">
        <v>0</v>
      </c>
      <c r="Z179" s="53"/>
      <c r="AA179" s="52">
        <v>0</v>
      </c>
      <c r="AB179" s="52"/>
      <c r="AC179" s="53">
        <v>2</v>
      </c>
      <c r="AD179" s="53"/>
      <c r="AE179" s="52">
        <v>0</v>
      </c>
      <c r="AF179" s="52"/>
      <c r="AG179" s="53">
        <v>7</v>
      </c>
      <c r="AH179" s="53"/>
      <c r="AI179" s="52">
        <v>1</v>
      </c>
      <c r="AJ179" s="52"/>
      <c r="AK179" s="30"/>
      <c r="AL179" s="30"/>
    </row>
    <row r="180" spans="1:38" ht="30" customHeight="1" thickBot="1">
      <c r="A180" s="57" t="s">
        <v>432</v>
      </c>
      <c r="B180" s="57"/>
      <c r="C180" s="58">
        <v>0</v>
      </c>
      <c r="D180" s="59"/>
      <c r="E180" s="60">
        <v>0</v>
      </c>
      <c r="F180" s="60"/>
      <c r="G180" s="60">
        <v>0</v>
      </c>
      <c r="H180" s="60"/>
      <c r="I180" s="53">
        <v>0</v>
      </c>
      <c r="J180" s="53"/>
      <c r="K180" s="52">
        <v>0</v>
      </c>
      <c r="L180" s="52"/>
      <c r="M180" s="53">
        <v>0</v>
      </c>
      <c r="N180" s="53"/>
      <c r="O180" s="52">
        <v>0</v>
      </c>
      <c r="P180" s="52"/>
      <c r="Q180" s="53">
        <v>0</v>
      </c>
      <c r="R180" s="53"/>
      <c r="S180" s="52">
        <v>0</v>
      </c>
      <c r="T180" s="52"/>
      <c r="U180" s="53">
        <v>0</v>
      </c>
      <c r="V180" s="53"/>
      <c r="W180" s="52">
        <v>0</v>
      </c>
      <c r="X180" s="52"/>
      <c r="Y180" s="53">
        <v>0</v>
      </c>
      <c r="Z180" s="53"/>
      <c r="AA180" s="52">
        <v>0</v>
      </c>
      <c r="AB180" s="52"/>
      <c r="AC180" s="53">
        <v>0</v>
      </c>
      <c r="AD180" s="53"/>
      <c r="AE180" s="52">
        <v>0</v>
      </c>
      <c r="AF180" s="52"/>
      <c r="AG180" s="53">
        <v>0</v>
      </c>
      <c r="AH180" s="53"/>
      <c r="AI180" s="52">
        <v>0</v>
      </c>
      <c r="AJ180" s="52"/>
      <c r="AK180" s="30"/>
      <c r="AL180" s="30"/>
    </row>
    <row r="181" spans="1:38" ht="30" customHeight="1" thickBot="1">
      <c r="A181" s="57" t="s">
        <v>433</v>
      </c>
      <c r="B181" s="57"/>
      <c r="C181" s="58">
        <v>7</v>
      </c>
      <c r="D181" s="59"/>
      <c r="E181" s="60">
        <v>8</v>
      </c>
      <c r="F181" s="60"/>
      <c r="G181" s="60">
        <v>15</v>
      </c>
      <c r="H181" s="60"/>
      <c r="I181" s="53">
        <v>0</v>
      </c>
      <c r="J181" s="53"/>
      <c r="K181" s="52">
        <v>0</v>
      </c>
      <c r="L181" s="52"/>
      <c r="M181" s="53">
        <v>0</v>
      </c>
      <c r="N181" s="53"/>
      <c r="O181" s="52">
        <v>0</v>
      </c>
      <c r="P181" s="52"/>
      <c r="Q181" s="53">
        <v>2</v>
      </c>
      <c r="R181" s="53"/>
      <c r="S181" s="52">
        <v>0</v>
      </c>
      <c r="T181" s="52"/>
      <c r="U181" s="53">
        <v>0</v>
      </c>
      <c r="V181" s="53"/>
      <c r="W181" s="52">
        <v>0</v>
      </c>
      <c r="X181" s="52"/>
      <c r="Y181" s="53">
        <v>0</v>
      </c>
      <c r="Z181" s="53"/>
      <c r="AA181" s="52">
        <v>0</v>
      </c>
      <c r="AB181" s="52"/>
      <c r="AC181" s="53">
        <v>0</v>
      </c>
      <c r="AD181" s="53"/>
      <c r="AE181" s="52">
        <v>1</v>
      </c>
      <c r="AF181" s="52"/>
      <c r="AG181" s="53">
        <v>5</v>
      </c>
      <c r="AH181" s="53"/>
      <c r="AI181" s="52">
        <v>7</v>
      </c>
      <c r="AJ181" s="52"/>
      <c r="AK181" s="30"/>
      <c r="AL181" s="30"/>
    </row>
    <row r="182" spans="1:38" ht="30" customHeight="1" thickBot="1">
      <c r="A182" s="57" t="s">
        <v>434</v>
      </c>
      <c r="B182" s="57"/>
      <c r="C182" s="58">
        <v>7</v>
      </c>
      <c r="D182" s="59"/>
      <c r="E182" s="60">
        <v>0</v>
      </c>
      <c r="F182" s="60"/>
      <c r="G182" s="60">
        <v>7</v>
      </c>
      <c r="H182" s="60"/>
      <c r="I182" s="53">
        <v>1</v>
      </c>
      <c r="J182" s="53"/>
      <c r="K182" s="52">
        <v>0</v>
      </c>
      <c r="L182" s="52"/>
      <c r="M182" s="53">
        <v>2</v>
      </c>
      <c r="N182" s="53"/>
      <c r="O182" s="52">
        <v>0</v>
      </c>
      <c r="P182" s="52"/>
      <c r="Q182" s="53">
        <v>0</v>
      </c>
      <c r="R182" s="53"/>
      <c r="S182" s="52">
        <v>0</v>
      </c>
      <c r="T182" s="52"/>
      <c r="U182" s="53">
        <v>1</v>
      </c>
      <c r="V182" s="53"/>
      <c r="W182" s="52">
        <v>0</v>
      </c>
      <c r="X182" s="52"/>
      <c r="Y182" s="53">
        <v>1</v>
      </c>
      <c r="Z182" s="53"/>
      <c r="AA182" s="52">
        <v>0</v>
      </c>
      <c r="AB182" s="52"/>
      <c r="AC182" s="53">
        <v>0</v>
      </c>
      <c r="AD182" s="53"/>
      <c r="AE182" s="52">
        <v>0</v>
      </c>
      <c r="AF182" s="52"/>
      <c r="AG182" s="53">
        <v>2</v>
      </c>
      <c r="AH182" s="53"/>
      <c r="AI182" s="52">
        <v>0</v>
      </c>
      <c r="AJ182" s="52"/>
      <c r="AK182" s="30"/>
      <c r="AL182" s="30"/>
    </row>
    <row r="183" spans="1:38" ht="30" customHeight="1" thickBot="1">
      <c r="A183" s="57" t="s">
        <v>435</v>
      </c>
      <c r="B183" s="57"/>
      <c r="C183" s="58">
        <v>1</v>
      </c>
      <c r="D183" s="59"/>
      <c r="E183" s="60">
        <v>0</v>
      </c>
      <c r="F183" s="60"/>
      <c r="G183" s="60">
        <v>1</v>
      </c>
      <c r="H183" s="60"/>
      <c r="I183" s="53">
        <v>0</v>
      </c>
      <c r="J183" s="53"/>
      <c r="K183" s="52">
        <v>0</v>
      </c>
      <c r="L183" s="52"/>
      <c r="M183" s="53">
        <v>1</v>
      </c>
      <c r="N183" s="53"/>
      <c r="O183" s="52">
        <v>0</v>
      </c>
      <c r="P183" s="52"/>
      <c r="Q183" s="53">
        <v>0</v>
      </c>
      <c r="R183" s="53"/>
      <c r="S183" s="52">
        <v>0</v>
      </c>
      <c r="T183" s="52"/>
      <c r="U183" s="53">
        <v>0</v>
      </c>
      <c r="V183" s="53"/>
      <c r="W183" s="52">
        <v>0</v>
      </c>
      <c r="X183" s="52"/>
      <c r="Y183" s="53">
        <v>0</v>
      </c>
      <c r="Z183" s="53"/>
      <c r="AA183" s="52">
        <v>0</v>
      </c>
      <c r="AB183" s="52"/>
      <c r="AC183" s="53">
        <v>0</v>
      </c>
      <c r="AD183" s="53"/>
      <c r="AE183" s="52">
        <v>0</v>
      </c>
      <c r="AF183" s="52"/>
      <c r="AG183" s="53">
        <v>0</v>
      </c>
      <c r="AH183" s="53"/>
      <c r="AI183" s="52">
        <v>0</v>
      </c>
      <c r="AJ183" s="52"/>
      <c r="AK183" s="30"/>
      <c r="AL183" s="30"/>
    </row>
    <row r="184" spans="1:38" ht="30" customHeight="1" thickBot="1">
      <c r="A184" s="57" t="s">
        <v>436</v>
      </c>
      <c r="B184" s="57"/>
      <c r="C184" s="58">
        <v>0</v>
      </c>
      <c r="D184" s="59"/>
      <c r="E184" s="60">
        <v>0</v>
      </c>
      <c r="F184" s="60"/>
      <c r="G184" s="60">
        <v>0</v>
      </c>
      <c r="H184" s="60"/>
      <c r="I184" s="53">
        <v>0</v>
      </c>
      <c r="J184" s="53"/>
      <c r="K184" s="52">
        <v>0</v>
      </c>
      <c r="L184" s="52"/>
      <c r="M184" s="53">
        <v>0</v>
      </c>
      <c r="N184" s="53"/>
      <c r="O184" s="52">
        <v>0</v>
      </c>
      <c r="P184" s="52"/>
      <c r="Q184" s="53">
        <v>0</v>
      </c>
      <c r="R184" s="53"/>
      <c r="S184" s="52">
        <v>0</v>
      </c>
      <c r="T184" s="52"/>
      <c r="U184" s="53">
        <v>0</v>
      </c>
      <c r="V184" s="53"/>
      <c r="W184" s="52">
        <v>0</v>
      </c>
      <c r="X184" s="52"/>
      <c r="Y184" s="53">
        <v>0</v>
      </c>
      <c r="Z184" s="53"/>
      <c r="AA184" s="52">
        <v>0</v>
      </c>
      <c r="AB184" s="52"/>
      <c r="AC184" s="53">
        <v>0</v>
      </c>
      <c r="AD184" s="53"/>
      <c r="AE184" s="52">
        <v>0</v>
      </c>
      <c r="AF184" s="52"/>
      <c r="AG184" s="53">
        <v>0</v>
      </c>
      <c r="AH184" s="53"/>
      <c r="AI184" s="52">
        <v>0</v>
      </c>
      <c r="AJ184" s="52"/>
      <c r="AK184" s="30"/>
      <c r="AL184" s="30"/>
    </row>
    <row r="185" spans="1:38" ht="15" customHeight="1" thickBot="1">
      <c r="A185" s="54" t="s">
        <v>466</v>
      </c>
      <c r="B185" s="54"/>
      <c r="C185" s="75">
        <v>5433</v>
      </c>
      <c r="D185" s="75"/>
      <c r="E185" s="75">
        <v>1267</v>
      </c>
      <c r="F185" s="75"/>
      <c r="G185" s="75">
        <v>6700</v>
      </c>
      <c r="H185" s="75"/>
      <c r="I185" s="74">
        <v>604</v>
      </c>
      <c r="J185" s="74"/>
      <c r="K185" s="73">
        <v>141</v>
      </c>
      <c r="L185" s="73"/>
      <c r="M185" s="74">
        <v>1000</v>
      </c>
      <c r="N185" s="74"/>
      <c r="O185" s="73">
        <v>161</v>
      </c>
      <c r="P185" s="73"/>
      <c r="Q185" s="74">
        <v>950</v>
      </c>
      <c r="R185" s="74"/>
      <c r="S185" s="73">
        <v>83</v>
      </c>
      <c r="T185" s="73"/>
      <c r="U185" s="74">
        <v>538</v>
      </c>
      <c r="V185" s="74"/>
      <c r="W185" s="73">
        <v>56</v>
      </c>
      <c r="X185" s="73"/>
      <c r="Y185" s="74">
        <v>142</v>
      </c>
      <c r="Z185" s="74"/>
      <c r="AA185" s="73">
        <v>28</v>
      </c>
      <c r="AB185" s="73"/>
      <c r="AC185" s="74">
        <v>452</v>
      </c>
      <c r="AD185" s="74"/>
      <c r="AE185" s="73">
        <v>149</v>
      </c>
      <c r="AF185" s="73"/>
      <c r="AG185" s="74">
        <v>1747</v>
      </c>
      <c r="AH185" s="74"/>
      <c r="AI185" s="73">
        <v>649</v>
      </c>
      <c r="AJ185" s="73"/>
      <c r="AK185" s="30"/>
      <c r="AL185" s="30"/>
    </row>
    <row r="186" spans="1:38" ht="15" customHeight="1" thickBot="1">
      <c r="A186" s="61" t="s">
        <v>467</v>
      </c>
      <c r="B186" s="61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  <c r="AA186" s="62"/>
      <c r="AB186" s="62"/>
      <c r="AC186" s="62"/>
      <c r="AD186" s="62"/>
      <c r="AE186" s="62"/>
      <c r="AF186" s="62"/>
      <c r="AG186" s="62"/>
      <c r="AH186" s="62"/>
      <c r="AI186" s="62"/>
      <c r="AJ186" s="62"/>
      <c r="AK186" s="30"/>
      <c r="AL186" s="30"/>
    </row>
    <row r="187" spans="1:38" ht="30" customHeight="1" thickBot="1">
      <c r="A187" s="57" t="s">
        <v>258</v>
      </c>
      <c r="B187" s="57"/>
      <c r="C187" s="58">
        <v>36</v>
      </c>
      <c r="D187" s="59"/>
      <c r="E187" s="60">
        <v>6</v>
      </c>
      <c r="F187" s="60"/>
      <c r="G187" s="60">
        <v>42</v>
      </c>
      <c r="H187" s="60"/>
      <c r="I187" s="53">
        <v>4</v>
      </c>
      <c r="J187" s="53"/>
      <c r="K187" s="52">
        <v>0</v>
      </c>
      <c r="L187" s="52"/>
      <c r="M187" s="53">
        <v>7</v>
      </c>
      <c r="N187" s="53"/>
      <c r="O187" s="52">
        <v>0</v>
      </c>
      <c r="P187" s="52"/>
      <c r="Q187" s="53">
        <v>2</v>
      </c>
      <c r="R187" s="53"/>
      <c r="S187" s="52">
        <v>2</v>
      </c>
      <c r="T187" s="52"/>
      <c r="U187" s="53">
        <v>1</v>
      </c>
      <c r="V187" s="53"/>
      <c r="W187" s="52">
        <v>1</v>
      </c>
      <c r="X187" s="52"/>
      <c r="Y187" s="53">
        <v>2</v>
      </c>
      <c r="Z187" s="53"/>
      <c r="AA187" s="52">
        <v>2</v>
      </c>
      <c r="AB187" s="52"/>
      <c r="AC187" s="53">
        <v>10</v>
      </c>
      <c r="AD187" s="53"/>
      <c r="AE187" s="52">
        <v>1</v>
      </c>
      <c r="AF187" s="52"/>
      <c r="AG187" s="53">
        <v>10</v>
      </c>
      <c r="AH187" s="53"/>
      <c r="AI187" s="52">
        <v>0</v>
      </c>
      <c r="AJ187" s="52"/>
      <c r="AK187" s="30"/>
      <c r="AL187" s="30"/>
    </row>
    <row r="188" spans="1:38" ht="30" customHeight="1" thickBot="1">
      <c r="A188" s="57" t="s">
        <v>259</v>
      </c>
      <c r="B188" s="57"/>
      <c r="C188" s="58">
        <v>28</v>
      </c>
      <c r="D188" s="59"/>
      <c r="E188" s="60">
        <v>1</v>
      </c>
      <c r="F188" s="60"/>
      <c r="G188" s="60">
        <v>29</v>
      </c>
      <c r="H188" s="60"/>
      <c r="I188" s="53">
        <v>1</v>
      </c>
      <c r="J188" s="53"/>
      <c r="K188" s="52">
        <v>0</v>
      </c>
      <c r="L188" s="52"/>
      <c r="M188" s="53">
        <v>6</v>
      </c>
      <c r="N188" s="53"/>
      <c r="O188" s="52">
        <v>0</v>
      </c>
      <c r="P188" s="52"/>
      <c r="Q188" s="53">
        <v>1</v>
      </c>
      <c r="R188" s="53"/>
      <c r="S188" s="52">
        <v>0</v>
      </c>
      <c r="T188" s="52"/>
      <c r="U188" s="53">
        <v>0</v>
      </c>
      <c r="V188" s="53"/>
      <c r="W188" s="52">
        <v>1</v>
      </c>
      <c r="X188" s="52"/>
      <c r="Y188" s="53">
        <v>3</v>
      </c>
      <c r="Z188" s="53"/>
      <c r="AA188" s="52">
        <v>0</v>
      </c>
      <c r="AB188" s="52"/>
      <c r="AC188" s="53">
        <v>6</v>
      </c>
      <c r="AD188" s="53"/>
      <c r="AE188" s="52">
        <v>0</v>
      </c>
      <c r="AF188" s="52"/>
      <c r="AG188" s="53">
        <v>11</v>
      </c>
      <c r="AH188" s="53"/>
      <c r="AI188" s="52">
        <v>0</v>
      </c>
      <c r="AJ188" s="52"/>
      <c r="AK188" s="30"/>
      <c r="AL188" s="30"/>
    </row>
    <row r="189" spans="1:38" ht="30" customHeight="1" thickBot="1">
      <c r="A189" s="57" t="s">
        <v>260</v>
      </c>
      <c r="B189" s="57"/>
      <c r="C189" s="58">
        <v>7</v>
      </c>
      <c r="D189" s="59"/>
      <c r="E189" s="60">
        <v>0</v>
      </c>
      <c r="F189" s="60"/>
      <c r="G189" s="60">
        <v>7</v>
      </c>
      <c r="H189" s="60"/>
      <c r="I189" s="53">
        <v>0</v>
      </c>
      <c r="J189" s="53"/>
      <c r="K189" s="52">
        <v>0</v>
      </c>
      <c r="L189" s="52"/>
      <c r="M189" s="53">
        <v>1</v>
      </c>
      <c r="N189" s="53"/>
      <c r="O189" s="52">
        <v>0</v>
      </c>
      <c r="P189" s="52"/>
      <c r="Q189" s="53">
        <v>3</v>
      </c>
      <c r="R189" s="53"/>
      <c r="S189" s="52">
        <v>0</v>
      </c>
      <c r="T189" s="52"/>
      <c r="U189" s="53">
        <v>0</v>
      </c>
      <c r="V189" s="53"/>
      <c r="W189" s="52">
        <v>0</v>
      </c>
      <c r="X189" s="52"/>
      <c r="Y189" s="53">
        <v>1</v>
      </c>
      <c r="Z189" s="53"/>
      <c r="AA189" s="52">
        <v>0</v>
      </c>
      <c r="AB189" s="52"/>
      <c r="AC189" s="53">
        <v>1</v>
      </c>
      <c r="AD189" s="53"/>
      <c r="AE189" s="52">
        <v>0</v>
      </c>
      <c r="AF189" s="52"/>
      <c r="AG189" s="53">
        <v>1</v>
      </c>
      <c r="AH189" s="53"/>
      <c r="AI189" s="52">
        <v>0</v>
      </c>
      <c r="AJ189" s="52"/>
      <c r="AK189" s="30"/>
      <c r="AL189" s="30"/>
    </row>
    <row r="190" spans="1:38" ht="30" customHeight="1" thickBot="1">
      <c r="A190" s="57" t="s">
        <v>261</v>
      </c>
      <c r="B190" s="57"/>
      <c r="C190" s="58">
        <v>11</v>
      </c>
      <c r="D190" s="59"/>
      <c r="E190" s="60">
        <v>2</v>
      </c>
      <c r="F190" s="60"/>
      <c r="G190" s="60">
        <v>13</v>
      </c>
      <c r="H190" s="60"/>
      <c r="I190" s="53">
        <v>0</v>
      </c>
      <c r="J190" s="53"/>
      <c r="K190" s="52">
        <v>0</v>
      </c>
      <c r="L190" s="52"/>
      <c r="M190" s="53">
        <v>0</v>
      </c>
      <c r="N190" s="53"/>
      <c r="O190" s="52">
        <v>0</v>
      </c>
      <c r="P190" s="52"/>
      <c r="Q190" s="53">
        <v>0</v>
      </c>
      <c r="R190" s="53"/>
      <c r="S190" s="52">
        <v>0</v>
      </c>
      <c r="T190" s="52"/>
      <c r="U190" s="53">
        <v>0</v>
      </c>
      <c r="V190" s="53"/>
      <c r="W190" s="52">
        <v>0</v>
      </c>
      <c r="X190" s="52"/>
      <c r="Y190" s="53">
        <v>0</v>
      </c>
      <c r="Z190" s="53"/>
      <c r="AA190" s="52">
        <v>0</v>
      </c>
      <c r="AB190" s="52"/>
      <c r="AC190" s="53">
        <v>3</v>
      </c>
      <c r="AD190" s="53"/>
      <c r="AE190" s="52">
        <v>0</v>
      </c>
      <c r="AF190" s="52"/>
      <c r="AG190" s="53">
        <v>8</v>
      </c>
      <c r="AH190" s="53"/>
      <c r="AI190" s="52">
        <v>2</v>
      </c>
      <c r="AJ190" s="52"/>
      <c r="AK190" s="30"/>
      <c r="AL190" s="30"/>
    </row>
    <row r="191" spans="1:38" ht="30" customHeight="1" thickBot="1">
      <c r="A191" s="57" t="s">
        <v>262</v>
      </c>
      <c r="B191" s="57"/>
      <c r="C191" s="58">
        <v>45</v>
      </c>
      <c r="D191" s="59"/>
      <c r="E191" s="60">
        <v>4</v>
      </c>
      <c r="F191" s="60"/>
      <c r="G191" s="60">
        <v>49</v>
      </c>
      <c r="H191" s="60"/>
      <c r="I191" s="53">
        <v>0</v>
      </c>
      <c r="J191" s="53"/>
      <c r="K191" s="52">
        <v>0</v>
      </c>
      <c r="L191" s="52"/>
      <c r="M191" s="53">
        <v>2</v>
      </c>
      <c r="N191" s="53"/>
      <c r="O191" s="52">
        <v>0</v>
      </c>
      <c r="P191" s="52"/>
      <c r="Q191" s="53">
        <v>6</v>
      </c>
      <c r="R191" s="53"/>
      <c r="S191" s="52">
        <v>0</v>
      </c>
      <c r="T191" s="52"/>
      <c r="U191" s="53">
        <v>5</v>
      </c>
      <c r="V191" s="53"/>
      <c r="W191" s="52">
        <v>0</v>
      </c>
      <c r="X191" s="52"/>
      <c r="Y191" s="53">
        <v>3</v>
      </c>
      <c r="Z191" s="53"/>
      <c r="AA191" s="52">
        <v>0</v>
      </c>
      <c r="AB191" s="52"/>
      <c r="AC191" s="53">
        <v>7</v>
      </c>
      <c r="AD191" s="53"/>
      <c r="AE191" s="52">
        <v>3</v>
      </c>
      <c r="AF191" s="52"/>
      <c r="AG191" s="53">
        <v>22</v>
      </c>
      <c r="AH191" s="53"/>
      <c r="AI191" s="52">
        <v>1</v>
      </c>
      <c r="AJ191" s="52"/>
      <c r="AK191" s="30"/>
      <c r="AL191" s="30"/>
    </row>
    <row r="192" spans="1:38" ht="30" customHeight="1" thickBot="1">
      <c r="A192" s="57" t="s">
        <v>263</v>
      </c>
      <c r="B192" s="57"/>
      <c r="C192" s="58">
        <v>12</v>
      </c>
      <c r="D192" s="59"/>
      <c r="E192" s="60">
        <v>1</v>
      </c>
      <c r="F192" s="60"/>
      <c r="G192" s="60">
        <v>13</v>
      </c>
      <c r="H192" s="60"/>
      <c r="I192" s="53">
        <v>0</v>
      </c>
      <c r="J192" s="53"/>
      <c r="K192" s="52">
        <v>0</v>
      </c>
      <c r="L192" s="52"/>
      <c r="M192" s="53">
        <v>0</v>
      </c>
      <c r="N192" s="53"/>
      <c r="O192" s="52">
        <v>0</v>
      </c>
      <c r="P192" s="52"/>
      <c r="Q192" s="53">
        <v>0</v>
      </c>
      <c r="R192" s="53"/>
      <c r="S192" s="52">
        <v>0</v>
      </c>
      <c r="T192" s="52"/>
      <c r="U192" s="53">
        <v>0</v>
      </c>
      <c r="V192" s="53"/>
      <c r="W192" s="52">
        <v>0</v>
      </c>
      <c r="X192" s="52"/>
      <c r="Y192" s="53">
        <v>2</v>
      </c>
      <c r="Z192" s="53"/>
      <c r="AA192" s="52">
        <v>0</v>
      </c>
      <c r="AB192" s="52"/>
      <c r="AC192" s="53">
        <v>3</v>
      </c>
      <c r="AD192" s="53"/>
      <c r="AE192" s="52">
        <v>0</v>
      </c>
      <c r="AF192" s="52"/>
      <c r="AG192" s="53">
        <v>7</v>
      </c>
      <c r="AH192" s="53"/>
      <c r="AI192" s="52">
        <v>1</v>
      </c>
      <c r="AJ192" s="52"/>
      <c r="AK192" s="30"/>
      <c r="AL192" s="30"/>
    </row>
    <row r="193" spans="1:38" ht="30" customHeight="1" thickBot="1">
      <c r="A193" s="57" t="s">
        <v>264</v>
      </c>
      <c r="B193" s="57"/>
      <c r="C193" s="58">
        <v>18</v>
      </c>
      <c r="D193" s="59"/>
      <c r="E193" s="60">
        <v>0</v>
      </c>
      <c r="F193" s="60"/>
      <c r="G193" s="60">
        <v>18</v>
      </c>
      <c r="H193" s="60"/>
      <c r="I193" s="53">
        <v>0</v>
      </c>
      <c r="J193" s="53"/>
      <c r="K193" s="52">
        <v>0</v>
      </c>
      <c r="L193" s="52"/>
      <c r="M193" s="53">
        <v>0</v>
      </c>
      <c r="N193" s="53"/>
      <c r="O193" s="52">
        <v>0</v>
      </c>
      <c r="P193" s="52"/>
      <c r="Q193" s="53">
        <v>0</v>
      </c>
      <c r="R193" s="53"/>
      <c r="S193" s="52">
        <v>0</v>
      </c>
      <c r="T193" s="52"/>
      <c r="U193" s="53">
        <v>0</v>
      </c>
      <c r="V193" s="53"/>
      <c r="W193" s="52">
        <v>0</v>
      </c>
      <c r="X193" s="52"/>
      <c r="Y193" s="53">
        <v>0</v>
      </c>
      <c r="Z193" s="53"/>
      <c r="AA193" s="52">
        <v>0</v>
      </c>
      <c r="AB193" s="52"/>
      <c r="AC193" s="53">
        <v>7</v>
      </c>
      <c r="AD193" s="53"/>
      <c r="AE193" s="52">
        <v>0</v>
      </c>
      <c r="AF193" s="52"/>
      <c r="AG193" s="53">
        <v>11</v>
      </c>
      <c r="AH193" s="53"/>
      <c r="AI193" s="52">
        <v>0</v>
      </c>
      <c r="AJ193" s="52"/>
      <c r="AK193" s="30"/>
      <c r="AL193" s="30"/>
    </row>
    <row r="194" spans="1:38" ht="30" customHeight="1" thickBot="1">
      <c r="A194" s="57" t="s">
        <v>265</v>
      </c>
      <c r="B194" s="57"/>
      <c r="C194" s="58">
        <v>62</v>
      </c>
      <c r="D194" s="59"/>
      <c r="E194" s="60">
        <v>8</v>
      </c>
      <c r="F194" s="60"/>
      <c r="G194" s="60">
        <v>70</v>
      </c>
      <c r="H194" s="60"/>
      <c r="I194" s="53">
        <v>1</v>
      </c>
      <c r="J194" s="53"/>
      <c r="K194" s="52">
        <v>0</v>
      </c>
      <c r="L194" s="52"/>
      <c r="M194" s="53">
        <v>10</v>
      </c>
      <c r="N194" s="53"/>
      <c r="O194" s="52">
        <v>3</v>
      </c>
      <c r="P194" s="52"/>
      <c r="Q194" s="53">
        <v>5</v>
      </c>
      <c r="R194" s="53"/>
      <c r="S194" s="52">
        <v>1</v>
      </c>
      <c r="T194" s="52"/>
      <c r="U194" s="53">
        <v>4</v>
      </c>
      <c r="V194" s="53"/>
      <c r="W194" s="52">
        <v>0</v>
      </c>
      <c r="X194" s="52"/>
      <c r="Y194" s="53">
        <v>2</v>
      </c>
      <c r="Z194" s="53"/>
      <c r="AA194" s="52">
        <v>0</v>
      </c>
      <c r="AB194" s="52"/>
      <c r="AC194" s="53">
        <v>9</v>
      </c>
      <c r="AD194" s="53"/>
      <c r="AE194" s="52">
        <v>1</v>
      </c>
      <c r="AF194" s="52"/>
      <c r="AG194" s="53">
        <v>31</v>
      </c>
      <c r="AH194" s="53"/>
      <c r="AI194" s="52">
        <v>3</v>
      </c>
      <c r="AJ194" s="52"/>
      <c r="AK194" s="30"/>
      <c r="AL194" s="30"/>
    </row>
    <row r="195" spans="1:38" ht="30" customHeight="1" thickBot="1">
      <c r="A195" s="57" t="s">
        <v>266</v>
      </c>
      <c r="B195" s="57"/>
      <c r="C195" s="58">
        <v>19</v>
      </c>
      <c r="D195" s="59"/>
      <c r="E195" s="60">
        <v>1</v>
      </c>
      <c r="F195" s="60"/>
      <c r="G195" s="60">
        <v>20</v>
      </c>
      <c r="H195" s="60"/>
      <c r="I195" s="53">
        <v>0</v>
      </c>
      <c r="J195" s="53"/>
      <c r="K195" s="52">
        <v>0</v>
      </c>
      <c r="L195" s="52"/>
      <c r="M195" s="53">
        <v>1</v>
      </c>
      <c r="N195" s="53"/>
      <c r="O195" s="52">
        <v>0</v>
      </c>
      <c r="P195" s="52"/>
      <c r="Q195" s="53">
        <v>2</v>
      </c>
      <c r="R195" s="53"/>
      <c r="S195" s="52">
        <v>0</v>
      </c>
      <c r="T195" s="52"/>
      <c r="U195" s="53">
        <v>0</v>
      </c>
      <c r="V195" s="53"/>
      <c r="W195" s="52">
        <v>0</v>
      </c>
      <c r="X195" s="52"/>
      <c r="Y195" s="53">
        <v>1</v>
      </c>
      <c r="Z195" s="53"/>
      <c r="AA195" s="52">
        <v>0</v>
      </c>
      <c r="AB195" s="52"/>
      <c r="AC195" s="53">
        <v>4</v>
      </c>
      <c r="AD195" s="53"/>
      <c r="AE195" s="52">
        <v>1</v>
      </c>
      <c r="AF195" s="52"/>
      <c r="AG195" s="53">
        <v>11</v>
      </c>
      <c r="AH195" s="53"/>
      <c r="AI195" s="52">
        <v>0</v>
      </c>
      <c r="AJ195" s="52"/>
      <c r="AK195" s="30"/>
      <c r="AL195" s="30"/>
    </row>
    <row r="196" spans="1:38" ht="30" customHeight="1" thickBot="1">
      <c r="A196" s="57" t="s">
        <v>267</v>
      </c>
      <c r="B196" s="57"/>
      <c r="C196" s="58">
        <v>21</v>
      </c>
      <c r="D196" s="59"/>
      <c r="E196" s="60">
        <v>0</v>
      </c>
      <c r="F196" s="60"/>
      <c r="G196" s="60">
        <v>21</v>
      </c>
      <c r="H196" s="60"/>
      <c r="I196" s="53">
        <v>0</v>
      </c>
      <c r="J196" s="53"/>
      <c r="K196" s="52">
        <v>0</v>
      </c>
      <c r="L196" s="52"/>
      <c r="M196" s="53">
        <v>0</v>
      </c>
      <c r="N196" s="53"/>
      <c r="O196" s="52">
        <v>0</v>
      </c>
      <c r="P196" s="52"/>
      <c r="Q196" s="53">
        <v>0</v>
      </c>
      <c r="R196" s="53"/>
      <c r="S196" s="52">
        <v>0</v>
      </c>
      <c r="T196" s="52"/>
      <c r="U196" s="53">
        <v>0</v>
      </c>
      <c r="V196" s="53"/>
      <c r="W196" s="52">
        <v>0</v>
      </c>
      <c r="X196" s="52"/>
      <c r="Y196" s="53">
        <v>0</v>
      </c>
      <c r="Z196" s="53"/>
      <c r="AA196" s="52">
        <v>0</v>
      </c>
      <c r="AB196" s="52"/>
      <c r="AC196" s="53">
        <v>5</v>
      </c>
      <c r="AD196" s="53"/>
      <c r="AE196" s="52">
        <v>0</v>
      </c>
      <c r="AF196" s="52"/>
      <c r="AG196" s="53">
        <v>16</v>
      </c>
      <c r="AH196" s="53"/>
      <c r="AI196" s="52">
        <v>0</v>
      </c>
      <c r="AJ196" s="52"/>
      <c r="AK196" s="30"/>
      <c r="AL196" s="30"/>
    </row>
    <row r="197" spans="1:38" ht="30" customHeight="1" thickBot="1">
      <c r="A197" s="57" t="s">
        <v>268</v>
      </c>
      <c r="B197" s="57"/>
      <c r="C197" s="58">
        <v>8</v>
      </c>
      <c r="D197" s="59"/>
      <c r="E197" s="60">
        <v>2</v>
      </c>
      <c r="F197" s="60"/>
      <c r="G197" s="60">
        <v>10</v>
      </c>
      <c r="H197" s="60"/>
      <c r="I197" s="53">
        <v>0</v>
      </c>
      <c r="J197" s="53"/>
      <c r="K197" s="52">
        <v>0</v>
      </c>
      <c r="L197" s="52"/>
      <c r="M197" s="53">
        <v>0</v>
      </c>
      <c r="N197" s="53"/>
      <c r="O197" s="52">
        <v>0</v>
      </c>
      <c r="P197" s="52"/>
      <c r="Q197" s="53">
        <v>0</v>
      </c>
      <c r="R197" s="53"/>
      <c r="S197" s="52">
        <v>0</v>
      </c>
      <c r="T197" s="52"/>
      <c r="U197" s="53">
        <v>0</v>
      </c>
      <c r="V197" s="53"/>
      <c r="W197" s="52">
        <v>0</v>
      </c>
      <c r="X197" s="52"/>
      <c r="Y197" s="53">
        <v>0</v>
      </c>
      <c r="Z197" s="53"/>
      <c r="AA197" s="52">
        <v>0</v>
      </c>
      <c r="AB197" s="52"/>
      <c r="AC197" s="53">
        <v>1</v>
      </c>
      <c r="AD197" s="53"/>
      <c r="AE197" s="52">
        <v>0</v>
      </c>
      <c r="AF197" s="52"/>
      <c r="AG197" s="53">
        <v>7</v>
      </c>
      <c r="AH197" s="53"/>
      <c r="AI197" s="52">
        <v>2</v>
      </c>
      <c r="AJ197" s="52"/>
      <c r="AK197" s="30"/>
      <c r="AL197" s="30"/>
    </row>
    <row r="198" spans="1:38" ht="30" customHeight="1" thickBot="1">
      <c r="A198" s="57" t="s">
        <v>269</v>
      </c>
      <c r="B198" s="57"/>
      <c r="C198" s="58">
        <v>45</v>
      </c>
      <c r="D198" s="59"/>
      <c r="E198" s="60">
        <v>1</v>
      </c>
      <c r="F198" s="60"/>
      <c r="G198" s="60">
        <v>46</v>
      </c>
      <c r="H198" s="60"/>
      <c r="I198" s="53">
        <v>0</v>
      </c>
      <c r="J198" s="53"/>
      <c r="K198" s="52">
        <v>0</v>
      </c>
      <c r="L198" s="52"/>
      <c r="M198" s="53">
        <v>2</v>
      </c>
      <c r="N198" s="53"/>
      <c r="O198" s="52">
        <v>0</v>
      </c>
      <c r="P198" s="52"/>
      <c r="Q198" s="53">
        <v>2</v>
      </c>
      <c r="R198" s="53"/>
      <c r="S198" s="52">
        <v>0</v>
      </c>
      <c r="T198" s="52"/>
      <c r="U198" s="53">
        <v>7</v>
      </c>
      <c r="V198" s="53"/>
      <c r="W198" s="52">
        <v>0</v>
      </c>
      <c r="X198" s="52"/>
      <c r="Y198" s="53">
        <v>6</v>
      </c>
      <c r="Z198" s="53"/>
      <c r="AA198" s="52">
        <v>0</v>
      </c>
      <c r="AB198" s="52"/>
      <c r="AC198" s="53">
        <v>16</v>
      </c>
      <c r="AD198" s="53"/>
      <c r="AE198" s="52">
        <v>1</v>
      </c>
      <c r="AF198" s="52"/>
      <c r="AG198" s="53">
        <v>12</v>
      </c>
      <c r="AH198" s="53"/>
      <c r="AI198" s="52">
        <v>0</v>
      </c>
      <c r="AJ198" s="52"/>
      <c r="AK198" s="30"/>
      <c r="AL198" s="30"/>
    </row>
    <row r="199" spans="1:38" ht="30" customHeight="1" thickBot="1">
      <c r="A199" s="57" t="s">
        <v>270</v>
      </c>
      <c r="B199" s="57"/>
      <c r="C199" s="58">
        <v>13</v>
      </c>
      <c r="D199" s="59"/>
      <c r="E199" s="60">
        <v>1</v>
      </c>
      <c r="F199" s="60"/>
      <c r="G199" s="60">
        <v>14</v>
      </c>
      <c r="H199" s="60"/>
      <c r="I199" s="53">
        <v>0</v>
      </c>
      <c r="J199" s="53"/>
      <c r="K199" s="52">
        <v>0</v>
      </c>
      <c r="L199" s="52"/>
      <c r="M199" s="53">
        <v>0</v>
      </c>
      <c r="N199" s="53"/>
      <c r="O199" s="52">
        <v>0</v>
      </c>
      <c r="P199" s="52"/>
      <c r="Q199" s="53">
        <v>0</v>
      </c>
      <c r="R199" s="53"/>
      <c r="S199" s="52">
        <v>0</v>
      </c>
      <c r="T199" s="52"/>
      <c r="U199" s="53">
        <v>0</v>
      </c>
      <c r="V199" s="53"/>
      <c r="W199" s="52">
        <v>0</v>
      </c>
      <c r="X199" s="52"/>
      <c r="Y199" s="53">
        <v>0</v>
      </c>
      <c r="Z199" s="53"/>
      <c r="AA199" s="52">
        <v>0</v>
      </c>
      <c r="AB199" s="52"/>
      <c r="AC199" s="53">
        <v>4</v>
      </c>
      <c r="AD199" s="53"/>
      <c r="AE199" s="52">
        <v>0</v>
      </c>
      <c r="AF199" s="52"/>
      <c r="AG199" s="53">
        <v>9</v>
      </c>
      <c r="AH199" s="53"/>
      <c r="AI199" s="52">
        <v>1</v>
      </c>
      <c r="AJ199" s="52"/>
      <c r="AK199" s="30"/>
      <c r="AL199" s="30"/>
    </row>
    <row r="200" spans="1:38" ht="30" customHeight="1" thickBot="1">
      <c r="A200" s="57" t="s">
        <v>271</v>
      </c>
      <c r="B200" s="57"/>
      <c r="C200" s="58">
        <v>9</v>
      </c>
      <c r="D200" s="59"/>
      <c r="E200" s="60">
        <v>0</v>
      </c>
      <c r="F200" s="60"/>
      <c r="G200" s="60">
        <v>9</v>
      </c>
      <c r="H200" s="60"/>
      <c r="I200" s="53">
        <v>0</v>
      </c>
      <c r="J200" s="53"/>
      <c r="K200" s="52">
        <v>0</v>
      </c>
      <c r="L200" s="52"/>
      <c r="M200" s="53">
        <v>0</v>
      </c>
      <c r="N200" s="53"/>
      <c r="O200" s="52">
        <v>0</v>
      </c>
      <c r="P200" s="52"/>
      <c r="Q200" s="53">
        <v>0</v>
      </c>
      <c r="R200" s="53"/>
      <c r="S200" s="52">
        <v>0</v>
      </c>
      <c r="T200" s="52"/>
      <c r="U200" s="53">
        <v>1</v>
      </c>
      <c r="V200" s="53"/>
      <c r="W200" s="52">
        <v>0</v>
      </c>
      <c r="X200" s="52"/>
      <c r="Y200" s="53">
        <v>1</v>
      </c>
      <c r="Z200" s="53"/>
      <c r="AA200" s="52">
        <v>0</v>
      </c>
      <c r="AB200" s="52"/>
      <c r="AC200" s="53">
        <v>0</v>
      </c>
      <c r="AD200" s="53"/>
      <c r="AE200" s="52">
        <v>0</v>
      </c>
      <c r="AF200" s="52"/>
      <c r="AG200" s="53">
        <v>7</v>
      </c>
      <c r="AH200" s="53"/>
      <c r="AI200" s="52">
        <v>0</v>
      </c>
      <c r="AJ200" s="52"/>
      <c r="AK200" s="30"/>
      <c r="AL200" s="30"/>
    </row>
    <row r="201" spans="1:38" ht="30" customHeight="1" thickBot="1">
      <c r="A201" s="57" t="s">
        <v>272</v>
      </c>
      <c r="B201" s="57"/>
      <c r="C201" s="58">
        <v>1</v>
      </c>
      <c r="D201" s="59"/>
      <c r="E201" s="60">
        <v>0</v>
      </c>
      <c r="F201" s="60"/>
      <c r="G201" s="60">
        <v>1</v>
      </c>
      <c r="H201" s="60"/>
      <c r="I201" s="53">
        <v>0</v>
      </c>
      <c r="J201" s="53"/>
      <c r="K201" s="52">
        <v>0</v>
      </c>
      <c r="L201" s="52"/>
      <c r="M201" s="53">
        <v>0</v>
      </c>
      <c r="N201" s="53"/>
      <c r="O201" s="52">
        <v>0</v>
      </c>
      <c r="P201" s="52"/>
      <c r="Q201" s="53">
        <v>0</v>
      </c>
      <c r="R201" s="53"/>
      <c r="S201" s="52">
        <v>0</v>
      </c>
      <c r="T201" s="52"/>
      <c r="U201" s="53">
        <v>0</v>
      </c>
      <c r="V201" s="53"/>
      <c r="W201" s="52">
        <v>0</v>
      </c>
      <c r="X201" s="52"/>
      <c r="Y201" s="53">
        <v>0</v>
      </c>
      <c r="Z201" s="53"/>
      <c r="AA201" s="52">
        <v>0</v>
      </c>
      <c r="AB201" s="52"/>
      <c r="AC201" s="53">
        <v>1</v>
      </c>
      <c r="AD201" s="53"/>
      <c r="AE201" s="52">
        <v>0</v>
      </c>
      <c r="AF201" s="52"/>
      <c r="AG201" s="53">
        <v>0</v>
      </c>
      <c r="AH201" s="53"/>
      <c r="AI201" s="52">
        <v>0</v>
      </c>
      <c r="AJ201" s="52"/>
      <c r="AK201" s="30"/>
      <c r="AL201" s="30"/>
    </row>
    <row r="202" spans="1:38" ht="30" customHeight="1" thickBot="1">
      <c r="A202" s="57" t="s">
        <v>273</v>
      </c>
      <c r="B202" s="57"/>
      <c r="C202" s="58">
        <v>17</v>
      </c>
      <c r="D202" s="59"/>
      <c r="E202" s="60">
        <v>0</v>
      </c>
      <c r="F202" s="60"/>
      <c r="G202" s="60">
        <v>17</v>
      </c>
      <c r="H202" s="60"/>
      <c r="I202" s="53">
        <v>0</v>
      </c>
      <c r="J202" s="53"/>
      <c r="K202" s="52">
        <v>0</v>
      </c>
      <c r="L202" s="52"/>
      <c r="M202" s="53">
        <v>0</v>
      </c>
      <c r="N202" s="53"/>
      <c r="O202" s="52">
        <v>0</v>
      </c>
      <c r="P202" s="52"/>
      <c r="Q202" s="53">
        <v>0</v>
      </c>
      <c r="R202" s="53"/>
      <c r="S202" s="52">
        <v>0</v>
      </c>
      <c r="T202" s="52"/>
      <c r="U202" s="53">
        <v>2</v>
      </c>
      <c r="V202" s="53"/>
      <c r="W202" s="52">
        <v>0</v>
      </c>
      <c r="X202" s="52"/>
      <c r="Y202" s="53">
        <v>2</v>
      </c>
      <c r="Z202" s="53"/>
      <c r="AA202" s="52">
        <v>0</v>
      </c>
      <c r="AB202" s="52"/>
      <c r="AC202" s="53">
        <v>2</v>
      </c>
      <c r="AD202" s="53"/>
      <c r="AE202" s="52">
        <v>0</v>
      </c>
      <c r="AF202" s="52"/>
      <c r="AG202" s="53">
        <v>11</v>
      </c>
      <c r="AH202" s="53"/>
      <c r="AI202" s="52">
        <v>0</v>
      </c>
      <c r="AJ202" s="52"/>
      <c r="AK202" s="30"/>
      <c r="AL202" s="30"/>
    </row>
    <row r="203" spans="1:38" ht="30" customHeight="1" thickBot="1">
      <c r="A203" s="57" t="s">
        <v>450</v>
      </c>
      <c r="B203" s="57"/>
      <c r="C203" s="58">
        <v>3</v>
      </c>
      <c r="D203" s="59"/>
      <c r="E203" s="60">
        <v>0</v>
      </c>
      <c r="F203" s="60"/>
      <c r="G203" s="60">
        <v>3</v>
      </c>
      <c r="H203" s="60"/>
      <c r="I203" s="53">
        <v>0</v>
      </c>
      <c r="J203" s="53"/>
      <c r="K203" s="52">
        <v>0</v>
      </c>
      <c r="L203" s="52"/>
      <c r="M203" s="53">
        <v>0</v>
      </c>
      <c r="N203" s="53"/>
      <c r="O203" s="52">
        <v>0</v>
      </c>
      <c r="P203" s="52"/>
      <c r="Q203" s="53">
        <v>0</v>
      </c>
      <c r="R203" s="53"/>
      <c r="S203" s="52">
        <v>0</v>
      </c>
      <c r="T203" s="52"/>
      <c r="U203" s="53">
        <v>0</v>
      </c>
      <c r="V203" s="53"/>
      <c r="W203" s="52">
        <v>0</v>
      </c>
      <c r="X203" s="52"/>
      <c r="Y203" s="53">
        <v>0</v>
      </c>
      <c r="Z203" s="53"/>
      <c r="AA203" s="52">
        <v>0</v>
      </c>
      <c r="AB203" s="52"/>
      <c r="AC203" s="53">
        <v>0</v>
      </c>
      <c r="AD203" s="53"/>
      <c r="AE203" s="52">
        <v>0</v>
      </c>
      <c r="AF203" s="52"/>
      <c r="AG203" s="53">
        <v>3</v>
      </c>
      <c r="AH203" s="53"/>
      <c r="AI203" s="52">
        <v>0</v>
      </c>
      <c r="AJ203" s="52"/>
      <c r="AK203" s="30"/>
      <c r="AL203" s="30"/>
    </row>
    <row r="204" spans="1:38" ht="30" customHeight="1" thickBot="1">
      <c r="A204" s="57" t="s">
        <v>274</v>
      </c>
      <c r="B204" s="57"/>
      <c r="C204" s="58">
        <v>31</v>
      </c>
      <c r="D204" s="59"/>
      <c r="E204" s="60">
        <v>0</v>
      </c>
      <c r="F204" s="60"/>
      <c r="G204" s="60">
        <v>31</v>
      </c>
      <c r="H204" s="60"/>
      <c r="I204" s="53">
        <v>1</v>
      </c>
      <c r="J204" s="53"/>
      <c r="K204" s="52">
        <v>0</v>
      </c>
      <c r="L204" s="52"/>
      <c r="M204" s="53">
        <v>0</v>
      </c>
      <c r="N204" s="53"/>
      <c r="O204" s="52">
        <v>0</v>
      </c>
      <c r="P204" s="52"/>
      <c r="Q204" s="53">
        <v>2</v>
      </c>
      <c r="R204" s="53"/>
      <c r="S204" s="52">
        <v>0</v>
      </c>
      <c r="T204" s="52"/>
      <c r="U204" s="53">
        <v>6</v>
      </c>
      <c r="V204" s="53"/>
      <c r="W204" s="52">
        <v>0</v>
      </c>
      <c r="X204" s="52"/>
      <c r="Y204" s="53">
        <v>0</v>
      </c>
      <c r="Z204" s="53"/>
      <c r="AA204" s="52">
        <v>0</v>
      </c>
      <c r="AB204" s="52"/>
      <c r="AC204" s="53">
        <v>6</v>
      </c>
      <c r="AD204" s="53"/>
      <c r="AE204" s="52">
        <v>0</v>
      </c>
      <c r="AF204" s="52"/>
      <c r="AG204" s="53">
        <v>16</v>
      </c>
      <c r="AH204" s="53"/>
      <c r="AI204" s="52">
        <v>0</v>
      </c>
      <c r="AJ204" s="52"/>
      <c r="AK204" s="30"/>
      <c r="AL204" s="30"/>
    </row>
    <row r="205" spans="1:38" ht="30" customHeight="1" thickBot="1">
      <c r="A205" s="57" t="s">
        <v>275</v>
      </c>
      <c r="B205" s="57"/>
      <c r="C205" s="58">
        <v>21</v>
      </c>
      <c r="D205" s="59"/>
      <c r="E205" s="60">
        <v>1</v>
      </c>
      <c r="F205" s="60"/>
      <c r="G205" s="60">
        <v>22</v>
      </c>
      <c r="H205" s="60"/>
      <c r="I205" s="53">
        <v>0</v>
      </c>
      <c r="J205" s="53"/>
      <c r="K205" s="52">
        <v>0</v>
      </c>
      <c r="L205" s="52"/>
      <c r="M205" s="53">
        <v>2</v>
      </c>
      <c r="N205" s="53"/>
      <c r="O205" s="52">
        <v>0</v>
      </c>
      <c r="P205" s="52"/>
      <c r="Q205" s="53">
        <v>1</v>
      </c>
      <c r="R205" s="53"/>
      <c r="S205" s="52">
        <v>0</v>
      </c>
      <c r="T205" s="52"/>
      <c r="U205" s="53">
        <v>3</v>
      </c>
      <c r="V205" s="53"/>
      <c r="W205" s="52">
        <v>0</v>
      </c>
      <c r="X205" s="52"/>
      <c r="Y205" s="53">
        <v>1</v>
      </c>
      <c r="Z205" s="53"/>
      <c r="AA205" s="52">
        <v>0</v>
      </c>
      <c r="AB205" s="52"/>
      <c r="AC205" s="53">
        <v>5</v>
      </c>
      <c r="AD205" s="53"/>
      <c r="AE205" s="52">
        <v>1</v>
      </c>
      <c r="AF205" s="52"/>
      <c r="AG205" s="53">
        <v>9</v>
      </c>
      <c r="AH205" s="53"/>
      <c r="AI205" s="52">
        <v>0</v>
      </c>
      <c r="AJ205" s="52"/>
      <c r="AK205" s="30"/>
      <c r="AL205" s="30"/>
    </row>
    <row r="206" spans="1:38" ht="30" customHeight="1" thickBot="1">
      <c r="A206" s="57" t="s">
        <v>276</v>
      </c>
      <c r="B206" s="57"/>
      <c r="C206" s="58">
        <v>26</v>
      </c>
      <c r="D206" s="59"/>
      <c r="E206" s="60">
        <v>4</v>
      </c>
      <c r="F206" s="60"/>
      <c r="G206" s="60">
        <v>30</v>
      </c>
      <c r="H206" s="60"/>
      <c r="I206" s="53">
        <v>0</v>
      </c>
      <c r="J206" s="53"/>
      <c r="K206" s="52">
        <v>0</v>
      </c>
      <c r="L206" s="52"/>
      <c r="M206" s="53">
        <v>2</v>
      </c>
      <c r="N206" s="53"/>
      <c r="O206" s="52">
        <v>0</v>
      </c>
      <c r="P206" s="52"/>
      <c r="Q206" s="53">
        <v>3</v>
      </c>
      <c r="R206" s="53"/>
      <c r="S206" s="52">
        <v>1</v>
      </c>
      <c r="T206" s="52"/>
      <c r="U206" s="53">
        <v>3</v>
      </c>
      <c r="V206" s="53"/>
      <c r="W206" s="52">
        <v>0</v>
      </c>
      <c r="X206" s="52"/>
      <c r="Y206" s="53">
        <v>3</v>
      </c>
      <c r="Z206" s="53"/>
      <c r="AA206" s="52">
        <v>0</v>
      </c>
      <c r="AB206" s="52"/>
      <c r="AC206" s="53">
        <v>2</v>
      </c>
      <c r="AD206" s="53"/>
      <c r="AE206" s="52">
        <v>2</v>
      </c>
      <c r="AF206" s="52"/>
      <c r="AG206" s="53">
        <v>13</v>
      </c>
      <c r="AH206" s="53"/>
      <c r="AI206" s="52">
        <v>1</v>
      </c>
      <c r="AJ206" s="52"/>
      <c r="AK206" s="30"/>
      <c r="AL206" s="30"/>
    </row>
    <row r="207" spans="1:38" ht="30" customHeight="1" thickBot="1">
      <c r="A207" s="57" t="s">
        <v>278</v>
      </c>
      <c r="B207" s="57"/>
      <c r="C207" s="58">
        <v>18</v>
      </c>
      <c r="D207" s="59"/>
      <c r="E207" s="60">
        <v>2</v>
      </c>
      <c r="F207" s="60"/>
      <c r="G207" s="60">
        <v>20</v>
      </c>
      <c r="H207" s="60"/>
      <c r="I207" s="53">
        <v>0</v>
      </c>
      <c r="J207" s="53"/>
      <c r="K207" s="52">
        <v>0</v>
      </c>
      <c r="L207" s="52"/>
      <c r="M207" s="53">
        <v>0</v>
      </c>
      <c r="N207" s="53"/>
      <c r="O207" s="52">
        <v>0</v>
      </c>
      <c r="P207" s="52"/>
      <c r="Q207" s="53">
        <v>1</v>
      </c>
      <c r="R207" s="53"/>
      <c r="S207" s="52">
        <v>0</v>
      </c>
      <c r="T207" s="52"/>
      <c r="U207" s="53">
        <v>2</v>
      </c>
      <c r="V207" s="53"/>
      <c r="W207" s="52">
        <v>0</v>
      </c>
      <c r="X207" s="52"/>
      <c r="Y207" s="53">
        <v>2</v>
      </c>
      <c r="Z207" s="53"/>
      <c r="AA207" s="52">
        <v>0</v>
      </c>
      <c r="AB207" s="52"/>
      <c r="AC207" s="53">
        <v>5</v>
      </c>
      <c r="AD207" s="53"/>
      <c r="AE207" s="52">
        <v>1</v>
      </c>
      <c r="AF207" s="52"/>
      <c r="AG207" s="53">
        <v>8</v>
      </c>
      <c r="AH207" s="53"/>
      <c r="AI207" s="52">
        <v>1</v>
      </c>
      <c r="AJ207" s="52"/>
      <c r="AK207" s="30"/>
      <c r="AL207" s="30"/>
    </row>
    <row r="208" spans="1:38" ht="30" customHeight="1" thickBot="1">
      <c r="A208" s="57" t="s">
        <v>280</v>
      </c>
      <c r="B208" s="57"/>
      <c r="C208" s="58">
        <v>38</v>
      </c>
      <c r="D208" s="59"/>
      <c r="E208" s="60">
        <v>0</v>
      </c>
      <c r="F208" s="60"/>
      <c r="G208" s="60">
        <v>38</v>
      </c>
      <c r="H208" s="60"/>
      <c r="I208" s="53">
        <v>0</v>
      </c>
      <c r="J208" s="53"/>
      <c r="K208" s="52">
        <v>0</v>
      </c>
      <c r="L208" s="52"/>
      <c r="M208" s="53">
        <v>1</v>
      </c>
      <c r="N208" s="53"/>
      <c r="O208" s="52">
        <v>0</v>
      </c>
      <c r="P208" s="52"/>
      <c r="Q208" s="53">
        <v>2</v>
      </c>
      <c r="R208" s="53"/>
      <c r="S208" s="52">
        <v>0</v>
      </c>
      <c r="T208" s="52"/>
      <c r="U208" s="53">
        <v>8</v>
      </c>
      <c r="V208" s="53"/>
      <c r="W208" s="52">
        <v>0</v>
      </c>
      <c r="X208" s="52"/>
      <c r="Y208" s="53">
        <v>5</v>
      </c>
      <c r="Z208" s="53"/>
      <c r="AA208" s="52">
        <v>0</v>
      </c>
      <c r="AB208" s="52"/>
      <c r="AC208" s="53">
        <v>8</v>
      </c>
      <c r="AD208" s="53"/>
      <c r="AE208" s="52">
        <v>0</v>
      </c>
      <c r="AF208" s="52"/>
      <c r="AG208" s="53">
        <v>14</v>
      </c>
      <c r="AH208" s="53"/>
      <c r="AI208" s="52">
        <v>0</v>
      </c>
      <c r="AJ208" s="52"/>
      <c r="AK208" s="30"/>
      <c r="AL208" s="30"/>
    </row>
    <row r="209" spans="1:38" ht="30" customHeight="1" thickBot="1">
      <c r="A209" s="57" t="s">
        <v>281</v>
      </c>
      <c r="B209" s="57"/>
      <c r="C209" s="58">
        <v>26</v>
      </c>
      <c r="D209" s="59"/>
      <c r="E209" s="60">
        <v>0</v>
      </c>
      <c r="F209" s="60"/>
      <c r="G209" s="60">
        <v>26</v>
      </c>
      <c r="H209" s="60"/>
      <c r="I209" s="53">
        <v>0</v>
      </c>
      <c r="J209" s="53"/>
      <c r="K209" s="52">
        <v>0</v>
      </c>
      <c r="L209" s="52"/>
      <c r="M209" s="53">
        <v>0</v>
      </c>
      <c r="N209" s="53"/>
      <c r="O209" s="52">
        <v>0</v>
      </c>
      <c r="P209" s="52"/>
      <c r="Q209" s="53">
        <v>5</v>
      </c>
      <c r="R209" s="53"/>
      <c r="S209" s="52">
        <v>0</v>
      </c>
      <c r="T209" s="52"/>
      <c r="U209" s="53">
        <v>0</v>
      </c>
      <c r="V209" s="53"/>
      <c r="W209" s="52">
        <v>0</v>
      </c>
      <c r="X209" s="52"/>
      <c r="Y209" s="53">
        <v>1</v>
      </c>
      <c r="Z209" s="53"/>
      <c r="AA209" s="52">
        <v>0</v>
      </c>
      <c r="AB209" s="52"/>
      <c r="AC209" s="53">
        <v>6</v>
      </c>
      <c r="AD209" s="53"/>
      <c r="AE209" s="52">
        <v>0</v>
      </c>
      <c r="AF209" s="52"/>
      <c r="AG209" s="53">
        <v>14</v>
      </c>
      <c r="AH209" s="53"/>
      <c r="AI209" s="52">
        <v>0</v>
      </c>
      <c r="AJ209" s="52"/>
      <c r="AK209" s="30"/>
      <c r="AL209" s="30"/>
    </row>
    <row r="210" spans="1:38" ht="30" customHeight="1" thickBot="1">
      <c r="A210" s="57" t="s">
        <v>283</v>
      </c>
      <c r="B210" s="57"/>
      <c r="C210" s="58">
        <v>37</v>
      </c>
      <c r="D210" s="59"/>
      <c r="E210" s="60">
        <v>3</v>
      </c>
      <c r="F210" s="60"/>
      <c r="G210" s="60">
        <v>40</v>
      </c>
      <c r="H210" s="60"/>
      <c r="I210" s="53">
        <v>0</v>
      </c>
      <c r="J210" s="53"/>
      <c r="K210" s="52">
        <v>0</v>
      </c>
      <c r="L210" s="52"/>
      <c r="M210" s="53">
        <v>3</v>
      </c>
      <c r="N210" s="53"/>
      <c r="O210" s="52">
        <v>1</v>
      </c>
      <c r="P210" s="52"/>
      <c r="Q210" s="53">
        <v>1</v>
      </c>
      <c r="R210" s="53"/>
      <c r="S210" s="52">
        <v>0</v>
      </c>
      <c r="T210" s="52"/>
      <c r="U210" s="53">
        <v>11</v>
      </c>
      <c r="V210" s="53"/>
      <c r="W210" s="52">
        <v>1</v>
      </c>
      <c r="X210" s="52"/>
      <c r="Y210" s="53">
        <v>3</v>
      </c>
      <c r="Z210" s="53"/>
      <c r="AA210" s="52">
        <v>1</v>
      </c>
      <c r="AB210" s="52"/>
      <c r="AC210" s="53">
        <v>8</v>
      </c>
      <c r="AD210" s="53"/>
      <c r="AE210" s="52">
        <v>0</v>
      </c>
      <c r="AF210" s="52"/>
      <c r="AG210" s="53">
        <v>11</v>
      </c>
      <c r="AH210" s="53"/>
      <c r="AI210" s="52">
        <v>0</v>
      </c>
      <c r="AJ210" s="52"/>
      <c r="AK210" s="30"/>
      <c r="AL210" s="30"/>
    </row>
    <row r="211" spans="1:38" ht="30" customHeight="1" thickBot="1">
      <c r="A211" s="57" t="s">
        <v>284</v>
      </c>
      <c r="B211" s="57"/>
      <c r="C211" s="58">
        <v>7</v>
      </c>
      <c r="D211" s="59"/>
      <c r="E211" s="60">
        <v>1</v>
      </c>
      <c r="F211" s="60"/>
      <c r="G211" s="60">
        <v>8</v>
      </c>
      <c r="H211" s="60"/>
      <c r="I211" s="53">
        <v>0</v>
      </c>
      <c r="J211" s="53"/>
      <c r="K211" s="52">
        <v>0</v>
      </c>
      <c r="L211" s="52"/>
      <c r="M211" s="53">
        <v>1</v>
      </c>
      <c r="N211" s="53"/>
      <c r="O211" s="52">
        <v>1</v>
      </c>
      <c r="P211" s="52"/>
      <c r="Q211" s="53">
        <v>1</v>
      </c>
      <c r="R211" s="53"/>
      <c r="S211" s="52">
        <v>0</v>
      </c>
      <c r="T211" s="52"/>
      <c r="U211" s="53">
        <v>2</v>
      </c>
      <c r="V211" s="53"/>
      <c r="W211" s="52">
        <v>0</v>
      </c>
      <c r="X211" s="52"/>
      <c r="Y211" s="53">
        <v>0</v>
      </c>
      <c r="Z211" s="53"/>
      <c r="AA211" s="52">
        <v>0</v>
      </c>
      <c r="AB211" s="52"/>
      <c r="AC211" s="53">
        <v>1</v>
      </c>
      <c r="AD211" s="53"/>
      <c r="AE211" s="52">
        <v>0</v>
      </c>
      <c r="AF211" s="52"/>
      <c r="AG211" s="53">
        <v>2</v>
      </c>
      <c r="AH211" s="53"/>
      <c r="AI211" s="52">
        <v>0</v>
      </c>
      <c r="AJ211" s="52"/>
      <c r="AK211" s="30"/>
      <c r="AL211" s="30"/>
    </row>
    <row r="212" spans="1:38" ht="30" customHeight="1" thickBot="1">
      <c r="A212" s="57" t="s">
        <v>285</v>
      </c>
      <c r="B212" s="57"/>
      <c r="C212" s="58">
        <v>46</v>
      </c>
      <c r="D212" s="59"/>
      <c r="E212" s="60">
        <v>4</v>
      </c>
      <c r="F212" s="60"/>
      <c r="G212" s="60">
        <v>50</v>
      </c>
      <c r="H212" s="60"/>
      <c r="I212" s="53">
        <v>0</v>
      </c>
      <c r="J212" s="53"/>
      <c r="K212" s="52">
        <v>0</v>
      </c>
      <c r="L212" s="52"/>
      <c r="M212" s="53">
        <v>1</v>
      </c>
      <c r="N212" s="53"/>
      <c r="O212" s="52">
        <v>0</v>
      </c>
      <c r="P212" s="52"/>
      <c r="Q212" s="53">
        <v>2</v>
      </c>
      <c r="R212" s="53"/>
      <c r="S212" s="52">
        <v>0</v>
      </c>
      <c r="T212" s="52"/>
      <c r="U212" s="53">
        <v>6</v>
      </c>
      <c r="V212" s="53"/>
      <c r="W212" s="52">
        <v>1</v>
      </c>
      <c r="X212" s="52"/>
      <c r="Y212" s="53">
        <v>4</v>
      </c>
      <c r="Z212" s="53"/>
      <c r="AA212" s="52">
        <v>0</v>
      </c>
      <c r="AB212" s="52"/>
      <c r="AC212" s="53">
        <v>9</v>
      </c>
      <c r="AD212" s="53"/>
      <c r="AE212" s="52">
        <v>3</v>
      </c>
      <c r="AF212" s="52"/>
      <c r="AG212" s="53">
        <v>24</v>
      </c>
      <c r="AH212" s="53"/>
      <c r="AI212" s="52">
        <v>0</v>
      </c>
      <c r="AJ212" s="52"/>
      <c r="AK212" s="30"/>
      <c r="AL212" s="30"/>
    </row>
    <row r="213" spans="1:38" ht="30" customHeight="1" thickBot="1">
      <c r="A213" s="57" t="s">
        <v>286</v>
      </c>
      <c r="B213" s="57"/>
      <c r="C213" s="58">
        <v>12</v>
      </c>
      <c r="D213" s="59"/>
      <c r="E213" s="60">
        <v>0</v>
      </c>
      <c r="F213" s="60"/>
      <c r="G213" s="60">
        <v>12</v>
      </c>
      <c r="H213" s="60"/>
      <c r="I213" s="53">
        <v>0</v>
      </c>
      <c r="J213" s="53"/>
      <c r="K213" s="52">
        <v>0</v>
      </c>
      <c r="L213" s="52"/>
      <c r="M213" s="53">
        <v>1</v>
      </c>
      <c r="N213" s="53"/>
      <c r="O213" s="52">
        <v>0</v>
      </c>
      <c r="P213" s="52"/>
      <c r="Q213" s="53">
        <v>3</v>
      </c>
      <c r="R213" s="53"/>
      <c r="S213" s="52">
        <v>0</v>
      </c>
      <c r="T213" s="52"/>
      <c r="U213" s="53">
        <v>3</v>
      </c>
      <c r="V213" s="53"/>
      <c r="W213" s="52">
        <v>0</v>
      </c>
      <c r="X213" s="52"/>
      <c r="Y213" s="53">
        <v>1</v>
      </c>
      <c r="Z213" s="53"/>
      <c r="AA213" s="52">
        <v>0</v>
      </c>
      <c r="AB213" s="52"/>
      <c r="AC213" s="53">
        <v>0</v>
      </c>
      <c r="AD213" s="53"/>
      <c r="AE213" s="52">
        <v>0</v>
      </c>
      <c r="AF213" s="52"/>
      <c r="AG213" s="53">
        <v>4</v>
      </c>
      <c r="AH213" s="53"/>
      <c r="AI213" s="52">
        <v>0</v>
      </c>
      <c r="AJ213" s="52"/>
      <c r="AK213" s="30"/>
      <c r="AL213" s="30"/>
    </row>
    <row r="214" spans="1:38" ht="30" customHeight="1" thickBot="1">
      <c r="A214" s="57" t="s">
        <v>287</v>
      </c>
      <c r="B214" s="57"/>
      <c r="C214" s="58">
        <v>13</v>
      </c>
      <c r="D214" s="59"/>
      <c r="E214" s="60">
        <v>1</v>
      </c>
      <c r="F214" s="60"/>
      <c r="G214" s="60">
        <v>14</v>
      </c>
      <c r="H214" s="60"/>
      <c r="I214" s="53">
        <v>0</v>
      </c>
      <c r="J214" s="53"/>
      <c r="K214" s="52">
        <v>0</v>
      </c>
      <c r="L214" s="52"/>
      <c r="M214" s="53">
        <v>0</v>
      </c>
      <c r="N214" s="53"/>
      <c r="O214" s="52">
        <v>0</v>
      </c>
      <c r="P214" s="52"/>
      <c r="Q214" s="53">
        <v>0</v>
      </c>
      <c r="R214" s="53"/>
      <c r="S214" s="52">
        <v>0</v>
      </c>
      <c r="T214" s="52"/>
      <c r="U214" s="53">
        <v>0</v>
      </c>
      <c r="V214" s="53"/>
      <c r="W214" s="52">
        <v>0</v>
      </c>
      <c r="X214" s="52"/>
      <c r="Y214" s="53">
        <v>0</v>
      </c>
      <c r="Z214" s="53"/>
      <c r="AA214" s="52">
        <v>0</v>
      </c>
      <c r="AB214" s="52"/>
      <c r="AC214" s="53">
        <v>2</v>
      </c>
      <c r="AD214" s="53"/>
      <c r="AE214" s="52">
        <v>0</v>
      </c>
      <c r="AF214" s="52"/>
      <c r="AG214" s="53">
        <v>11</v>
      </c>
      <c r="AH214" s="53"/>
      <c r="AI214" s="52">
        <v>1</v>
      </c>
      <c r="AJ214" s="52"/>
      <c r="AK214" s="30"/>
      <c r="AL214" s="30"/>
    </row>
    <row r="215" spans="1:38" ht="30" customHeight="1" thickBot="1">
      <c r="A215" s="57" t="s">
        <v>288</v>
      </c>
      <c r="B215" s="57"/>
      <c r="C215" s="58">
        <v>25</v>
      </c>
      <c r="D215" s="59"/>
      <c r="E215" s="60">
        <v>1</v>
      </c>
      <c r="F215" s="60"/>
      <c r="G215" s="60">
        <v>26</v>
      </c>
      <c r="H215" s="60"/>
      <c r="I215" s="53">
        <v>0</v>
      </c>
      <c r="J215" s="53"/>
      <c r="K215" s="52">
        <v>0</v>
      </c>
      <c r="L215" s="52"/>
      <c r="M215" s="53">
        <v>1</v>
      </c>
      <c r="N215" s="53"/>
      <c r="O215" s="52">
        <v>0</v>
      </c>
      <c r="P215" s="52"/>
      <c r="Q215" s="53">
        <v>2</v>
      </c>
      <c r="R215" s="53"/>
      <c r="S215" s="52">
        <v>1</v>
      </c>
      <c r="T215" s="52"/>
      <c r="U215" s="53">
        <v>0</v>
      </c>
      <c r="V215" s="53"/>
      <c r="W215" s="52">
        <v>0</v>
      </c>
      <c r="X215" s="52"/>
      <c r="Y215" s="53">
        <v>1</v>
      </c>
      <c r="Z215" s="53"/>
      <c r="AA215" s="52">
        <v>0</v>
      </c>
      <c r="AB215" s="52"/>
      <c r="AC215" s="53">
        <v>7</v>
      </c>
      <c r="AD215" s="53"/>
      <c r="AE215" s="52">
        <v>0</v>
      </c>
      <c r="AF215" s="52"/>
      <c r="AG215" s="53">
        <v>14</v>
      </c>
      <c r="AH215" s="53"/>
      <c r="AI215" s="52">
        <v>0</v>
      </c>
      <c r="AJ215" s="52"/>
      <c r="AK215" s="30"/>
      <c r="AL215" s="30"/>
    </row>
    <row r="216" spans="1:38" ht="30" customHeight="1" thickBot="1">
      <c r="A216" s="57" t="s">
        <v>289</v>
      </c>
      <c r="B216" s="57"/>
      <c r="C216" s="58">
        <v>0</v>
      </c>
      <c r="D216" s="59"/>
      <c r="E216" s="60">
        <v>0</v>
      </c>
      <c r="F216" s="60"/>
      <c r="G216" s="60">
        <v>0</v>
      </c>
      <c r="H216" s="60"/>
      <c r="I216" s="53">
        <v>0</v>
      </c>
      <c r="J216" s="53"/>
      <c r="K216" s="52">
        <v>0</v>
      </c>
      <c r="L216" s="52"/>
      <c r="M216" s="53">
        <v>0</v>
      </c>
      <c r="N216" s="53"/>
      <c r="O216" s="52">
        <v>0</v>
      </c>
      <c r="P216" s="52"/>
      <c r="Q216" s="53">
        <v>0</v>
      </c>
      <c r="R216" s="53"/>
      <c r="S216" s="52">
        <v>0</v>
      </c>
      <c r="T216" s="52"/>
      <c r="U216" s="53">
        <v>0</v>
      </c>
      <c r="V216" s="53"/>
      <c r="W216" s="52">
        <v>0</v>
      </c>
      <c r="X216" s="52"/>
      <c r="Y216" s="53">
        <v>0</v>
      </c>
      <c r="Z216" s="53"/>
      <c r="AA216" s="52">
        <v>0</v>
      </c>
      <c r="AB216" s="52"/>
      <c r="AC216" s="53">
        <v>0</v>
      </c>
      <c r="AD216" s="53"/>
      <c r="AE216" s="52">
        <v>0</v>
      </c>
      <c r="AF216" s="52"/>
      <c r="AG216" s="53">
        <v>0</v>
      </c>
      <c r="AH216" s="53"/>
      <c r="AI216" s="52">
        <v>0</v>
      </c>
      <c r="AJ216" s="52"/>
      <c r="AK216" s="30"/>
      <c r="AL216" s="30"/>
    </row>
    <row r="217" spans="1:38" ht="30" customHeight="1" thickBot="1">
      <c r="A217" s="57" t="s">
        <v>291</v>
      </c>
      <c r="B217" s="57"/>
      <c r="C217" s="58">
        <v>81</v>
      </c>
      <c r="D217" s="59"/>
      <c r="E217" s="60">
        <v>25</v>
      </c>
      <c r="F217" s="60"/>
      <c r="G217" s="60">
        <v>106</v>
      </c>
      <c r="H217" s="60"/>
      <c r="I217" s="53">
        <v>7</v>
      </c>
      <c r="J217" s="53"/>
      <c r="K217" s="52">
        <v>0</v>
      </c>
      <c r="L217" s="52"/>
      <c r="M217" s="53">
        <v>6</v>
      </c>
      <c r="N217" s="53"/>
      <c r="O217" s="52">
        <v>2</v>
      </c>
      <c r="P217" s="52"/>
      <c r="Q217" s="53">
        <v>15</v>
      </c>
      <c r="R217" s="53"/>
      <c r="S217" s="52">
        <v>0</v>
      </c>
      <c r="T217" s="52"/>
      <c r="U217" s="53">
        <v>9</v>
      </c>
      <c r="V217" s="53"/>
      <c r="W217" s="52">
        <v>0</v>
      </c>
      <c r="X217" s="52"/>
      <c r="Y217" s="53">
        <v>7</v>
      </c>
      <c r="Z217" s="53"/>
      <c r="AA217" s="52">
        <v>5</v>
      </c>
      <c r="AB217" s="52"/>
      <c r="AC217" s="53">
        <v>14</v>
      </c>
      <c r="AD217" s="53"/>
      <c r="AE217" s="52">
        <v>14</v>
      </c>
      <c r="AF217" s="52"/>
      <c r="AG217" s="53">
        <v>23</v>
      </c>
      <c r="AH217" s="53"/>
      <c r="AI217" s="52">
        <v>4</v>
      </c>
      <c r="AJ217" s="52"/>
      <c r="AK217" s="30"/>
      <c r="AL217" s="30"/>
    </row>
    <row r="218" spans="1:38" ht="30" customHeight="1" thickBot="1">
      <c r="A218" s="57" t="s">
        <v>292</v>
      </c>
      <c r="B218" s="57"/>
      <c r="C218" s="58">
        <v>30</v>
      </c>
      <c r="D218" s="59"/>
      <c r="E218" s="60">
        <v>1</v>
      </c>
      <c r="F218" s="60"/>
      <c r="G218" s="60">
        <v>31</v>
      </c>
      <c r="H218" s="60"/>
      <c r="I218" s="53">
        <v>0</v>
      </c>
      <c r="J218" s="53"/>
      <c r="K218" s="52">
        <v>0</v>
      </c>
      <c r="L218" s="52"/>
      <c r="M218" s="53">
        <v>0</v>
      </c>
      <c r="N218" s="53"/>
      <c r="O218" s="52">
        <v>0</v>
      </c>
      <c r="P218" s="52"/>
      <c r="Q218" s="53">
        <v>2</v>
      </c>
      <c r="R218" s="53"/>
      <c r="S218" s="52">
        <v>0</v>
      </c>
      <c r="T218" s="52"/>
      <c r="U218" s="53">
        <v>3</v>
      </c>
      <c r="V218" s="53"/>
      <c r="W218" s="52">
        <v>0</v>
      </c>
      <c r="X218" s="52"/>
      <c r="Y218" s="53">
        <v>3</v>
      </c>
      <c r="Z218" s="53"/>
      <c r="AA218" s="52">
        <v>0</v>
      </c>
      <c r="AB218" s="52"/>
      <c r="AC218" s="53">
        <v>6</v>
      </c>
      <c r="AD218" s="53"/>
      <c r="AE218" s="52">
        <v>0</v>
      </c>
      <c r="AF218" s="52"/>
      <c r="AG218" s="53">
        <v>16</v>
      </c>
      <c r="AH218" s="53"/>
      <c r="AI218" s="52">
        <v>1</v>
      </c>
      <c r="AJ218" s="52"/>
      <c r="AK218" s="30"/>
      <c r="AL218" s="30"/>
    </row>
    <row r="219" spans="1:38" ht="30" customHeight="1" thickBot="1">
      <c r="A219" s="57" t="s">
        <v>293</v>
      </c>
      <c r="B219" s="57"/>
      <c r="C219" s="58">
        <v>57</v>
      </c>
      <c r="D219" s="59"/>
      <c r="E219" s="60">
        <v>10</v>
      </c>
      <c r="F219" s="60"/>
      <c r="G219" s="60">
        <v>67</v>
      </c>
      <c r="H219" s="60"/>
      <c r="I219" s="53">
        <v>0</v>
      </c>
      <c r="J219" s="53"/>
      <c r="K219" s="52">
        <v>0</v>
      </c>
      <c r="L219" s="52"/>
      <c r="M219" s="53">
        <v>1</v>
      </c>
      <c r="N219" s="53"/>
      <c r="O219" s="52">
        <v>0</v>
      </c>
      <c r="P219" s="52"/>
      <c r="Q219" s="53">
        <v>2</v>
      </c>
      <c r="R219" s="53"/>
      <c r="S219" s="52">
        <v>0</v>
      </c>
      <c r="T219" s="52"/>
      <c r="U219" s="53">
        <v>14</v>
      </c>
      <c r="V219" s="53"/>
      <c r="W219" s="52">
        <v>0</v>
      </c>
      <c r="X219" s="52"/>
      <c r="Y219" s="53">
        <v>7</v>
      </c>
      <c r="Z219" s="53"/>
      <c r="AA219" s="52">
        <v>1</v>
      </c>
      <c r="AB219" s="52"/>
      <c r="AC219" s="53">
        <v>16</v>
      </c>
      <c r="AD219" s="53"/>
      <c r="AE219" s="52">
        <v>4</v>
      </c>
      <c r="AF219" s="52"/>
      <c r="AG219" s="53">
        <v>17</v>
      </c>
      <c r="AH219" s="53"/>
      <c r="AI219" s="52">
        <v>5</v>
      </c>
      <c r="AJ219" s="52"/>
      <c r="AK219" s="30"/>
      <c r="AL219" s="30"/>
    </row>
    <row r="220" spans="1:38" ht="30" customHeight="1" thickBot="1">
      <c r="A220" s="57" t="s">
        <v>294</v>
      </c>
      <c r="B220" s="57"/>
      <c r="C220" s="58">
        <v>37</v>
      </c>
      <c r="D220" s="59"/>
      <c r="E220" s="60">
        <v>0</v>
      </c>
      <c r="F220" s="60"/>
      <c r="G220" s="60">
        <v>37</v>
      </c>
      <c r="H220" s="60"/>
      <c r="I220" s="53">
        <v>0</v>
      </c>
      <c r="J220" s="53"/>
      <c r="K220" s="52">
        <v>0</v>
      </c>
      <c r="L220" s="52"/>
      <c r="M220" s="53">
        <v>1</v>
      </c>
      <c r="N220" s="53"/>
      <c r="O220" s="52">
        <v>0</v>
      </c>
      <c r="P220" s="52"/>
      <c r="Q220" s="53">
        <v>2</v>
      </c>
      <c r="R220" s="53"/>
      <c r="S220" s="52">
        <v>0</v>
      </c>
      <c r="T220" s="52"/>
      <c r="U220" s="53">
        <v>4</v>
      </c>
      <c r="V220" s="53"/>
      <c r="W220" s="52">
        <v>0</v>
      </c>
      <c r="X220" s="52"/>
      <c r="Y220" s="53">
        <v>2</v>
      </c>
      <c r="Z220" s="53"/>
      <c r="AA220" s="52">
        <v>0</v>
      </c>
      <c r="AB220" s="52"/>
      <c r="AC220" s="53">
        <v>9</v>
      </c>
      <c r="AD220" s="53"/>
      <c r="AE220" s="52">
        <v>0</v>
      </c>
      <c r="AF220" s="52"/>
      <c r="AG220" s="53">
        <v>19</v>
      </c>
      <c r="AH220" s="53"/>
      <c r="AI220" s="52">
        <v>0</v>
      </c>
      <c r="AJ220" s="52"/>
      <c r="AK220" s="30"/>
      <c r="AL220" s="30"/>
    </row>
    <row r="221" spans="1:38" ht="30" customHeight="1" thickBot="1">
      <c r="A221" s="57" t="s">
        <v>295</v>
      </c>
      <c r="B221" s="57"/>
      <c r="C221" s="58">
        <v>80</v>
      </c>
      <c r="D221" s="59"/>
      <c r="E221" s="60">
        <v>10</v>
      </c>
      <c r="F221" s="60"/>
      <c r="G221" s="60">
        <v>90</v>
      </c>
      <c r="H221" s="60"/>
      <c r="I221" s="53">
        <v>7</v>
      </c>
      <c r="J221" s="53"/>
      <c r="K221" s="52">
        <v>0</v>
      </c>
      <c r="L221" s="52"/>
      <c r="M221" s="53">
        <v>9</v>
      </c>
      <c r="N221" s="53"/>
      <c r="O221" s="52">
        <v>0</v>
      </c>
      <c r="P221" s="52"/>
      <c r="Q221" s="53">
        <v>24</v>
      </c>
      <c r="R221" s="53"/>
      <c r="S221" s="52">
        <v>2</v>
      </c>
      <c r="T221" s="52"/>
      <c r="U221" s="53">
        <v>6</v>
      </c>
      <c r="V221" s="53"/>
      <c r="W221" s="52">
        <v>1</v>
      </c>
      <c r="X221" s="52"/>
      <c r="Y221" s="53">
        <v>3</v>
      </c>
      <c r="Z221" s="53"/>
      <c r="AA221" s="52">
        <v>0</v>
      </c>
      <c r="AB221" s="52"/>
      <c r="AC221" s="53">
        <v>4</v>
      </c>
      <c r="AD221" s="53"/>
      <c r="AE221" s="52">
        <v>4</v>
      </c>
      <c r="AF221" s="52"/>
      <c r="AG221" s="53">
        <v>27</v>
      </c>
      <c r="AH221" s="53"/>
      <c r="AI221" s="52">
        <v>3</v>
      </c>
      <c r="AJ221" s="52"/>
      <c r="AK221" s="30"/>
      <c r="AL221" s="30"/>
    </row>
    <row r="222" spans="1:38" ht="30" customHeight="1" thickBot="1">
      <c r="A222" s="57" t="s">
        <v>296</v>
      </c>
      <c r="B222" s="57"/>
      <c r="C222" s="58">
        <v>15</v>
      </c>
      <c r="D222" s="59"/>
      <c r="E222" s="60">
        <v>1</v>
      </c>
      <c r="F222" s="60"/>
      <c r="G222" s="60">
        <v>16</v>
      </c>
      <c r="H222" s="60"/>
      <c r="I222" s="53">
        <v>0</v>
      </c>
      <c r="J222" s="53"/>
      <c r="K222" s="52">
        <v>0</v>
      </c>
      <c r="L222" s="52"/>
      <c r="M222" s="53">
        <v>0</v>
      </c>
      <c r="N222" s="53"/>
      <c r="O222" s="52">
        <v>0</v>
      </c>
      <c r="P222" s="52"/>
      <c r="Q222" s="53">
        <v>1</v>
      </c>
      <c r="R222" s="53"/>
      <c r="S222" s="52">
        <v>0</v>
      </c>
      <c r="T222" s="52"/>
      <c r="U222" s="53">
        <v>2</v>
      </c>
      <c r="V222" s="53"/>
      <c r="W222" s="52">
        <v>1</v>
      </c>
      <c r="X222" s="52"/>
      <c r="Y222" s="53">
        <v>0</v>
      </c>
      <c r="Z222" s="53"/>
      <c r="AA222" s="52">
        <v>0</v>
      </c>
      <c r="AB222" s="52"/>
      <c r="AC222" s="53">
        <v>2</v>
      </c>
      <c r="AD222" s="53"/>
      <c r="AE222" s="52">
        <v>0</v>
      </c>
      <c r="AF222" s="52"/>
      <c r="AG222" s="53">
        <v>10</v>
      </c>
      <c r="AH222" s="53"/>
      <c r="AI222" s="52">
        <v>0</v>
      </c>
      <c r="AJ222" s="52"/>
      <c r="AK222" s="30"/>
      <c r="AL222" s="30"/>
    </row>
    <row r="223" spans="1:38" ht="30" customHeight="1" thickBot="1">
      <c r="A223" s="57" t="s">
        <v>297</v>
      </c>
      <c r="B223" s="57"/>
      <c r="C223" s="58">
        <v>58</v>
      </c>
      <c r="D223" s="59"/>
      <c r="E223" s="60">
        <v>4</v>
      </c>
      <c r="F223" s="60"/>
      <c r="G223" s="60">
        <v>62</v>
      </c>
      <c r="H223" s="60"/>
      <c r="I223" s="53">
        <v>2</v>
      </c>
      <c r="J223" s="53"/>
      <c r="K223" s="52">
        <v>1</v>
      </c>
      <c r="L223" s="52"/>
      <c r="M223" s="53">
        <v>4</v>
      </c>
      <c r="N223" s="53"/>
      <c r="O223" s="52">
        <v>0</v>
      </c>
      <c r="P223" s="52"/>
      <c r="Q223" s="53">
        <v>7</v>
      </c>
      <c r="R223" s="53"/>
      <c r="S223" s="52">
        <v>0</v>
      </c>
      <c r="T223" s="52"/>
      <c r="U223" s="53">
        <v>6</v>
      </c>
      <c r="V223" s="53"/>
      <c r="W223" s="52">
        <v>0</v>
      </c>
      <c r="X223" s="52"/>
      <c r="Y223" s="53">
        <v>1</v>
      </c>
      <c r="Z223" s="53"/>
      <c r="AA223" s="52">
        <v>0</v>
      </c>
      <c r="AB223" s="52"/>
      <c r="AC223" s="53">
        <v>7</v>
      </c>
      <c r="AD223" s="53"/>
      <c r="AE223" s="52">
        <v>2</v>
      </c>
      <c r="AF223" s="52"/>
      <c r="AG223" s="53">
        <v>31</v>
      </c>
      <c r="AH223" s="53"/>
      <c r="AI223" s="52">
        <v>1</v>
      </c>
      <c r="AJ223" s="52"/>
      <c r="AK223" s="30"/>
      <c r="AL223" s="30"/>
    </row>
    <row r="224" spans="1:38" ht="30" customHeight="1" thickBot="1">
      <c r="A224" s="57" t="s">
        <v>298</v>
      </c>
      <c r="B224" s="57"/>
      <c r="C224" s="58">
        <v>9</v>
      </c>
      <c r="D224" s="59"/>
      <c r="E224" s="60">
        <v>0</v>
      </c>
      <c r="F224" s="60"/>
      <c r="G224" s="60">
        <v>9</v>
      </c>
      <c r="H224" s="60"/>
      <c r="I224" s="53">
        <v>0</v>
      </c>
      <c r="J224" s="53"/>
      <c r="K224" s="52">
        <v>0</v>
      </c>
      <c r="L224" s="52"/>
      <c r="M224" s="53">
        <v>0</v>
      </c>
      <c r="N224" s="53"/>
      <c r="O224" s="52">
        <v>0</v>
      </c>
      <c r="P224" s="52"/>
      <c r="Q224" s="53">
        <v>0</v>
      </c>
      <c r="R224" s="53"/>
      <c r="S224" s="52">
        <v>0</v>
      </c>
      <c r="T224" s="52"/>
      <c r="U224" s="53">
        <v>1</v>
      </c>
      <c r="V224" s="53"/>
      <c r="W224" s="52">
        <v>0</v>
      </c>
      <c r="X224" s="52"/>
      <c r="Y224" s="53">
        <v>0</v>
      </c>
      <c r="Z224" s="53"/>
      <c r="AA224" s="52">
        <v>0</v>
      </c>
      <c r="AB224" s="52"/>
      <c r="AC224" s="53">
        <v>1</v>
      </c>
      <c r="AD224" s="53"/>
      <c r="AE224" s="52">
        <v>0</v>
      </c>
      <c r="AF224" s="52"/>
      <c r="AG224" s="53">
        <v>7</v>
      </c>
      <c r="AH224" s="53"/>
      <c r="AI224" s="52">
        <v>0</v>
      </c>
      <c r="AJ224" s="52"/>
      <c r="AK224" s="30"/>
      <c r="AL224" s="30"/>
    </row>
    <row r="225" spans="1:38" ht="30" customHeight="1" thickBot="1">
      <c r="A225" s="57" t="s">
        <v>300</v>
      </c>
      <c r="B225" s="57"/>
      <c r="C225" s="58">
        <v>28</v>
      </c>
      <c r="D225" s="59"/>
      <c r="E225" s="60">
        <v>0</v>
      </c>
      <c r="F225" s="60"/>
      <c r="G225" s="60">
        <v>28</v>
      </c>
      <c r="H225" s="60"/>
      <c r="I225" s="53">
        <v>0</v>
      </c>
      <c r="J225" s="53"/>
      <c r="K225" s="52">
        <v>0</v>
      </c>
      <c r="L225" s="52"/>
      <c r="M225" s="53">
        <v>3</v>
      </c>
      <c r="N225" s="53"/>
      <c r="O225" s="52">
        <v>0</v>
      </c>
      <c r="P225" s="52"/>
      <c r="Q225" s="53">
        <v>6</v>
      </c>
      <c r="R225" s="53"/>
      <c r="S225" s="52">
        <v>0</v>
      </c>
      <c r="T225" s="52"/>
      <c r="U225" s="53">
        <v>3</v>
      </c>
      <c r="V225" s="53"/>
      <c r="W225" s="52">
        <v>0</v>
      </c>
      <c r="X225" s="52"/>
      <c r="Y225" s="53">
        <v>0</v>
      </c>
      <c r="Z225" s="53"/>
      <c r="AA225" s="52">
        <v>0</v>
      </c>
      <c r="AB225" s="52"/>
      <c r="AC225" s="53">
        <v>6</v>
      </c>
      <c r="AD225" s="53"/>
      <c r="AE225" s="52">
        <v>0</v>
      </c>
      <c r="AF225" s="52"/>
      <c r="AG225" s="53">
        <v>10</v>
      </c>
      <c r="AH225" s="53"/>
      <c r="AI225" s="52">
        <v>0</v>
      </c>
      <c r="AJ225" s="52"/>
      <c r="AK225" s="30"/>
      <c r="AL225" s="30"/>
    </row>
    <row r="226" spans="1:38" ht="30" customHeight="1" thickBot="1">
      <c r="A226" s="57" t="s">
        <v>451</v>
      </c>
      <c r="B226" s="57"/>
      <c r="C226" s="58">
        <v>22</v>
      </c>
      <c r="D226" s="59"/>
      <c r="E226" s="60">
        <v>2</v>
      </c>
      <c r="F226" s="60"/>
      <c r="G226" s="60">
        <v>24</v>
      </c>
      <c r="H226" s="60"/>
      <c r="I226" s="53">
        <v>1</v>
      </c>
      <c r="J226" s="53"/>
      <c r="K226" s="52">
        <v>0</v>
      </c>
      <c r="L226" s="52"/>
      <c r="M226" s="53">
        <v>4</v>
      </c>
      <c r="N226" s="53"/>
      <c r="O226" s="52">
        <v>0</v>
      </c>
      <c r="P226" s="52"/>
      <c r="Q226" s="53">
        <v>1</v>
      </c>
      <c r="R226" s="53"/>
      <c r="S226" s="52">
        <v>2</v>
      </c>
      <c r="T226" s="52"/>
      <c r="U226" s="53">
        <v>1</v>
      </c>
      <c r="V226" s="53"/>
      <c r="W226" s="52">
        <v>0</v>
      </c>
      <c r="X226" s="52"/>
      <c r="Y226" s="53">
        <v>1</v>
      </c>
      <c r="Z226" s="53"/>
      <c r="AA226" s="52">
        <v>0</v>
      </c>
      <c r="AB226" s="52"/>
      <c r="AC226" s="53">
        <v>1</v>
      </c>
      <c r="AD226" s="53"/>
      <c r="AE226" s="52">
        <v>0</v>
      </c>
      <c r="AF226" s="52"/>
      <c r="AG226" s="53">
        <v>13</v>
      </c>
      <c r="AH226" s="53"/>
      <c r="AI226" s="52">
        <v>0</v>
      </c>
      <c r="AJ226" s="52"/>
      <c r="AK226" s="30"/>
      <c r="AL226" s="30"/>
    </row>
    <row r="227" spans="1:38" ht="30" customHeight="1" thickBot="1">
      <c r="A227" s="57" t="s">
        <v>302</v>
      </c>
      <c r="B227" s="57"/>
      <c r="C227" s="58">
        <v>11</v>
      </c>
      <c r="D227" s="59"/>
      <c r="E227" s="60">
        <v>1</v>
      </c>
      <c r="F227" s="60"/>
      <c r="G227" s="60">
        <v>12</v>
      </c>
      <c r="H227" s="60"/>
      <c r="I227" s="53">
        <v>0</v>
      </c>
      <c r="J227" s="53"/>
      <c r="K227" s="52">
        <v>0</v>
      </c>
      <c r="L227" s="52"/>
      <c r="M227" s="53">
        <v>0</v>
      </c>
      <c r="N227" s="53"/>
      <c r="O227" s="52">
        <v>0</v>
      </c>
      <c r="P227" s="52"/>
      <c r="Q227" s="53">
        <v>0</v>
      </c>
      <c r="R227" s="53"/>
      <c r="S227" s="52">
        <v>0</v>
      </c>
      <c r="T227" s="52"/>
      <c r="U227" s="53">
        <v>0</v>
      </c>
      <c r="V227" s="53"/>
      <c r="W227" s="52">
        <v>0</v>
      </c>
      <c r="X227" s="52"/>
      <c r="Y227" s="53">
        <v>0</v>
      </c>
      <c r="Z227" s="53"/>
      <c r="AA227" s="52">
        <v>0</v>
      </c>
      <c r="AB227" s="52"/>
      <c r="AC227" s="53">
        <v>2</v>
      </c>
      <c r="AD227" s="53"/>
      <c r="AE227" s="52">
        <v>1</v>
      </c>
      <c r="AF227" s="52"/>
      <c r="AG227" s="53">
        <v>9</v>
      </c>
      <c r="AH227" s="53"/>
      <c r="AI227" s="52">
        <v>0</v>
      </c>
      <c r="AJ227" s="52"/>
      <c r="AK227" s="30"/>
      <c r="AL227" s="30"/>
    </row>
    <row r="228" spans="1:38" ht="30" customHeight="1" thickBot="1">
      <c r="A228" s="57" t="s">
        <v>303</v>
      </c>
      <c r="B228" s="57"/>
      <c r="C228" s="58">
        <v>69</v>
      </c>
      <c r="D228" s="59"/>
      <c r="E228" s="60">
        <v>4</v>
      </c>
      <c r="F228" s="60"/>
      <c r="G228" s="60">
        <v>73</v>
      </c>
      <c r="H228" s="60"/>
      <c r="I228" s="53">
        <v>3</v>
      </c>
      <c r="J228" s="53"/>
      <c r="K228" s="52">
        <v>0</v>
      </c>
      <c r="L228" s="52"/>
      <c r="M228" s="53">
        <v>5</v>
      </c>
      <c r="N228" s="53"/>
      <c r="O228" s="52">
        <v>0</v>
      </c>
      <c r="P228" s="52"/>
      <c r="Q228" s="53">
        <v>8</v>
      </c>
      <c r="R228" s="53"/>
      <c r="S228" s="52">
        <v>1</v>
      </c>
      <c r="T228" s="52"/>
      <c r="U228" s="53">
        <v>15</v>
      </c>
      <c r="V228" s="53"/>
      <c r="W228" s="52">
        <v>1</v>
      </c>
      <c r="X228" s="52"/>
      <c r="Y228" s="53">
        <v>7</v>
      </c>
      <c r="Z228" s="53"/>
      <c r="AA228" s="52">
        <v>0</v>
      </c>
      <c r="AB228" s="52"/>
      <c r="AC228" s="53">
        <v>11</v>
      </c>
      <c r="AD228" s="53"/>
      <c r="AE228" s="52">
        <v>2</v>
      </c>
      <c r="AF228" s="52"/>
      <c r="AG228" s="53">
        <v>20</v>
      </c>
      <c r="AH228" s="53"/>
      <c r="AI228" s="52">
        <v>0</v>
      </c>
      <c r="AJ228" s="52"/>
      <c r="AK228" s="30"/>
      <c r="AL228" s="30"/>
    </row>
    <row r="229" spans="1:38" ht="30" customHeight="1" thickBot="1">
      <c r="A229" s="57" t="s">
        <v>304</v>
      </c>
      <c r="B229" s="57"/>
      <c r="C229" s="58">
        <v>21</v>
      </c>
      <c r="D229" s="59"/>
      <c r="E229" s="60">
        <v>2</v>
      </c>
      <c r="F229" s="60"/>
      <c r="G229" s="60">
        <v>23</v>
      </c>
      <c r="H229" s="60"/>
      <c r="I229" s="53">
        <v>0</v>
      </c>
      <c r="J229" s="53"/>
      <c r="K229" s="52">
        <v>0</v>
      </c>
      <c r="L229" s="52"/>
      <c r="M229" s="53">
        <v>5</v>
      </c>
      <c r="N229" s="53"/>
      <c r="O229" s="52">
        <v>0</v>
      </c>
      <c r="P229" s="52"/>
      <c r="Q229" s="53">
        <v>2</v>
      </c>
      <c r="R229" s="53"/>
      <c r="S229" s="52">
        <v>0</v>
      </c>
      <c r="T229" s="52"/>
      <c r="U229" s="53">
        <v>3</v>
      </c>
      <c r="V229" s="53"/>
      <c r="W229" s="52">
        <v>1</v>
      </c>
      <c r="X229" s="52"/>
      <c r="Y229" s="53">
        <v>3</v>
      </c>
      <c r="Z229" s="53"/>
      <c r="AA229" s="52">
        <v>0</v>
      </c>
      <c r="AB229" s="52"/>
      <c r="AC229" s="53">
        <v>1</v>
      </c>
      <c r="AD229" s="53"/>
      <c r="AE229" s="52">
        <v>0</v>
      </c>
      <c r="AF229" s="52"/>
      <c r="AG229" s="53">
        <v>7</v>
      </c>
      <c r="AH229" s="53"/>
      <c r="AI229" s="52">
        <v>1</v>
      </c>
      <c r="AJ229" s="52"/>
      <c r="AK229" s="30"/>
      <c r="AL229" s="30"/>
    </row>
    <row r="230" spans="1:38" ht="30" customHeight="1" thickBot="1">
      <c r="A230" s="57" t="s">
        <v>305</v>
      </c>
      <c r="B230" s="57"/>
      <c r="C230" s="58">
        <v>6</v>
      </c>
      <c r="D230" s="59"/>
      <c r="E230" s="60">
        <v>0</v>
      </c>
      <c r="F230" s="60"/>
      <c r="G230" s="60">
        <v>6</v>
      </c>
      <c r="H230" s="60"/>
      <c r="I230" s="53">
        <v>0</v>
      </c>
      <c r="J230" s="53"/>
      <c r="K230" s="52">
        <v>0</v>
      </c>
      <c r="L230" s="52"/>
      <c r="M230" s="53">
        <v>0</v>
      </c>
      <c r="N230" s="53"/>
      <c r="O230" s="52">
        <v>0</v>
      </c>
      <c r="P230" s="52"/>
      <c r="Q230" s="53">
        <v>1</v>
      </c>
      <c r="R230" s="53"/>
      <c r="S230" s="52">
        <v>0</v>
      </c>
      <c r="T230" s="52"/>
      <c r="U230" s="53">
        <v>0</v>
      </c>
      <c r="V230" s="53"/>
      <c r="W230" s="52">
        <v>0</v>
      </c>
      <c r="X230" s="52"/>
      <c r="Y230" s="53">
        <v>0</v>
      </c>
      <c r="Z230" s="53"/>
      <c r="AA230" s="52">
        <v>0</v>
      </c>
      <c r="AB230" s="52"/>
      <c r="AC230" s="53">
        <v>1</v>
      </c>
      <c r="AD230" s="53"/>
      <c r="AE230" s="52">
        <v>0</v>
      </c>
      <c r="AF230" s="52"/>
      <c r="AG230" s="53">
        <v>4</v>
      </c>
      <c r="AH230" s="53"/>
      <c r="AI230" s="52">
        <v>0</v>
      </c>
      <c r="AJ230" s="52"/>
      <c r="AK230" s="30"/>
      <c r="AL230" s="30"/>
    </row>
    <row r="231" spans="1:38" ht="30" customHeight="1" thickBot="1">
      <c r="A231" s="57" t="s">
        <v>306</v>
      </c>
      <c r="B231" s="57"/>
      <c r="C231" s="58">
        <v>17</v>
      </c>
      <c r="D231" s="59"/>
      <c r="E231" s="60">
        <v>1</v>
      </c>
      <c r="F231" s="60"/>
      <c r="G231" s="60">
        <v>18</v>
      </c>
      <c r="H231" s="60"/>
      <c r="I231" s="53">
        <v>0</v>
      </c>
      <c r="J231" s="53"/>
      <c r="K231" s="52">
        <v>0</v>
      </c>
      <c r="L231" s="52"/>
      <c r="M231" s="53">
        <v>0</v>
      </c>
      <c r="N231" s="53"/>
      <c r="O231" s="52">
        <v>0</v>
      </c>
      <c r="P231" s="52"/>
      <c r="Q231" s="53">
        <v>1</v>
      </c>
      <c r="R231" s="53"/>
      <c r="S231" s="52">
        <v>0</v>
      </c>
      <c r="T231" s="52"/>
      <c r="U231" s="53">
        <v>0</v>
      </c>
      <c r="V231" s="53"/>
      <c r="W231" s="52">
        <v>0</v>
      </c>
      <c r="X231" s="52"/>
      <c r="Y231" s="53">
        <v>1</v>
      </c>
      <c r="Z231" s="53"/>
      <c r="AA231" s="52">
        <v>0</v>
      </c>
      <c r="AB231" s="52"/>
      <c r="AC231" s="53">
        <v>8</v>
      </c>
      <c r="AD231" s="53"/>
      <c r="AE231" s="52">
        <v>0</v>
      </c>
      <c r="AF231" s="52"/>
      <c r="AG231" s="53">
        <v>7</v>
      </c>
      <c r="AH231" s="53"/>
      <c r="AI231" s="52">
        <v>1</v>
      </c>
      <c r="AJ231" s="52"/>
      <c r="AK231" s="30"/>
      <c r="AL231" s="30"/>
    </row>
    <row r="232" spans="1:38" ht="30" customHeight="1" thickBot="1">
      <c r="A232" s="57" t="s">
        <v>307</v>
      </c>
      <c r="B232" s="57"/>
      <c r="C232" s="58">
        <v>12</v>
      </c>
      <c r="D232" s="59"/>
      <c r="E232" s="60">
        <v>0</v>
      </c>
      <c r="F232" s="60"/>
      <c r="G232" s="60">
        <v>12</v>
      </c>
      <c r="H232" s="60"/>
      <c r="I232" s="53">
        <v>0</v>
      </c>
      <c r="J232" s="53"/>
      <c r="K232" s="52">
        <v>0</v>
      </c>
      <c r="L232" s="52"/>
      <c r="M232" s="53">
        <v>1</v>
      </c>
      <c r="N232" s="53"/>
      <c r="O232" s="52">
        <v>0</v>
      </c>
      <c r="P232" s="52"/>
      <c r="Q232" s="53">
        <v>3</v>
      </c>
      <c r="R232" s="53"/>
      <c r="S232" s="52">
        <v>0</v>
      </c>
      <c r="T232" s="52"/>
      <c r="U232" s="53">
        <v>1</v>
      </c>
      <c r="V232" s="53"/>
      <c r="W232" s="52">
        <v>0</v>
      </c>
      <c r="X232" s="52"/>
      <c r="Y232" s="53">
        <v>0</v>
      </c>
      <c r="Z232" s="53"/>
      <c r="AA232" s="52">
        <v>0</v>
      </c>
      <c r="AB232" s="52"/>
      <c r="AC232" s="53">
        <v>2</v>
      </c>
      <c r="AD232" s="53"/>
      <c r="AE232" s="52">
        <v>0</v>
      </c>
      <c r="AF232" s="52"/>
      <c r="AG232" s="53">
        <v>5</v>
      </c>
      <c r="AH232" s="53"/>
      <c r="AI232" s="52">
        <v>0</v>
      </c>
      <c r="AJ232" s="52"/>
      <c r="AK232" s="30"/>
      <c r="AL232" s="30"/>
    </row>
    <row r="233" spans="1:38" ht="30" customHeight="1" thickBot="1">
      <c r="A233" s="57" t="s">
        <v>308</v>
      </c>
      <c r="B233" s="57"/>
      <c r="C233" s="58">
        <v>12</v>
      </c>
      <c r="D233" s="59"/>
      <c r="E233" s="60">
        <v>1</v>
      </c>
      <c r="F233" s="60"/>
      <c r="G233" s="60">
        <v>13</v>
      </c>
      <c r="H233" s="60"/>
      <c r="I233" s="53">
        <v>0</v>
      </c>
      <c r="J233" s="53"/>
      <c r="K233" s="52">
        <v>0</v>
      </c>
      <c r="L233" s="52"/>
      <c r="M233" s="53">
        <v>0</v>
      </c>
      <c r="N233" s="53"/>
      <c r="O233" s="52">
        <v>0</v>
      </c>
      <c r="P233" s="52"/>
      <c r="Q233" s="53">
        <v>0</v>
      </c>
      <c r="R233" s="53"/>
      <c r="S233" s="52">
        <v>0</v>
      </c>
      <c r="T233" s="52"/>
      <c r="U233" s="53">
        <v>0</v>
      </c>
      <c r="V233" s="53"/>
      <c r="W233" s="52">
        <v>0</v>
      </c>
      <c r="X233" s="52"/>
      <c r="Y233" s="53">
        <v>2</v>
      </c>
      <c r="Z233" s="53"/>
      <c r="AA233" s="52">
        <v>0</v>
      </c>
      <c r="AB233" s="52"/>
      <c r="AC233" s="53">
        <v>2</v>
      </c>
      <c r="AD233" s="53"/>
      <c r="AE233" s="52">
        <v>0</v>
      </c>
      <c r="AF233" s="52"/>
      <c r="AG233" s="53">
        <v>8</v>
      </c>
      <c r="AH233" s="53"/>
      <c r="AI233" s="52">
        <v>1</v>
      </c>
      <c r="AJ233" s="52"/>
      <c r="AK233" s="30"/>
      <c r="AL233" s="30"/>
    </row>
    <row r="234" spans="1:38" ht="30" customHeight="1" thickBot="1">
      <c r="A234" s="57" t="s">
        <v>309</v>
      </c>
      <c r="B234" s="57"/>
      <c r="C234" s="58">
        <v>51</v>
      </c>
      <c r="D234" s="59"/>
      <c r="E234" s="60">
        <v>5</v>
      </c>
      <c r="F234" s="60"/>
      <c r="G234" s="60">
        <v>56</v>
      </c>
      <c r="H234" s="60"/>
      <c r="I234" s="53">
        <v>0</v>
      </c>
      <c r="J234" s="53"/>
      <c r="K234" s="52">
        <v>0</v>
      </c>
      <c r="L234" s="52"/>
      <c r="M234" s="53">
        <v>6</v>
      </c>
      <c r="N234" s="53"/>
      <c r="O234" s="52">
        <v>1</v>
      </c>
      <c r="P234" s="52"/>
      <c r="Q234" s="53">
        <v>7</v>
      </c>
      <c r="R234" s="53"/>
      <c r="S234" s="52">
        <v>0</v>
      </c>
      <c r="T234" s="52"/>
      <c r="U234" s="53">
        <v>2</v>
      </c>
      <c r="V234" s="53"/>
      <c r="W234" s="52">
        <v>1</v>
      </c>
      <c r="X234" s="52"/>
      <c r="Y234" s="53">
        <v>6</v>
      </c>
      <c r="Z234" s="53"/>
      <c r="AA234" s="52">
        <v>1</v>
      </c>
      <c r="AB234" s="52"/>
      <c r="AC234" s="53">
        <v>11</v>
      </c>
      <c r="AD234" s="53"/>
      <c r="AE234" s="52">
        <v>0</v>
      </c>
      <c r="AF234" s="52"/>
      <c r="AG234" s="53">
        <v>19</v>
      </c>
      <c r="AH234" s="53"/>
      <c r="AI234" s="52">
        <v>2</v>
      </c>
      <c r="AJ234" s="52"/>
      <c r="AK234" s="30"/>
      <c r="AL234" s="30"/>
    </row>
    <row r="235" spans="1:38" ht="30" customHeight="1" thickBot="1">
      <c r="A235" s="57" t="s">
        <v>311</v>
      </c>
      <c r="B235" s="57"/>
      <c r="C235" s="58">
        <v>14</v>
      </c>
      <c r="D235" s="59"/>
      <c r="E235" s="60">
        <v>0</v>
      </c>
      <c r="F235" s="60"/>
      <c r="G235" s="60">
        <v>14</v>
      </c>
      <c r="H235" s="60"/>
      <c r="I235" s="53">
        <v>0</v>
      </c>
      <c r="J235" s="53"/>
      <c r="K235" s="52">
        <v>0</v>
      </c>
      <c r="L235" s="52"/>
      <c r="M235" s="53">
        <v>0</v>
      </c>
      <c r="N235" s="53"/>
      <c r="O235" s="52">
        <v>0</v>
      </c>
      <c r="P235" s="52"/>
      <c r="Q235" s="53">
        <v>1</v>
      </c>
      <c r="R235" s="53"/>
      <c r="S235" s="52">
        <v>0</v>
      </c>
      <c r="T235" s="52"/>
      <c r="U235" s="53">
        <v>1</v>
      </c>
      <c r="V235" s="53"/>
      <c r="W235" s="52">
        <v>0</v>
      </c>
      <c r="X235" s="52"/>
      <c r="Y235" s="53">
        <v>0</v>
      </c>
      <c r="Z235" s="53"/>
      <c r="AA235" s="52">
        <v>0</v>
      </c>
      <c r="AB235" s="52"/>
      <c r="AC235" s="53">
        <v>2</v>
      </c>
      <c r="AD235" s="53"/>
      <c r="AE235" s="52">
        <v>0</v>
      </c>
      <c r="AF235" s="52"/>
      <c r="AG235" s="53">
        <v>10</v>
      </c>
      <c r="AH235" s="53"/>
      <c r="AI235" s="52">
        <v>0</v>
      </c>
      <c r="AJ235" s="52"/>
      <c r="AK235" s="30"/>
      <c r="AL235" s="30"/>
    </row>
    <row r="236" spans="1:38" ht="30" customHeight="1" thickBot="1">
      <c r="A236" s="57" t="s">
        <v>312</v>
      </c>
      <c r="B236" s="57"/>
      <c r="C236" s="58">
        <v>16</v>
      </c>
      <c r="D236" s="59"/>
      <c r="E236" s="60">
        <v>0</v>
      </c>
      <c r="F236" s="60"/>
      <c r="G236" s="60">
        <v>16</v>
      </c>
      <c r="H236" s="60"/>
      <c r="I236" s="53">
        <v>0</v>
      </c>
      <c r="J236" s="53"/>
      <c r="K236" s="52">
        <v>0</v>
      </c>
      <c r="L236" s="52"/>
      <c r="M236" s="53">
        <v>0</v>
      </c>
      <c r="N236" s="53"/>
      <c r="O236" s="52">
        <v>0</v>
      </c>
      <c r="P236" s="52"/>
      <c r="Q236" s="53">
        <v>0</v>
      </c>
      <c r="R236" s="53"/>
      <c r="S236" s="52">
        <v>0</v>
      </c>
      <c r="T236" s="52"/>
      <c r="U236" s="53">
        <v>1</v>
      </c>
      <c r="V236" s="53"/>
      <c r="W236" s="52">
        <v>0</v>
      </c>
      <c r="X236" s="52"/>
      <c r="Y236" s="53">
        <v>1</v>
      </c>
      <c r="Z236" s="53"/>
      <c r="AA236" s="52">
        <v>0</v>
      </c>
      <c r="AB236" s="52"/>
      <c r="AC236" s="53">
        <v>2</v>
      </c>
      <c r="AD236" s="53"/>
      <c r="AE236" s="52">
        <v>0</v>
      </c>
      <c r="AF236" s="52"/>
      <c r="AG236" s="53">
        <v>12</v>
      </c>
      <c r="AH236" s="53"/>
      <c r="AI236" s="52">
        <v>0</v>
      </c>
      <c r="AJ236" s="52"/>
      <c r="AK236" s="30"/>
      <c r="AL236" s="30"/>
    </row>
    <row r="237" spans="1:38" ht="30" customHeight="1" thickBot="1">
      <c r="A237" s="57" t="s">
        <v>314</v>
      </c>
      <c r="B237" s="57"/>
      <c r="C237" s="58">
        <v>12</v>
      </c>
      <c r="D237" s="59"/>
      <c r="E237" s="60">
        <v>2</v>
      </c>
      <c r="F237" s="60"/>
      <c r="G237" s="60">
        <v>14</v>
      </c>
      <c r="H237" s="60"/>
      <c r="I237" s="53">
        <v>0</v>
      </c>
      <c r="J237" s="53"/>
      <c r="K237" s="52">
        <v>0</v>
      </c>
      <c r="L237" s="52"/>
      <c r="M237" s="53">
        <v>0</v>
      </c>
      <c r="N237" s="53"/>
      <c r="O237" s="52">
        <v>0</v>
      </c>
      <c r="P237" s="52"/>
      <c r="Q237" s="53">
        <v>0</v>
      </c>
      <c r="R237" s="53"/>
      <c r="S237" s="52">
        <v>0</v>
      </c>
      <c r="T237" s="52"/>
      <c r="U237" s="53">
        <v>0</v>
      </c>
      <c r="V237" s="53"/>
      <c r="W237" s="52">
        <v>1</v>
      </c>
      <c r="X237" s="52"/>
      <c r="Y237" s="53">
        <v>0</v>
      </c>
      <c r="Z237" s="53"/>
      <c r="AA237" s="52">
        <v>0</v>
      </c>
      <c r="AB237" s="52"/>
      <c r="AC237" s="53">
        <v>2</v>
      </c>
      <c r="AD237" s="53"/>
      <c r="AE237" s="52">
        <v>0</v>
      </c>
      <c r="AF237" s="52"/>
      <c r="AG237" s="53">
        <v>10</v>
      </c>
      <c r="AH237" s="53"/>
      <c r="AI237" s="52">
        <v>1</v>
      </c>
      <c r="AJ237" s="52"/>
      <c r="AK237" s="30"/>
      <c r="AL237" s="30"/>
    </row>
    <row r="238" spans="1:38" ht="30" customHeight="1" thickBot="1">
      <c r="A238" s="57" t="s">
        <v>452</v>
      </c>
      <c r="B238" s="57"/>
      <c r="C238" s="58">
        <v>13</v>
      </c>
      <c r="D238" s="59"/>
      <c r="E238" s="60">
        <v>4</v>
      </c>
      <c r="F238" s="60"/>
      <c r="G238" s="60">
        <v>17</v>
      </c>
      <c r="H238" s="60"/>
      <c r="I238" s="53">
        <v>0</v>
      </c>
      <c r="J238" s="53"/>
      <c r="K238" s="52">
        <v>0</v>
      </c>
      <c r="L238" s="52"/>
      <c r="M238" s="53">
        <v>0</v>
      </c>
      <c r="N238" s="53"/>
      <c r="O238" s="52">
        <v>0</v>
      </c>
      <c r="P238" s="52"/>
      <c r="Q238" s="53">
        <v>1</v>
      </c>
      <c r="R238" s="53"/>
      <c r="S238" s="52">
        <v>0</v>
      </c>
      <c r="T238" s="52"/>
      <c r="U238" s="53">
        <v>1</v>
      </c>
      <c r="V238" s="53"/>
      <c r="W238" s="52">
        <v>0</v>
      </c>
      <c r="X238" s="52"/>
      <c r="Y238" s="53">
        <v>0</v>
      </c>
      <c r="Z238" s="53"/>
      <c r="AA238" s="52">
        <v>0</v>
      </c>
      <c r="AB238" s="52"/>
      <c r="AC238" s="53">
        <v>5</v>
      </c>
      <c r="AD238" s="53"/>
      <c r="AE238" s="52">
        <v>1</v>
      </c>
      <c r="AF238" s="52"/>
      <c r="AG238" s="53">
        <v>6</v>
      </c>
      <c r="AH238" s="53"/>
      <c r="AI238" s="52">
        <v>3</v>
      </c>
      <c r="AJ238" s="52"/>
      <c r="AK238" s="30"/>
      <c r="AL238" s="30"/>
    </row>
    <row r="239" spans="1:38" ht="30" customHeight="1" thickBot="1">
      <c r="A239" s="57" t="s">
        <v>315</v>
      </c>
      <c r="B239" s="57"/>
      <c r="C239" s="58">
        <v>29</v>
      </c>
      <c r="D239" s="59"/>
      <c r="E239" s="60">
        <v>1</v>
      </c>
      <c r="F239" s="60"/>
      <c r="G239" s="60">
        <v>30</v>
      </c>
      <c r="H239" s="60"/>
      <c r="I239" s="53">
        <v>0</v>
      </c>
      <c r="J239" s="53"/>
      <c r="K239" s="52">
        <v>0</v>
      </c>
      <c r="L239" s="52"/>
      <c r="M239" s="53">
        <v>0</v>
      </c>
      <c r="N239" s="53"/>
      <c r="O239" s="52">
        <v>0</v>
      </c>
      <c r="P239" s="52"/>
      <c r="Q239" s="53">
        <v>4</v>
      </c>
      <c r="R239" s="53"/>
      <c r="S239" s="52">
        <v>0</v>
      </c>
      <c r="T239" s="52"/>
      <c r="U239" s="53">
        <v>12</v>
      </c>
      <c r="V239" s="53"/>
      <c r="W239" s="52">
        <v>1</v>
      </c>
      <c r="X239" s="52"/>
      <c r="Y239" s="53">
        <v>4</v>
      </c>
      <c r="Z239" s="53"/>
      <c r="AA239" s="52">
        <v>0</v>
      </c>
      <c r="AB239" s="52"/>
      <c r="AC239" s="53">
        <v>0</v>
      </c>
      <c r="AD239" s="53"/>
      <c r="AE239" s="52">
        <v>0</v>
      </c>
      <c r="AF239" s="52"/>
      <c r="AG239" s="53">
        <v>9</v>
      </c>
      <c r="AH239" s="53"/>
      <c r="AI239" s="52">
        <v>0</v>
      </c>
      <c r="AJ239" s="52"/>
      <c r="AK239" s="30"/>
      <c r="AL239" s="30"/>
    </row>
    <row r="240" spans="1:38" ht="30" customHeight="1" thickBot="1">
      <c r="A240" s="57" t="s">
        <v>316</v>
      </c>
      <c r="B240" s="57"/>
      <c r="C240" s="58">
        <v>88</v>
      </c>
      <c r="D240" s="59"/>
      <c r="E240" s="60">
        <v>7</v>
      </c>
      <c r="F240" s="60"/>
      <c r="G240" s="60">
        <v>95</v>
      </c>
      <c r="H240" s="60"/>
      <c r="I240" s="53">
        <v>1</v>
      </c>
      <c r="J240" s="53"/>
      <c r="K240" s="52">
        <v>0</v>
      </c>
      <c r="L240" s="52"/>
      <c r="M240" s="53">
        <v>10</v>
      </c>
      <c r="N240" s="53"/>
      <c r="O240" s="52">
        <v>0</v>
      </c>
      <c r="P240" s="52"/>
      <c r="Q240" s="53">
        <v>10</v>
      </c>
      <c r="R240" s="53"/>
      <c r="S240" s="52">
        <v>2</v>
      </c>
      <c r="T240" s="52"/>
      <c r="U240" s="53">
        <v>9</v>
      </c>
      <c r="V240" s="53"/>
      <c r="W240" s="52">
        <v>1</v>
      </c>
      <c r="X240" s="52"/>
      <c r="Y240" s="53">
        <v>7</v>
      </c>
      <c r="Z240" s="53"/>
      <c r="AA240" s="52">
        <v>0</v>
      </c>
      <c r="AB240" s="52"/>
      <c r="AC240" s="53">
        <v>26</v>
      </c>
      <c r="AD240" s="53"/>
      <c r="AE240" s="52">
        <v>2</v>
      </c>
      <c r="AF240" s="52"/>
      <c r="AG240" s="53">
        <v>25</v>
      </c>
      <c r="AH240" s="53"/>
      <c r="AI240" s="52">
        <v>2</v>
      </c>
      <c r="AJ240" s="52"/>
      <c r="AK240" s="30"/>
      <c r="AL240" s="30"/>
    </row>
    <row r="241" spans="1:38" ht="30" customHeight="1" thickBot="1">
      <c r="A241" s="57" t="s">
        <v>317</v>
      </c>
      <c r="B241" s="57"/>
      <c r="C241" s="58">
        <v>33</v>
      </c>
      <c r="D241" s="59"/>
      <c r="E241" s="60">
        <v>2</v>
      </c>
      <c r="F241" s="60"/>
      <c r="G241" s="60">
        <v>35</v>
      </c>
      <c r="H241" s="60"/>
      <c r="I241" s="53">
        <v>0</v>
      </c>
      <c r="J241" s="53"/>
      <c r="K241" s="52">
        <v>0</v>
      </c>
      <c r="L241" s="52"/>
      <c r="M241" s="53">
        <v>0</v>
      </c>
      <c r="N241" s="53"/>
      <c r="O241" s="52">
        <v>0</v>
      </c>
      <c r="P241" s="52"/>
      <c r="Q241" s="53">
        <v>3</v>
      </c>
      <c r="R241" s="53"/>
      <c r="S241" s="52">
        <v>0</v>
      </c>
      <c r="T241" s="52"/>
      <c r="U241" s="53">
        <v>1</v>
      </c>
      <c r="V241" s="53"/>
      <c r="W241" s="52">
        <v>1</v>
      </c>
      <c r="X241" s="52"/>
      <c r="Y241" s="53">
        <v>5</v>
      </c>
      <c r="Z241" s="53"/>
      <c r="AA241" s="52">
        <v>0</v>
      </c>
      <c r="AB241" s="52"/>
      <c r="AC241" s="53">
        <v>13</v>
      </c>
      <c r="AD241" s="53"/>
      <c r="AE241" s="52">
        <v>0</v>
      </c>
      <c r="AF241" s="52"/>
      <c r="AG241" s="53">
        <v>11</v>
      </c>
      <c r="AH241" s="53"/>
      <c r="AI241" s="52">
        <v>1</v>
      </c>
      <c r="AJ241" s="52"/>
      <c r="AK241" s="30"/>
      <c r="AL241" s="30"/>
    </row>
    <row r="242" spans="1:38" ht="30" customHeight="1" thickBot="1">
      <c r="A242" s="57" t="s">
        <v>318</v>
      </c>
      <c r="B242" s="57"/>
      <c r="C242" s="58">
        <v>124</v>
      </c>
      <c r="D242" s="59"/>
      <c r="E242" s="60">
        <v>7</v>
      </c>
      <c r="F242" s="60"/>
      <c r="G242" s="60">
        <v>131</v>
      </c>
      <c r="H242" s="60"/>
      <c r="I242" s="53">
        <v>4</v>
      </c>
      <c r="J242" s="53"/>
      <c r="K242" s="52">
        <v>0</v>
      </c>
      <c r="L242" s="52"/>
      <c r="M242" s="53">
        <v>7</v>
      </c>
      <c r="N242" s="53"/>
      <c r="O242" s="52">
        <v>0</v>
      </c>
      <c r="P242" s="52"/>
      <c r="Q242" s="53">
        <v>11</v>
      </c>
      <c r="R242" s="53"/>
      <c r="S242" s="52">
        <v>0</v>
      </c>
      <c r="T242" s="52"/>
      <c r="U242" s="53">
        <v>11</v>
      </c>
      <c r="V242" s="53"/>
      <c r="W242" s="52">
        <v>0</v>
      </c>
      <c r="X242" s="52"/>
      <c r="Y242" s="53">
        <v>11</v>
      </c>
      <c r="Z242" s="53"/>
      <c r="AA242" s="52">
        <v>1</v>
      </c>
      <c r="AB242" s="52"/>
      <c r="AC242" s="53">
        <v>50</v>
      </c>
      <c r="AD242" s="53"/>
      <c r="AE242" s="52">
        <v>6</v>
      </c>
      <c r="AF242" s="52"/>
      <c r="AG242" s="53">
        <v>30</v>
      </c>
      <c r="AH242" s="53"/>
      <c r="AI242" s="52">
        <v>0</v>
      </c>
      <c r="AJ242" s="52"/>
      <c r="AK242" s="30"/>
      <c r="AL242" s="30"/>
    </row>
    <row r="243" spans="1:38" ht="30" customHeight="1" thickBot="1">
      <c r="A243" s="57" t="s">
        <v>319</v>
      </c>
      <c r="B243" s="57"/>
      <c r="C243" s="58">
        <v>12</v>
      </c>
      <c r="D243" s="59"/>
      <c r="E243" s="60">
        <v>0</v>
      </c>
      <c r="F243" s="60"/>
      <c r="G243" s="60">
        <v>12</v>
      </c>
      <c r="H243" s="60"/>
      <c r="I243" s="53">
        <v>0</v>
      </c>
      <c r="J243" s="53"/>
      <c r="K243" s="52">
        <v>0</v>
      </c>
      <c r="L243" s="52"/>
      <c r="M243" s="53">
        <v>9</v>
      </c>
      <c r="N243" s="53"/>
      <c r="O243" s="52">
        <v>0</v>
      </c>
      <c r="P243" s="52"/>
      <c r="Q243" s="53">
        <v>3</v>
      </c>
      <c r="R243" s="53"/>
      <c r="S243" s="52">
        <v>0</v>
      </c>
      <c r="T243" s="52"/>
      <c r="U243" s="53">
        <v>0</v>
      </c>
      <c r="V243" s="53"/>
      <c r="W243" s="52">
        <v>0</v>
      </c>
      <c r="X243" s="52"/>
      <c r="Y243" s="53">
        <v>0</v>
      </c>
      <c r="Z243" s="53"/>
      <c r="AA243" s="52">
        <v>0</v>
      </c>
      <c r="AB243" s="52"/>
      <c r="AC243" s="53">
        <v>0</v>
      </c>
      <c r="AD243" s="53"/>
      <c r="AE243" s="52">
        <v>0</v>
      </c>
      <c r="AF243" s="52"/>
      <c r="AG243" s="53">
        <v>0</v>
      </c>
      <c r="AH243" s="53"/>
      <c r="AI243" s="52">
        <v>0</v>
      </c>
      <c r="AJ243" s="52"/>
      <c r="AK243" s="30"/>
      <c r="AL243" s="30"/>
    </row>
    <row r="244" spans="1:38" ht="30" customHeight="1" thickBot="1">
      <c r="A244" s="57" t="s">
        <v>320</v>
      </c>
      <c r="B244" s="57"/>
      <c r="C244" s="58">
        <v>60</v>
      </c>
      <c r="D244" s="59"/>
      <c r="E244" s="60">
        <v>1</v>
      </c>
      <c r="F244" s="60"/>
      <c r="G244" s="60">
        <v>61</v>
      </c>
      <c r="H244" s="60"/>
      <c r="I244" s="53">
        <v>0</v>
      </c>
      <c r="J244" s="53"/>
      <c r="K244" s="52">
        <v>0</v>
      </c>
      <c r="L244" s="52"/>
      <c r="M244" s="53">
        <v>7</v>
      </c>
      <c r="N244" s="53"/>
      <c r="O244" s="52">
        <v>0</v>
      </c>
      <c r="P244" s="52"/>
      <c r="Q244" s="53">
        <v>9</v>
      </c>
      <c r="R244" s="53"/>
      <c r="S244" s="52">
        <v>0</v>
      </c>
      <c r="T244" s="52"/>
      <c r="U244" s="53">
        <v>2</v>
      </c>
      <c r="V244" s="53"/>
      <c r="W244" s="52">
        <v>0</v>
      </c>
      <c r="X244" s="52"/>
      <c r="Y244" s="53">
        <v>4</v>
      </c>
      <c r="Z244" s="53"/>
      <c r="AA244" s="52">
        <v>0</v>
      </c>
      <c r="AB244" s="52"/>
      <c r="AC244" s="53">
        <v>18</v>
      </c>
      <c r="AD244" s="53"/>
      <c r="AE244" s="52">
        <v>0</v>
      </c>
      <c r="AF244" s="52"/>
      <c r="AG244" s="53">
        <v>20</v>
      </c>
      <c r="AH244" s="53"/>
      <c r="AI244" s="52">
        <v>1</v>
      </c>
      <c r="AJ244" s="52"/>
      <c r="AK244" s="30"/>
      <c r="AL244" s="30"/>
    </row>
    <row r="245" spans="1:38" ht="30" customHeight="1" thickBot="1">
      <c r="A245" s="57" t="s">
        <v>321</v>
      </c>
      <c r="B245" s="57"/>
      <c r="C245" s="58">
        <v>38</v>
      </c>
      <c r="D245" s="59"/>
      <c r="E245" s="60">
        <v>1</v>
      </c>
      <c r="F245" s="60"/>
      <c r="G245" s="60">
        <v>39</v>
      </c>
      <c r="H245" s="60"/>
      <c r="I245" s="53">
        <v>0</v>
      </c>
      <c r="J245" s="53"/>
      <c r="K245" s="52">
        <v>0</v>
      </c>
      <c r="L245" s="52"/>
      <c r="M245" s="53">
        <v>4</v>
      </c>
      <c r="N245" s="53"/>
      <c r="O245" s="52">
        <v>0</v>
      </c>
      <c r="P245" s="52"/>
      <c r="Q245" s="53">
        <v>11</v>
      </c>
      <c r="R245" s="53"/>
      <c r="S245" s="52">
        <v>0</v>
      </c>
      <c r="T245" s="52"/>
      <c r="U245" s="53">
        <v>1</v>
      </c>
      <c r="V245" s="53"/>
      <c r="W245" s="52">
        <v>0</v>
      </c>
      <c r="X245" s="52"/>
      <c r="Y245" s="53">
        <v>3</v>
      </c>
      <c r="Z245" s="53"/>
      <c r="AA245" s="52">
        <v>0</v>
      </c>
      <c r="AB245" s="52"/>
      <c r="AC245" s="53">
        <v>7</v>
      </c>
      <c r="AD245" s="53"/>
      <c r="AE245" s="52">
        <v>0</v>
      </c>
      <c r="AF245" s="52"/>
      <c r="AG245" s="53">
        <v>12</v>
      </c>
      <c r="AH245" s="53"/>
      <c r="AI245" s="52">
        <v>1</v>
      </c>
      <c r="AJ245" s="52"/>
      <c r="AK245" s="30"/>
      <c r="AL245" s="30"/>
    </row>
    <row r="246" spans="1:38" ht="30" customHeight="1" thickBot="1">
      <c r="A246" s="57" t="s">
        <v>322</v>
      </c>
      <c r="B246" s="57"/>
      <c r="C246" s="58">
        <v>79</v>
      </c>
      <c r="D246" s="59"/>
      <c r="E246" s="60">
        <v>15</v>
      </c>
      <c r="F246" s="60"/>
      <c r="G246" s="60">
        <v>94</v>
      </c>
      <c r="H246" s="60"/>
      <c r="I246" s="53">
        <v>0</v>
      </c>
      <c r="J246" s="53"/>
      <c r="K246" s="52">
        <v>0</v>
      </c>
      <c r="L246" s="52"/>
      <c r="M246" s="53">
        <v>9</v>
      </c>
      <c r="N246" s="53"/>
      <c r="O246" s="52">
        <v>0</v>
      </c>
      <c r="P246" s="52"/>
      <c r="Q246" s="53">
        <v>12</v>
      </c>
      <c r="R246" s="53"/>
      <c r="S246" s="52">
        <v>3</v>
      </c>
      <c r="T246" s="52"/>
      <c r="U246" s="53">
        <v>6</v>
      </c>
      <c r="V246" s="53"/>
      <c r="W246" s="52">
        <v>1</v>
      </c>
      <c r="X246" s="52"/>
      <c r="Y246" s="53">
        <v>7</v>
      </c>
      <c r="Z246" s="53"/>
      <c r="AA246" s="52">
        <v>0</v>
      </c>
      <c r="AB246" s="52"/>
      <c r="AC246" s="53">
        <v>18</v>
      </c>
      <c r="AD246" s="53"/>
      <c r="AE246" s="52">
        <v>5</v>
      </c>
      <c r="AF246" s="52"/>
      <c r="AG246" s="53">
        <v>27</v>
      </c>
      <c r="AH246" s="53"/>
      <c r="AI246" s="52">
        <v>6</v>
      </c>
      <c r="AJ246" s="52"/>
      <c r="AK246" s="30"/>
      <c r="AL246" s="30"/>
    </row>
    <row r="247" spans="1:38" ht="30" customHeight="1" thickBot="1">
      <c r="A247" s="57" t="s">
        <v>323</v>
      </c>
      <c r="B247" s="57"/>
      <c r="C247" s="58">
        <v>84</v>
      </c>
      <c r="D247" s="59"/>
      <c r="E247" s="60">
        <v>5</v>
      </c>
      <c r="F247" s="60"/>
      <c r="G247" s="60">
        <v>89</v>
      </c>
      <c r="H247" s="60"/>
      <c r="I247" s="53">
        <v>0</v>
      </c>
      <c r="J247" s="53"/>
      <c r="K247" s="52">
        <v>0</v>
      </c>
      <c r="L247" s="52"/>
      <c r="M247" s="53">
        <v>9</v>
      </c>
      <c r="N247" s="53"/>
      <c r="O247" s="52">
        <v>0</v>
      </c>
      <c r="P247" s="52"/>
      <c r="Q247" s="53">
        <v>14</v>
      </c>
      <c r="R247" s="53"/>
      <c r="S247" s="52">
        <v>0</v>
      </c>
      <c r="T247" s="52"/>
      <c r="U247" s="53">
        <v>9</v>
      </c>
      <c r="V247" s="53"/>
      <c r="W247" s="52">
        <v>1</v>
      </c>
      <c r="X247" s="52"/>
      <c r="Y247" s="53">
        <v>11</v>
      </c>
      <c r="Z247" s="53"/>
      <c r="AA247" s="52">
        <v>1</v>
      </c>
      <c r="AB247" s="52"/>
      <c r="AC247" s="53">
        <v>18</v>
      </c>
      <c r="AD247" s="53"/>
      <c r="AE247" s="52">
        <v>2</v>
      </c>
      <c r="AF247" s="52"/>
      <c r="AG247" s="53">
        <v>23</v>
      </c>
      <c r="AH247" s="53"/>
      <c r="AI247" s="52">
        <v>1</v>
      </c>
      <c r="AJ247" s="52"/>
      <c r="AK247" s="30"/>
      <c r="AL247" s="30"/>
    </row>
    <row r="248" spans="1:38" ht="30" customHeight="1" thickBot="1">
      <c r="A248" s="57" t="s">
        <v>453</v>
      </c>
      <c r="B248" s="57"/>
      <c r="C248" s="58">
        <v>87</v>
      </c>
      <c r="D248" s="59"/>
      <c r="E248" s="60">
        <v>14</v>
      </c>
      <c r="F248" s="60"/>
      <c r="G248" s="60">
        <v>101</v>
      </c>
      <c r="H248" s="60"/>
      <c r="I248" s="53">
        <v>2</v>
      </c>
      <c r="J248" s="53"/>
      <c r="K248" s="52">
        <v>1</v>
      </c>
      <c r="L248" s="52"/>
      <c r="M248" s="53">
        <v>5</v>
      </c>
      <c r="N248" s="53"/>
      <c r="O248" s="52">
        <v>1</v>
      </c>
      <c r="P248" s="52"/>
      <c r="Q248" s="53">
        <v>5</v>
      </c>
      <c r="R248" s="53"/>
      <c r="S248" s="52">
        <v>2</v>
      </c>
      <c r="T248" s="52"/>
      <c r="U248" s="53">
        <v>8</v>
      </c>
      <c r="V248" s="53"/>
      <c r="W248" s="52">
        <v>0</v>
      </c>
      <c r="X248" s="52"/>
      <c r="Y248" s="53">
        <v>4</v>
      </c>
      <c r="Z248" s="53"/>
      <c r="AA248" s="52">
        <v>4</v>
      </c>
      <c r="AB248" s="52"/>
      <c r="AC248" s="53">
        <v>35</v>
      </c>
      <c r="AD248" s="53"/>
      <c r="AE248" s="52">
        <v>4</v>
      </c>
      <c r="AF248" s="52"/>
      <c r="AG248" s="53">
        <v>28</v>
      </c>
      <c r="AH248" s="53"/>
      <c r="AI248" s="52">
        <v>2</v>
      </c>
      <c r="AJ248" s="52"/>
      <c r="AK248" s="30"/>
      <c r="AL248" s="30"/>
    </row>
    <row r="249" spans="1:38" ht="30" customHeight="1" thickBot="1">
      <c r="A249" s="57" t="s">
        <v>325</v>
      </c>
      <c r="B249" s="57"/>
      <c r="C249" s="58">
        <v>40</v>
      </c>
      <c r="D249" s="59"/>
      <c r="E249" s="60">
        <v>5</v>
      </c>
      <c r="F249" s="60"/>
      <c r="G249" s="60">
        <v>45</v>
      </c>
      <c r="H249" s="60"/>
      <c r="I249" s="53">
        <v>1</v>
      </c>
      <c r="J249" s="53"/>
      <c r="K249" s="52">
        <v>0</v>
      </c>
      <c r="L249" s="52"/>
      <c r="M249" s="53">
        <v>3</v>
      </c>
      <c r="N249" s="53"/>
      <c r="O249" s="52">
        <v>0</v>
      </c>
      <c r="P249" s="52"/>
      <c r="Q249" s="53">
        <v>6</v>
      </c>
      <c r="R249" s="53"/>
      <c r="S249" s="52">
        <v>1</v>
      </c>
      <c r="T249" s="52"/>
      <c r="U249" s="53">
        <v>7</v>
      </c>
      <c r="V249" s="53"/>
      <c r="W249" s="52">
        <v>0</v>
      </c>
      <c r="X249" s="52"/>
      <c r="Y249" s="53">
        <v>2</v>
      </c>
      <c r="Z249" s="53"/>
      <c r="AA249" s="52">
        <v>1</v>
      </c>
      <c r="AB249" s="52"/>
      <c r="AC249" s="53">
        <v>3</v>
      </c>
      <c r="AD249" s="53"/>
      <c r="AE249" s="52">
        <v>0</v>
      </c>
      <c r="AF249" s="52"/>
      <c r="AG249" s="53">
        <v>18</v>
      </c>
      <c r="AH249" s="53"/>
      <c r="AI249" s="52">
        <v>3</v>
      </c>
      <c r="AJ249" s="52"/>
      <c r="AK249" s="30"/>
      <c r="AL249" s="30"/>
    </row>
    <row r="250" spans="1:38" ht="30" customHeight="1" thickBot="1">
      <c r="A250" s="57" t="s">
        <v>326</v>
      </c>
      <c r="B250" s="57"/>
      <c r="C250" s="58">
        <v>86</v>
      </c>
      <c r="D250" s="59"/>
      <c r="E250" s="60">
        <v>7</v>
      </c>
      <c r="F250" s="60"/>
      <c r="G250" s="60">
        <v>93</v>
      </c>
      <c r="H250" s="60"/>
      <c r="I250" s="53">
        <v>3</v>
      </c>
      <c r="J250" s="53"/>
      <c r="K250" s="52">
        <v>1</v>
      </c>
      <c r="L250" s="52"/>
      <c r="M250" s="53">
        <v>11</v>
      </c>
      <c r="N250" s="53"/>
      <c r="O250" s="52">
        <v>2</v>
      </c>
      <c r="P250" s="52"/>
      <c r="Q250" s="53">
        <v>8</v>
      </c>
      <c r="R250" s="53"/>
      <c r="S250" s="52">
        <v>2</v>
      </c>
      <c r="T250" s="52"/>
      <c r="U250" s="53">
        <v>7</v>
      </c>
      <c r="V250" s="53"/>
      <c r="W250" s="52">
        <v>0</v>
      </c>
      <c r="X250" s="52"/>
      <c r="Y250" s="53">
        <v>9</v>
      </c>
      <c r="Z250" s="53"/>
      <c r="AA250" s="52">
        <v>0</v>
      </c>
      <c r="AB250" s="52"/>
      <c r="AC250" s="53">
        <v>18</v>
      </c>
      <c r="AD250" s="53"/>
      <c r="AE250" s="52">
        <v>2</v>
      </c>
      <c r="AF250" s="52"/>
      <c r="AG250" s="53">
        <v>30</v>
      </c>
      <c r="AH250" s="53"/>
      <c r="AI250" s="52">
        <v>0</v>
      </c>
      <c r="AJ250" s="52"/>
      <c r="AK250" s="30"/>
      <c r="AL250" s="30"/>
    </row>
    <row r="251" spans="1:38" ht="30" customHeight="1" thickBot="1">
      <c r="A251" s="57" t="s">
        <v>327</v>
      </c>
      <c r="B251" s="57"/>
      <c r="C251" s="58">
        <v>35</v>
      </c>
      <c r="D251" s="59"/>
      <c r="E251" s="60">
        <v>3</v>
      </c>
      <c r="F251" s="60"/>
      <c r="G251" s="60">
        <v>38</v>
      </c>
      <c r="H251" s="60"/>
      <c r="I251" s="53">
        <v>2</v>
      </c>
      <c r="J251" s="53"/>
      <c r="K251" s="52">
        <v>0</v>
      </c>
      <c r="L251" s="52"/>
      <c r="M251" s="53">
        <v>1</v>
      </c>
      <c r="N251" s="53"/>
      <c r="O251" s="52">
        <v>1</v>
      </c>
      <c r="P251" s="52"/>
      <c r="Q251" s="53">
        <v>6</v>
      </c>
      <c r="R251" s="53"/>
      <c r="S251" s="52">
        <v>0</v>
      </c>
      <c r="T251" s="52"/>
      <c r="U251" s="53">
        <v>2</v>
      </c>
      <c r="V251" s="53"/>
      <c r="W251" s="52">
        <v>1</v>
      </c>
      <c r="X251" s="52"/>
      <c r="Y251" s="53">
        <v>1</v>
      </c>
      <c r="Z251" s="53"/>
      <c r="AA251" s="52">
        <v>0</v>
      </c>
      <c r="AB251" s="52"/>
      <c r="AC251" s="53">
        <v>10</v>
      </c>
      <c r="AD251" s="53"/>
      <c r="AE251" s="52">
        <v>0</v>
      </c>
      <c r="AF251" s="52"/>
      <c r="AG251" s="53">
        <v>13</v>
      </c>
      <c r="AH251" s="53"/>
      <c r="AI251" s="52">
        <v>1</v>
      </c>
      <c r="AJ251" s="52"/>
      <c r="AK251" s="30"/>
      <c r="AL251" s="30"/>
    </row>
    <row r="252" spans="1:38" ht="30" customHeight="1" thickBot="1">
      <c r="A252" s="57" t="s">
        <v>328</v>
      </c>
      <c r="B252" s="57"/>
      <c r="C252" s="58">
        <v>54</v>
      </c>
      <c r="D252" s="59"/>
      <c r="E252" s="60">
        <v>2</v>
      </c>
      <c r="F252" s="60"/>
      <c r="G252" s="60">
        <v>56</v>
      </c>
      <c r="H252" s="60"/>
      <c r="I252" s="53">
        <v>1</v>
      </c>
      <c r="J252" s="53"/>
      <c r="K252" s="52">
        <v>0</v>
      </c>
      <c r="L252" s="52"/>
      <c r="M252" s="53">
        <v>8</v>
      </c>
      <c r="N252" s="53"/>
      <c r="O252" s="52">
        <v>1</v>
      </c>
      <c r="P252" s="52"/>
      <c r="Q252" s="53">
        <v>8</v>
      </c>
      <c r="R252" s="53"/>
      <c r="S252" s="52">
        <v>0</v>
      </c>
      <c r="T252" s="52"/>
      <c r="U252" s="53">
        <v>4</v>
      </c>
      <c r="V252" s="53"/>
      <c r="W252" s="52">
        <v>0</v>
      </c>
      <c r="X252" s="52"/>
      <c r="Y252" s="53">
        <v>4</v>
      </c>
      <c r="Z252" s="53"/>
      <c r="AA252" s="52">
        <v>0</v>
      </c>
      <c r="AB252" s="52"/>
      <c r="AC252" s="53">
        <v>18</v>
      </c>
      <c r="AD252" s="53"/>
      <c r="AE252" s="52">
        <v>1</v>
      </c>
      <c r="AF252" s="52"/>
      <c r="AG252" s="53">
        <v>11</v>
      </c>
      <c r="AH252" s="53"/>
      <c r="AI252" s="52">
        <v>0</v>
      </c>
      <c r="AJ252" s="52"/>
      <c r="AK252" s="30"/>
      <c r="AL252" s="30"/>
    </row>
    <row r="253" spans="1:38" ht="30" customHeight="1" thickBot="1">
      <c r="A253" s="57" t="s">
        <v>329</v>
      </c>
      <c r="B253" s="57"/>
      <c r="C253" s="58">
        <v>28</v>
      </c>
      <c r="D253" s="59"/>
      <c r="E253" s="60">
        <v>1</v>
      </c>
      <c r="F253" s="60"/>
      <c r="G253" s="60">
        <v>29</v>
      </c>
      <c r="H253" s="60"/>
      <c r="I253" s="53">
        <v>0</v>
      </c>
      <c r="J253" s="53"/>
      <c r="K253" s="52">
        <v>0</v>
      </c>
      <c r="L253" s="52"/>
      <c r="M253" s="53">
        <v>0</v>
      </c>
      <c r="N253" s="53"/>
      <c r="O253" s="52">
        <v>0</v>
      </c>
      <c r="P253" s="52"/>
      <c r="Q253" s="53">
        <v>3</v>
      </c>
      <c r="R253" s="53"/>
      <c r="S253" s="52">
        <v>0</v>
      </c>
      <c r="T253" s="52"/>
      <c r="U253" s="53">
        <v>4</v>
      </c>
      <c r="V253" s="53"/>
      <c r="W253" s="52">
        <v>0</v>
      </c>
      <c r="X253" s="52"/>
      <c r="Y253" s="53">
        <v>2</v>
      </c>
      <c r="Z253" s="53"/>
      <c r="AA253" s="52">
        <v>0</v>
      </c>
      <c r="AB253" s="52"/>
      <c r="AC253" s="53">
        <v>11</v>
      </c>
      <c r="AD253" s="53"/>
      <c r="AE253" s="52">
        <v>1</v>
      </c>
      <c r="AF253" s="52"/>
      <c r="AG253" s="53">
        <v>8</v>
      </c>
      <c r="AH253" s="53"/>
      <c r="AI253" s="52">
        <v>0</v>
      </c>
      <c r="AJ253" s="52"/>
      <c r="AK253" s="30"/>
      <c r="AL253" s="30"/>
    </row>
    <row r="254" spans="1:38" ht="30" customHeight="1" thickBot="1">
      <c r="A254" s="57" t="s">
        <v>330</v>
      </c>
      <c r="B254" s="57"/>
      <c r="C254" s="58">
        <v>28</v>
      </c>
      <c r="D254" s="59"/>
      <c r="E254" s="60">
        <v>0</v>
      </c>
      <c r="F254" s="60"/>
      <c r="G254" s="60">
        <v>28</v>
      </c>
      <c r="H254" s="60"/>
      <c r="I254" s="53">
        <v>0</v>
      </c>
      <c r="J254" s="53"/>
      <c r="K254" s="52">
        <v>0</v>
      </c>
      <c r="L254" s="52"/>
      <c r="M254" s="53">
        <v>1</v>
      </c>
      <c r="N254" s="53"/>
      <c r="O254" s="52">
        <v>0</v>
      </c>
      <c r="P254" s="52"/>
      <c r="Q254" s="53">
        <v>5</v>
      </c>
      <c r="R254" s="53"/>
      <c r="S254" s="52">
        <v>0</v>
      </c>
      <c r="T254" s="52"/>
      <c r="U254" s="53">
        <v>3</v>
      </c>
      <c r="V254" s="53"/>
      <c r="W254" s="52">
        <v>0</v>
      </c>
      <c r="X254" s="52"/>
      <c r="Y254" s="53">
        <v>4</v>
      </c>
      <c r="Z254" s="53"/>
      <c r="AA254" s="52">
        <v>0</v>
      </c>
      <c r="AB254" s="52"/>
      <c r="AC254" s="53">
        <v>6</v>
      </c>
      <c r="AD254" s="53"/>
      <c r="AE254" s="52">
        <v>0</v>
      </c>
      <c r="AF254" s="52"/>
      <c r="AG254" s="53">
        <v>9</v>
      </c>
      <c r="AH254" s="53"/>
      <c r="AI254" s="52">
        <v>0</v>
      </c>
      <c r="AJ254" s="52"/>
      <c r="AK254" s="30"/>
      <c r="AL254" s="30"/>
    </row>
    <row r="255" spans="1:38" ht="30" customHeight="1" thickBot="1">
      <c r="A255" s="57" t="s">
        <v>331</v>
      </c>
      <c r="B255" s="57"/>
      <c r="C255" s="58">
        <v>46</v>
      </c>
      <c r="D255" s="59"/>
      <c r="E255" s="60">
        <v>3</v>
      </c>
      <c r="F255" s="60"/>
      <c r="G255" s="60">
        <v>49</v>
      </c>
      <c r="H255" s="60"/>
      <c r="I255" s="53">
        <v>2</v>
      </c>
      <c r="J255" s="53"/>
      <c r="K255" s="52">
        <v>0</v>
      </c>
      <c r="L255" s="52"/>
      <c r="M255" s="53">
        <v>1</v>
      </c>
      <c r="N255" s="53"/>
      <c r="O255" s="52">
        <v>0</v>
      </c>
      <c r="P255" s="52"/>
      <c r="Q255" s="53">
        <v>6</v>
      </c>
      <c r="R255" s="53"/>
      <c r="S255" s="52">
        <v>1</v>
      </c>
      <c r="T255" s="52"/>
      <c r="U255" s="53">
        <v>6</v>
      </c>
      <c r="V255" s="53"/>
      <c r="W255" s="52">
        <v>0</v>
      </c>
      <c r="X255" s="52"/>
      <c r="Y255" s="53">
        <v>6</v>
      </c>
      <c r="Z255" s="53"/>
      <c r="AA255" s="52">
        <v>0</v>
      </c>
      <c r="AB255" s="52"/>
      <c r="AC255" s="53">
        <v>4</v>
      </c>
      <c r="AD255" s="53"/>
      <c r="AE255" s="52">
        <v>0</v>
      </c>
      <c r="AF255" s="52"/>
      <c r="AG255" s="53">
        <v>21</v>
      </c>
      <c r="AH255" s="53"/>
      <c r="AI255" s="52">
        <v>2</v>
      </c>
      <c r="AJ255" s="52"/>
      <c r="AK255" s="30"/>
      <c r="AL255" s="30"/>
    </row>
    <row r="256" spans="1:38" ht="30" customHeight="1" thickBot="1">
      <c r="A256" s="57" t="s">
        <v>332</v>
      </c>
      <c r="B256" s="57"/>
      <c r="C256" s="58">
        <v>67</v>
      </c>
      <c r="D256" s="59"/>
      <c r="E256" s="60">
        <v>3</v>
      </c>
      <c r="F256" s="60"/>
      <c r="G256" s="60">
        <v>70</v>
      </c>
      <c r="H256" s="60"/>
      <c r="I256" s="53">
        <v>0</v>
      </c>
      <c r="J256" s="53"/>
      <c r="K256" s="52">
        <v>0</v>
      </c>
      <c r="L256" s="52"/>
      <c r="M256" s="53">
        <v>11</v>
      </c>
      <c r="N256" s="53"/>
      <c r="O256" s="52">
        <v>0</v>
      </c>
      <c r="P256" s="52"/>
      <c r="Q256" s="53">
        <v>6</v>
      </c>
      <c r="R256" s="53"/>
      <c r="S256" s="52">
        <v>0</v>
      </c>
      <c r="T256" s="52"/>
      <c r="U256" s="53">
        <v>11</v>
      </c>
      <c r="V256" s="53"/>
      <c r="W256" s="52">
        <v>2</v>
      </c>
      <c r="X256" s="52"/>
      <c r="Y256" s="53">
        <v>3</v>
      </c>
      <c r="Z256" s="53"/>
      <c r="AA256" s="52">
        <v>0</v>
      </c>
      <c r="AB256" s="52"/>
      <c r="AC256" s="53">
        <v>12</v>
      </c>
      <c r="AD256" s="53"/>
      <c r="AE256" s="52">
        <v>1</v>
      </c>
      <c r="AF256" s="52"/>
      <c r="AG256" s="53">
        <v>24</v>
      </c>
      <c r="AH256" s="53"/>
      <c r="AI256" s="52">
        <v>0</v>
      </c>
      <c r="AJ256" s="52"/>
      <c r="AK256" s="30"/>
      <c r="AL256" s="30"/>
    </row>
    <row r="257" spans="1:38" ht="30" customHeight="1" thickBot="1">
      <c r="A257" s="57" t="s">
        <v>454</v>
      </c>
      <c r="B257" s="57"/>
      <c r="C257" s="58">
        <v>70</v>
      </c>
      <c r="D257" s="59"/>
      <c r="E257" s="60">
        <v>8</v>
      </c>
      <c r="F257" s="60"/>
      <c r="G257" s="60">
        <v>78</v>
      </c>
      <c r="H257" s="60"/>
      <c r="I257" s="53">
        <v>1</v>
      </c>
      <c r="J257" s="53"/>
      <c r="K257" s="52">
        <v>0</v>
      </c>
      <c r="L257" s="52"/>
      <c r="M257" s="53">
        <v>7</v>
      </c>
      <c r="N257" s="53"/>
      <c r="O257" s="52">
        <v>2</v>
      </c>
      <c r="P257" s="52"/>
      <c r="Q257" s="53">
        <v>8</v>
      </c>
      <c r="R257" s="53"/>
      <c r="S257" s="52">
        <v>0</v>
      </c>
      <c r="T257" s="52"/>
      <c r="U257" s="53">
        <v>4</v>
      </c>
      <c r="V257" s="53"/>
      <c r="W257" s="52">
        <v>1</v>
      </c>
      <c r="X257" s="52"/>
      <c r="Y257" s="53">
        <v>7</v>
      </c>
      <c r="Z257" s="53"/>
      <c r="AA257" s="52">
        <v>1</v>
      </c>
      <c r="AB257" s="52"/>
      <c r="AC257" s="53">
        <v>21</v>
      </c>
      <c r="AD257" s="53"/>
      <c r="AE257" s="52">
        <v>3</v>
      </c>
      <c r="AF257" s="52"/>
      <c r="AG257" s="53">
        <v>22</v>
      </c>
      <c r="AH257" s="53"/>
      <c r="AI257" s="52">
        <v>1</v>
      </c>
      <c r="AJ257" s="52"/>
      <c r="AK257" s="30"/>
      <c r="AL257" s="30"/>
    </row>
    <row r="258" spans="1:38" ht="30" customHeight="1" thickBot="1">
      <c r="A258" s="57" t="s">
        <v>334</v>
      </c>
      <c r="B258" s="57"/>
      <c r="C258" s="58">
        <v>33</v>
      </c>
      <c r="D258" s="59"/>
      <c r="E258" s="60">
        <v>3</v>
      </c>
      <c r="F258" s="60"/>
      <c r="G258" s="60">
        <v>36</v>
      </c>
      <c r="H258" s="60"/>
      <c r="I258" s="53">
        <v>0</v>
      </c>
      <c r="J258" s="53"/>
      <c r="K258" s="52">
        <v>0</v>
      </c>
      <c r="L258" s="52"/>
      <c r="M258" s="53">
        <v>0</v>
      </c>
      <c r="N258" s="53"/>
      <c r="O258" s="52">
        <v>0</v>
      </c>
      <c r="P258" s="52"/>
      <c r="Q258" s="53">
        <v>3</v>
      </c>
      <c r="R258" s="53"/>
      <c r="S258" s="52">
        <v>0</v>
      </c>
      <c r="T258" s="52"/>
      <c r="U258" s="53">
        <v>3</v>
      </c>
      <c r="V258" s="53"/>
      <c r="W258" s="52">
        <v>1</v>
      </c>
      <c r="X258" s="52"/>
      <c r="Y258" s="53">
        <v>2</v>
      </c>
      <c r="Z258" s="53"/>
      <c r="AA258" s="52">
        <v>1</v>
      </c>
      <c r="AB258" s="52"/>
      <c r="AC258" s="53">
        <v>7</v>
      </c>
      <c r="AD258" s="53"/>
      <c r="AE258" s="52">
        <v>0</v>
      </c>
      <c r="AF258" s="52"/>
      <c r="AG258" s="53">
        <v>18</v>
      </c>
      <c r="AH258" s="53"/>
      <c r="AI258" s="52">
        <v>1</v>
      </c>
      <c r="AJ258" s="52"/>
      <c r="AK258" s="30"/>
      <c r="AL258" s="30"/>
    </row>
    <row r="259" spans="1:38" ht="30" customHeight="1" thickBot="1">
      <c r="A259" s="57" t="s">
        <v>335</v>
      </c>
      <c r="B259" s="57"/>
      <c r="C259" s="58">
        <v>28</v>
      </c>
      <c r="D259" s="59"/>
      <c r="E259" s="60">
        <v>4</v>
      </c>
      <c r="F259" s="60"/>
      <c r="G259" s="60">
        <v>32</v>
      </c>
      <c r="H259" s="60"/>
      <c r="I259" s="53">
        <v>0</v>
      </c>
      <c r="J259" s="53"/>
      <c r="K259" s="52">
        <v>0</v>
      </c>
      <c r="L259" s="52"/>
      <c r="M259" s="53">
        <v>1</v>
      </c>
      <c r="N259" s="53"/>
      <c r="O259" s="52">
        <v>1</v>
      </c>
      <c r="P259" s="52"/>
      <c r="Q259" s="53">
        <v>1</v>
      </c>
      <c r="R259" s="53"/>
      <c r="S259" s="52">
        <v>0</v>
      </c>
      <c r="T259" s="52"/>
      <c r="U259" s="53">
        <v>0</v>
      </c>
      <c r="V259" s="53"/>
      <c r="W259" s="52">
        <v>0</v>
      </c>
      <c r="X259" s="52"/>
      <c r="Y259" s="53">
        <v>0</v>
      </c>
      <c r="Z259" s="53"/>
      <c r="AA259" s="52">
        <v>0</v>
      </c>
      <c r="AB259" s="52"/>
      <c r="AC259" s="53">
        <v>5</v>
      </c>
      <c r="AD259" s="53"/>
      <c r="AE259" s="52">
        <v>2</v>
      </c>
      <c r="AF259" s="52"/>
      <c r="AG259" s="53">
        <v>21</v>
      </c>
      <c r="AH259" s="53"/>
      <c r="AI259" s="52">
        <v>1</v>
      </c>
      <c r="AJ259" s="52"/>
      <c r="AK259" s="30"/>
      <c r="AL259" s="30"/>
    </row>
    <row r="260" spans="1:38" ht="30" customHeight="1" thickBot="1">
      <c r="A260" s="57" t="s">
        <v>336</v>
      </c>
      <c r="B260" s="57"/>
      <c r="C260" s="58">
        <v>40</v>
      </c>
      <c r="D260" s="59"/>
      <c r="E260" s="60">
        <v>3</v>
      </c>
      <c r="F260" s="60"/>
      <c r="G260" s="60">
        <v>43</v>
      </c>
      <c r="H260" s="60"/>
      <c r="I260" s="53">
        <v>0</v>
      </c>
      <c r="J260" s="53"/>
      <c r="K260" s="52">
        <v>0</v>
      </c>
      <c r="L260" s="52"/>
      <c r="M260" s="53">
        <v>1</v>
      </c>
      <c r="N260" s="53"/>
      <c r="O260" s="52">
        <v>0</v>
      </c>
      <c r="P260" s="52"/>
      <c r="Q260" s="53">
        <v>8</v>
      </c>
      <c r="R260" s="53"/>
      <c r="S260" s="52">
        <v>1</v>
      </c>
      <c r="T260" s="52"/>
      <c r="U260" s="53">
        <v>11</v>
      </c>
      <c r="V260" s="53"/>
      <c r="W260" s="52">
        <v>0</v>
      </c>
      <c r="X260" s="52"/>
      <c r="Y260" s="53">
        <v>8</v>
      </c>
      <c r="Z260" s="53"/>
      <c r="AA260" s="52">
        <v>1</v>
      </c>
      <c r="AB260" s="52"/>
      <c r="AC260" s="53">
        <v>6</v>
      </c>
      <c r="AD260" s="53"/>
      <c r="AE260" s="52">
        <v>0</v>
      </c>
      <c r="AF260" s="52"/>
      <c r="AG260" s="53">
        <v>6</v>
      </c>
      <c r="AH260" s="53"/>
      <c r="AI260" s="52">
        <v>1</v>
      </c>
      <c r="AJ260" s="52"/>
      <c r="AK260" s="30"/>
      <c r="AL260" s="30"/>
    </row>
    <row r="261" spans="1:38" ht="30" customHeight="1" thickBot="1">
      <c r="A261" s="57" t="s">
        <v>337</v>
      </c>
      <c r="B261" s="57"/>
      <c r="C261" s="58">
        <v>38</v>
      </c>
      <c r="D261" s="59"/>
      <c r="E261" s="60">
        <v>1</v>
      </c>
      <c r="F261" s="60"/>
      <c r="G261" s="60">
        <v>39</v>
      </c>
      <c r="H261" s="60"/>
      <c r="I261" s="53">
        <v>3</v>
      </c>
      <c r="J261" s="53"/>
      <c r="K261" s="52">
        <v>0</v>
      </c>
      <c r="L261" s="52"/>
      <c r="M261" s="53">
        <v>3</v>
      </c>
      <c r="N261" s="53"/>
      <c r="O261" s="52">
        <v>0</v>
      </c>
      <c r="P261" s="52"/>
      <c r="Q261" s="53">
        <v>3</v>
      </c>
      <c r="R261" s="53"/>
      <c r="S261" s="52">
        <v>0</v>
      </c>
      <c r="T261" s="52"/>
      <c r="U261" s="53">
        <v>3</v>
      </c>
      <c r="V261" s="53"/>
      <c r="W261" s="52">
        <v>1</v>
      </c>
      <c r="X261" s="52"/>
      <c r="Y261" s="53">
        <v>2</v>
      </c>
      <c r="Z261" s="53"/>
      <c r="AA261" s="52">
        <v>0</v>
      </c>
      <c r="AB261" s="52"/>
      <c r="AC261" s="53">
        <v>4</v>
      </c>
      <c r="AD261" s="53"/>
      <c r="AE261" s="52">
        <v>0</v>
      </c>
      <c r="AF261" s="52"/>
      <c r="AG261" s="53">
        <v>20</v>
      </c>
      <c r="AH261" s="53"/>
      <c r="AI261" s="52">
        <v>0</v>
      </c>
      <c r="AJ261" s="52"/>
      <c r="AK261" s="30"/>
      <c r="AL261" s="30"/>
    </row>
    <row r="262" spans="1:38" ht="30" customHeight="1" thickBot="1">
      <c r="A262" s="57" t="s">
        <v>338</v>
      </c>
      <c r="B262" s="57"/>
      <c r="C262" s="58">
        <v>0</v>
      </c>
      <c r="D262" s="59"/>
      <c r="E262" s="60">
        <v>0</v>
      </c>
      <c r="F262" s="60"/>
      <c r="G262" s="60">
        <v>0</v>
      </c>
      <c r="H262" s="60"/>
      <c r="I262" s="53">
        <v>0</v>
      </c>
      <c r="J262" s="53"/>
      <c r="K262" s="52">
        <v>0</v>
      </c>
      <c r="L262" s="52"/>
      <c r="M262" s="53">
        <v>0</v>
      </c>
      <c r="N262" s="53"/>
      <c r="O262" s="52">
        <v>0</v>
      </c>
      <c r="P262" s="52"/>
      <c r="Q262" s="53">
        <v>0</v>
      </c>
      <c r="R262" s="53"/>
      <c r="S262" s="52">
        <v>0</v>
      </c>
      <c r="T262" s="52"/>
      <c r="U262" s="53">
        <v>0</v>
      </c>
      <c r="V262" s="53"/>
      <c r="W262" s="52">
        <v>0</v>
      </c>
      <c r="X262" s="52"/>
      <c r="Y262" s="53">
        <v>0</v>
      </c>
      <c r="Z262" s="53"/>
      <c r="AA262" s="52">
        <v>0</v>
      </c>
      <c r="AB262" s="52"/>
      <c r="AC262" s="53">
        <v>0</v>
      </c>
      <c r="AD262" s="53"/>
      <c r="AE262" s="52">
        <v>0</v>
      </c>
      <c r="AF262" s="52"/>
      <c r="AG262" s="53">
        <v>0</v>
      </c>
      <c r="AH262" s="53"/>
      <c r="AI262" s="52">
        <v>0</v>
      </c>
      <c r="AJ262" s="52"/>
      <c r="AK262" s="30"/>
      <c r="AL262" s="30"/>
    </row>
    <row r="263" spans="1:38" ht="30" customHeight="1" thickBot="1">
      <c r="A263" s="57" t="s">
        <v>339</v>
      </c>
      <c r="B263" s="57"/>
      <c r="C263" s="58">
        <v>47</v>
      </c>
      <c r="D263" s="59"/>
      <c r="E263" s="60">
        <v>4</v>
      </c>
      <c r="F263" s="60"/>
      <c r="G263" s="60">
        <v>51</v>
      </c>
      <c r="H263" s="60"/>
      <c r="I263" s="53">
        <v>3</v>
      </c>
      <c r="J263" s="53"/>
      <c r="K263" s="52">
        <v>0</v>
      </c>
      <c r="L263" s="52"/>
      <c r="M263" s="53">
        <v>10</v>
      </c>
      <c r="N263" s="53"/>
      <c r="O263" s="52">
        <v>0</v>
      </c>
      <c r="P263" s="52"/>
      <c r="Q263" s="53">
        <v>2</v>
      </c>
      <c r="R263" s="53"/>
      <c r="S263" s="52">
        <v>0</v>
      </c>
      <c r="T263" s="52"/>
      <c r="U263" s="53">
        <v>6</v>
      </c>
      <c r="V263" s="53"/>
      <c r="W263" s="52">
        <v>0</v>
      </c>
      <c r="X263" s="52"/>
      <c r="Y263" s="53">
        <v>3</v>
      </c>
      <c r="Z263" s="53"/>
      <c r="AA263" s="52">
        <v>1</v>
      </c>
      <c r="AB263" s="52"/>
      <c r="AC263" s="53">
        <v>11</v>
      </c>
      <c r="AD263" s="53"/>
      <c r="AE263" s="52">
        <v>1</v>
      </c>
      <c r="AF263" s="52"/>
      <c r="AG263" s="53">
        <v>12</v>
      </c>
      <c r="AH263" s="53"/>
      <c r="AI263" s="52">
        <v>2</v>
      </c>
      <c r="AJ263" s="52"/>
      <c r="AK263" s="30"/>
      <c r="AL263" s="30"/>
    </row>
    <row r="264" spans="1:38" ht="30" customHeight="1" thickBot="1">
      <c r="A264" s="57" t="s">
        <v>340</v>
      </c>
      <c r="B264" s="57"/>
      <c r="C264" s="58">
        <v>17</v>
      </c>
      <c r="D264" s="59"/>
      <c r="E264" s="60">
        <v>0</v>
      </c>
      <c r="F264" s="60"/>
      <c r="G264" s="60">
        <v>17</v>
      </c>
      <c r="H264" s="60"/>
      <c r="I264" s="53">
        <v>1</v>
      </c>
      <c r="J264" s="53"/>
      <c r="K264" s="52">
        <v>0</v>
      </c>
      <c r="L264" s="52"/>
      <c r="M264" s="53">
        <v>0</v>
      </c>
      <c r="N264" s="53"/>
      <c r="O264" s="52">
        <v>0</v>
      </c>
      <c r="P264" s="52"/>
      <c r="Q264" s="53">
        <v>0</v>
      </c>
      <c r="R264" s="53"/>
      <c r="S264" s="52">
        <v>0</v>
      </c>
      <c r="T264" s="52"/>
      <c r="U264" s="53">
        <v>2</v>
      </c>
      <c r="V264" s="53"/>
      <c r="W264" s="52">
        <v>0</v>
      </c>
      <c r="X264" s="52"/>
      <c r="Y264" s="53">
        <v>4</v>
      </c>
      <c r="Z264" s="53"/>
      <c r="AA264" s="52">
        <v>0</v>
      </c>
      <c r="AB264" s="52"/>
      <c r="AC264" s="53">
        <v>1</v>
      </c>
      <c r="AD264" s="53"/>
      <c r="AE264" s="52">
        <v>0</v>
      </c>
      <c r="AF264" s="52"/>
      <c r="AG264" s="53">
        <v>9</v>
      </c>
      <c r="AH264" s="53"/>
      <c r="AI264" s="52">
        <v>0</v>
      </c>
      <c r="AJ264" s="52"/>
      <c r="AK264" s="30"/>
      <c r="AL264" s="30"/>
    </row>
    <row r="265" spans="1:38" ht="30" customHeight="1" thickBot="1">
      <c r="A265" s="57" t="s">
        <v>341</v>
      </c>
      <c r="B265" s="57"/>
      <c r="C265" s="58">
        <v>17</v>
      </c>
      <c r="D265" s="59"/>
      <c r="E265" s="60">
        <v>2</v>
      </c>
      <c r="F265" s="60"/>
      <c r="G265" s="60">
        <v>19</v>
      </c>
      <c r="H265" s="60"/>
      <c r="I265" s="53">
        <v>0</v>
      </c>
      <c r="J265" s="53"/>
      <c r="K265" s="52">
        <v>0</v>
      </c>
      <c r="L265" s="52"/>
      <c r="M265" s="53">
        <v>0</v>
      </c>
      <c r="N265" s="53"/>
      <c r="O265" s="52">
        <v>0</v>
      </c>
      <c r="P265" s="52"/>
      <c r="Q265" s="53">
        <v>0</v>
      </c>
      <c r="R265" s="53"/>
      <c r="S265" s="52">
        <v>2</v>
      </c>
      <c r="T265" s="52"/>
      <c r="U265" s="53">
        <v>6</v>
      </c>
      <c r="V265" s="53"/>
      <c r="W265" s="52">
        <v>0</v>
      </c>
      <c r="X265" s="52"/>
      <c r="Y265" s="53">
        <v>4</v>
      </c>
      <c r="Z265" s="53"/>
      <c r="AA265" s="52">
        <v>0</v>
      </c>
      <c r="AB265" s="52"/>
      <c r="AC265" s="53">
        <v>4</v>
      </c>
      <c r="AD265" s="53"/>
      <c r="AE265" s="52">
        <v>0</v>
      </c>
      <c r="AF265" s="52"/>
      <c r="AG265" s="53">
        <v>3</v>
      </c>
      <c r="AH265" s="53"/>
      <c r="AI265" s="52">
        <v>0</v>
      </c>
      <c r="AJ265" s="52"/>
      <c r="AK265" s="30"/>
      <c r="AL265" s="30"/>
    </row>
    <row r="266" spans="1:38" ht="30" customHeight="1" thickBot="1">
      <c r="A266" s="57" t="s">
        <v>342</v>
      </c>
      <c r="B266" s="57"/>
      <c r="C266" s="58">
        <v>89</v>
      </c>
      <c r="D266" s="59"/>
      <c r="E266" s="60">
        <v>9</v>
      </c>
      <c r="F266" s="60"/>
      <c r="G266" s="60">
        <v>98</v>
      </c>
      <c r="H266" s="60"/>
      <c r="I266" s="53">
        <v>7</v>
      </c>
      <c r="J266" s="53"/>
      <c r="K266" s="52">
        <v>0</v>
      </c>
      <c r="L266" s="52"/>
      <c r="M266" s="53">
        <v>18</v>
      </c>
      <c r="N266" s="53"/>
      <c r="O266" s="52">
        <v>2</v>
      </c>
      <c r="P266" s="52"/>
      <c r="Q266" s="53">
        <v>13</v>
      </c>
      <c r="R266" s="53"/>
      <c r="S266" s="52">
        <v>2</v>
      </c>
      <c r="T266" s="52"/>
      <c r="U266" s="53">
        <v>10</v>
      </c>
      <c r="V266" s="53"/>
      <c r="W266" s="52">
        <v>0</v>
      </c>
      <c r="X266" s="52"/>
      <c r="Y266" s="53">
        <v>11</v>
      </c>
      <c r="Z266" s="53"/>
      <c r="AA266" s="52">
        <v>0</v>
      </c>
      <c r="AB266" s="52"/>
      <c r="AC266" s="53">
        <v>14</v>
      </c>
      <c r="AD266" s="53"/>
      <c r="AE266" s="52">
        <v>2</v>
      </c>
      <c r="AF266" s="52"/>
      <c r="AG266" s="53">
        <v>16</v>
      </c>
      <c r="AH266" s="53"/>
      <c r="AI266" s="52">
        <v>3</v>
      </c>
      <c r="AJ266" s="52"/>
      <c r="AK266" s="30"/>
      <c r="AL266" s="30"/>
    </row>
    <row r="267" spans="1:38" ht="30" customHeight="1" thickBot="1">
      <c r="A267" s="57" t="s">
        <v>343</v>
      </c>
      <c r="B267" s="57"/>
      <c r="C267" s="58">
        <v>5</v>
      </c>
      <c r="D267" s="59"/>
      <c r="E267" s="60">
        <v>0</v>
      </c>
      <c r="F267" s="60"/>
      <c r="G267" s="60">
        <v>5</v>
      </c>
      <c r="H267" s="60"/>
      <c r="I267" s="53">
        <v>0</v>
      </c>
      <c r="J267" s="53"/>
      <c r="K267" s="52">
        <v>0</v>
      </c>
      <c r="L267" s="52"/>
      <c r="M267" s="53">
        <v>0</v>
      </c>
      <c r="N267" s="53"/>
      <c r="O267" s="52">
        <v>0</v>
      </c>
      <c r="P267" s="52"/>
      <c r="Q267" s="53">
        <v>0</v>
      </c>
      <c r="R267" s="53"/>
      <c r="S267" s="52">
        <v>0</v>
      </c>
      <c r="T267" s="52"/>
      <c r="U267" s="53">
        <v>1</v>
      </c>
      <c r="V267" s="53"/>
      <c r="W267" s="52">
        <v>0</v>
      </c>
      <c r="X267" s="52"/>
      <c r="Y267" s="53">
        <v>3</v>
      </c>
      <c r="Z267" s="53"/>
      <c r="AA267" s="52">
        <v>0</v>
      </c>
      <c r="AB267" s="52"/>
      <c r="AC267" s="53">
        <v>0</v>
      </c>
      <c r="AD267" s="53"/>
      <c r="AE267" s="52">
        <v>0</v>
      </c>
      <c r="AF267" s="52"/>
      <c r="AG267" s="53">
        <v>1</v>
      </c>
      <c r="AH267" s="53"/>
      <c r="AI267" s="52">
        <v>0</v>
      </c>
      <c r="AJ267" s="52"/>
      <c r="AK267" s="30"/>
      <c r="AL267" s="30"/>
    </row>
    <row r="268" spans="1:38" ht="30" customHeight="1" thickBot="1">
      <c r="A268" s="57" t="s">
        <v>345</v>
      </c>
      <c r="B268" s="57"/>
      <c r="C268" s="58">
        <v>27</v>
      </c>
      <c r="D268" s="59"/>
      <c r="E268" s="60">
        <v>1</v>
      </c>
      <c r="F268" s="60"/>
      <c r="G268" s="60">
        <v>28</v>
      </c>
      <c r="H268" s="60"/>
      <c r="I268" s="53">
        <v>1</v>
      </c>
      <c r="J268" s="53"/>
      <c r="K268" s="52">
        <v>0</v>
      </c>
      <c r="L268" s="52"/>
      <c r="M268" s="53">
        <v>1</v>
      </c>
      <c r="N268" s="53"/>
      <c r="O268" s="52">
        <v>1</v>
      </c>
      <c r="P268" s="52"/>
      <c r="Q268" s="53">
        <v>3</v>
      </c>
      <c r="R268" s="53"/>
      <c r="S268" s="52">
        <v>0</v>
      </c>
      <c r="T268" s="52"/>
      <c r="U268" s="53">
        <v>1</v>
      </c>
      <c r="V268" s="53"/>
      <c r="W268" s="52">
        <v>0</v>
      </c>
      <c r="X268" s="52"/>
      <c r="Y268" s="53">
        <v>5</v>
      </c>
      <c r="Z268" s="53"/>
      <c r="AA268" s="52">
        <v>0</v>
      </c>
      <c r="AB268" s="52"/>
      <c r="AC268" s="53">
        <v>4</v>
      </c>
      <c r="AD268" s="53"/>
      <c r="AE268" s="52">
        <v>0</v>
      </c>
      <c r="AF268" s="52"/>
      <c r="AG268" s="53">
        <v>12</v>
      </c>
      <c r="AH268" s="53"/>
      <c r="AI268" s="52">
        <v>0</v>
      </c>
      <c r="AJ268" s="52"/>
      <c r="AK268" s="30"/>
      <c r="AL268" s="30"/>
    </row>
    <row r="269" spans="1:38" ht="30" customHeight="1" thickBot="1">
      <c r="A269" s="57" t="s">
        <v>455</v>
      </c>
      <c r="B269" s="57"/>
      <c r="C269" s="58">
        <v>16</v>
      </c>
      <c r="D269" s="59"/>
      <c r="E269" s="60">
        <v>6</v>
      </c>
      <c r="F269" s="60"/>
      <c r="G269" s="60">
        <v>22</v>
      </c>
      <c r="H269" s="60"/>
      <c r="I269" s="53">
        <v>0</v>
      </c>
      <c r="J269" s="53"/>
      <c r="K269" s="52">
        <v>0</v>
      </c>
      <c r="L269" s="52"/>
      <c r="M269" s="53">
        <v>1</v>
      </c>
      <c r="N269" s="53"/>
      <c r="O269" s="52">
        <v>0</v>
      </c>
      <c r="P269" s="52"/>
      <c r="Q269" s="53">
        <v>1</v>
      </c>
      <c r="R269" s="53"/>
      <c r="S269" s="52">
        <v>0</v>
      </c>
      <c r="T269" s="52"/>
      <c r="U269" s="53">
        <v>1</v>
      </c>
      <c r="V269" s="53"/>
      <c r="W269" s="52">
        <v>0</v>
      </c>
      <c r="X269" s="52"/>
      <c r="Y269" s="53">
        <v>1</v>
      </c>
      <c r="Z269" s="53"/>
      <c r="AA269" s="52">
        <v>0</v>
      </c>
      <c r="AB269" s="52"/>
      <c r="AC269" s="53">
        <v>8</v>
      </c>
      <c r="AD269" s="53"/>
      <c r="AE269" s="52">
        <v>0</v>
      </c>
      <c r="AF269" s="52"/>
      <c r="AG269" s="53">
        <v>4</v>
      </c>
      <c r="AH269" s="53"/>
      <c r="AI269" s="52">
        <v>6</v>
      </c>
      <c r="AJ269" s="52"/>
      <c r="AK269" s="30"/>
      <c r="AL269" s="30"/>
    </row>
    <row r="270" spans="1:38" ht="30" customHeight="1" thickBot="1">
      <c r="A270" s="57" t="s">
        <v>347</v>
      </c>
      <c r="B270" s="57"/>
      <c r="C270" s="58">
        <v>21</v>
      </c>
      <c r="D270" s="59"/>
      <c r="E270" s="60">
        <v>5</v>
      </c>
      <c r="F270" s="60"/>
      <c r="G270" s="60">
        <v>26</v>
      </c>
      <c r="H270" s="60"/>
      <c r="I270" s="53">
        <v>0</v>
      </c>
      <c r="J270" s="53"/>
      <c r="K270" s="52">
        <v>0</v>
      </c>
      <c r="L270" s="52"/>
      <c r="M270" s="53">
        <v>2</v>
      </c>
      <c r="N270" s="53"/>
      <c r="O270" s="52">
        <v>0</v>
      </c>
      <c r="P270" s="52"/>
      <c r="Q270" s="53">
        <v>2</v>
      </c>
      <c r="R270" s="53"/>
      <c r="S270" s="52">
        <v>0</v>
      </c>
      <c r="T270" s="52"/>
      <c r="U270" s="53">
        <v>0</v>
      </c>
      <c r="V270" s="53"/>
      <c r="W270" s="52">
        <v>2</v>
      </c>
      <c r="X270" s="52"/>
      <c r="Y270" s="53">
        <v>4</v>
      </c>
      <c r="Z270" s="53"/>
      <c r="AA270" s="52">
        <v>1</v>
      </c>
      <c r="AB270" s="52"/>
      <c r="AC270" s="53">
        <v>5</v>
      </c>
      <c r="AD270" s="53"/>
      <c r="AE270" s="52">
        <v>2</v>
      </c>
      <c r="AF270" s="52"/>
      <c r="AG270" s="53">
        <v>8</v>
      </c>
      <c r="AH270" s="53"/>
      <c r="AI270" s="52">
        <v>0</v>
      </c>
      <c r="AJ270" s="52"/>
      <c r="AK270" s="30"/>
      <c r="AL270" s="30"/>
    </row>
    <row r="271" spans="1:38" ht="30" customHeight="1" thickBot="1">
      <c r="A271" s="57" t="s">
        <v>348</v>
      </c>
      <c r="B271" s="57"/>
      <c r="C271" s="58">
        <v>15</v>
      </c>
      <c r="D271" s="59"/>
      <c r="E271" s="60">
        <v>0</v>
      </c>
      <c r="F271" s="60"/>
      <c r="G271" s="60">
        <v>15</v>
      </c>
      <c r="H271" s="60"/>
      <c r="I271" s="53">
        <v>0</v>
      </c>
      <c r="J271" s="53"/>
      <c r="K271" s="52">
        <v>0</v>
      </c>
      <c r="L271" s="52"/>
      <c r="M271" s="53">
        <v>0</v>
      </c>
      <c r="N271" s="53"/>
      <c r="O271" s="52">
        <v>0</v>
      </c>
      <c r="P271" s="52"/>
      <c r="Q271" s="53">
        <v>1</v>
      </c>
      <c r="R271" s="53"/>
      <c r="S271" s="52">
        <v>0</v>
      </c>
      <c r="T271" s="52"/>
      <c r="U271" s="53">
        <v>0</v>
      </c>
      <c r="V271" s="53"/>
      <c r="W271" s="52">
        <v>0</v>
      </c>
      <c r="X271" s="52"/>
      <c r="Y271" s="53">
        <v>1</v>
      </c>
      <c r="Z271" s="53"/>
      <c r="AA271" s="52">
        <v>0</v>
      </c>
      <c r="AB271" s="52"/>
      <c r="AC271" s="53">
        <v>7</v>
      </c>
      <c r="AD271" s="53"/>
      <c r="AE271" s="52">
        <v>0</v>
      </c>
      <c r="AF271" s="52"/>
      <c r="AG271" s="53">
        <v>6</v>
      </c>
      <c r="AH271" s="53"/>
      <c r="AI271" s="52">
        <v>0</v>
      </c>
      <c r="AJ271" s="52"/>
      <c r="AK271" s="30"/>
      <c r="AL271" s="30"/>
    </row>
    <row r="272" spans="1:38" ht="30" customHeight="1" thickBot="1">
      <c r="A272" s="57" t="s">
        <v>349</v>
      </c>
      <c r="B272" s="57"/>
      <c r="C272" s="58">
        <v>49</v>
      </c>
      <c r="D272" s="59"/>
      <c r="E272" s="60">
        <v>2</v>
      </c>
      <c r="F272" s="60"/>
      <c r="G272" s="60">
        <v>51</v>
      </c>
      <c r="H272" s="60"/>
      <c r="I272" s="53">
        <v>3</v>
      </c>
      <c r="J272" s="53"/>
      <c r="K272" s="52">
        <v>0</v>
      </c>
      <c r="L272" s="52"/>
      <c r="M272" s="53">
        <v>13</v>
      </c>
      <c r="N272" s="53"/>
      <c r="O272" s="52">
        <v>0</v>
      </c>
      <c r="P272" s="52"/>
      <c r="Q272" s="53">
        <v>6</v>
      </c>
      <c r="R272" s="53"/>
      <c r="S272" s="52">
        <v>0</v>
      </c>
      <c r="T272" s="52"/>
      <c r="U272" s="53">
        <v>3</v>
      </c>
      <c r="V272" s="53"/>
      <c r="W272" s="52">
        <v>0</v>
      </c>
      <c r="X272" s="52"/>
      <c r="Y272" s="53">
        <v>2</v>
      </c>
      <c r="Z272" s="53"/>
      <c r="AA272" s="52">
        <v>0</v>
      </c>
      <c r="AB272" s="52"/>
      <c r="AC272" s="53">
        <v>6</v>
      </c>
      <c r="AD272" s="53"/>
      <c r="AE272" s="52">
        <v>1</v>
      </c>
      <c r="AF272" s="52"/>
      <c r="AG272" s="53">
        <v>16</v>
      </c>
      <c r="AH272" s="53"/>
      <c r="AI272" s="52">
        <v>1</v>
      </c>
      <c r="AJ272" s="52"/>
      <c r="AK272" s="30"/>
      <c r="AL272" s="30"/>
    </row>
    <row r="273" spans="1:38" ht="30" customHeight="1" thickBot="1">
      <c r="A273" s="57" t="s">
        <v>351</v>
      </c>
      <c r="B273" s="57"/>
      <c r="C273" s="58">
        <v>16</v>
      </c>
      <c r="D273" s="59"/>
      <c r="E273" s="60">
        <v>0</v>
      </c>
      <c r="F273" s="60"/>
      <c r="G273" s="60">
        <v>16</v>
      </c>
      <c r="H273" s="60"/>
      <c r="I273" s="53">
        <v>0</v>
      </c>
      <c r="J273" s="53"/>
      <c r="K273" s="52">
        <v>0</v>
      </c>
      <c r="L273" s="52"/>
      <c r="M273" s="53">
        <v>0</v>
      </c>
      <c r="N273" s="53"/>
      <c r="O273" s="52">
        <v>0</v>
      </c>
      <c r="P273" s="52"/>
      <c r="Q273" s="53">
        <v>0</v>
      </c>
      <c r="R273" s="53"/>
      <c r="S273" s="52">
        <v>0</v>
      </c>
      <c r="T273" s="52"/>
      <c r="U273" s="53">
        <v>2</v>
      </c>
      <c r="V273" s="53"/>
      <c r="W273" s="52">
        <v>0</v>
      </c>
      <c r="X273" s="52"/>
      <c r="Y273" s="53">
        <v>1</v>
      </c>
      <c r="Z273" s="53"/>
      <c r="AA273" s="52">
        <v>0</v>
      </c>
      <c r="AB273" s="52"/>
      <c r="AC273" s="53">
        <v>3</v>
      </c>
      <c r="AD273" s="53"/>
      <c r="AE273" s="52">
        <v>0</v>
      </c>
      <c r="AF273" s="52"/>
      <c r="AG273" s="53">
        <v>10</v>
      </c>
      <c r="AH273" s="53"/>
      <c r="AI273" s="52">
        <v>0</v>
      </c>
      <c r="AJ273" s="52"/>
      <c r="AK273" s="30"/>
      <c r="AL273" s="30"/>
    </row>
    <row r="274" spans="1:38" ht="30" customHeight="1" thickBot="1">
      <c r="A274" s="57" t="s">
        <v>456</v>
      </c>
      <c r="B274" s="57"/>
      <c r="C274" s="58">
        <v>29</v>
      </c>
      <c r="D274" s="59"/>
      <c r="E274" s="60">
        <v>2</v>
      </c>
      <c r="F274" s="60"/>
      <c r="G274" s="60">
        <v>31</v>
      </c>
      <c r="H274" s="60"/>
      <c r="I274" s="53">
        <v>0</v>
      </c>
      <c r="J274" s="53"/>
      <c r="K274" s="52">
        <v>0</v>
      </c>
      <c r="L274" s="52"/>
      <c r="M274" s="53">
        <v>0</v>
      </c>
      <c r="N274" s="53"/>
      <c r="O274" s="52">
        <v>0</v>
      </c>
      <c r="P274" s="52"/>
      <c r="Q274" s="53">
        <v>2</v>
      </c>
      <c r="R274" s="53"/>
      <c r="S274" s="52">
        <v>0</v>
      </c>
      <c r="T274" s="52"/>
      <c r="U274" s="53">
        <v>5</v>
      </c>
      <c r="V274" s="53"/>
      <c r="W274" s="52">
        <v>0</v>
      </c>
      <c r="X274" s="52"/>
      <c r="Y274" s="53">
        <v>1</v>
      </c>
      <c r="Z274" s="53"/>
      <c r="AA274" s="52">
        <v>1</v>
      </c>
      <c r="AB274" s="52"/>
      <c r="AC274" s="53">
        <v>11</v>
      </c>
      <c r="AD274" s="53"/>
      <c r="AE274" s="52">
        <v>0</v>
      </c>
      <c r="AF274" s="52"/>
      <c r="AG274" s="53">
        <v>10</v>
      </c>
      <c r="AH274" s="53"/>
      <c r="AI274" s="52">
        <v>1</v>
      </c>
      <c r="AJ274" s="52"/>
      <c r="AK274" s="30"/>
      <c r="AL274" s="30"/>
    </row>
    <row r="275" spans="1:38" ht="30" customHeight="1" thickBot="1">
      <c r="A275" s="57" t="s">
        <v>352</v>
      </c>
      <c r="B275" s="57"/>
      <c r="C275" s="58">
        <v>22</v>
      </c>
      <c r="D275" s="59"/>
      <c r="E275" s="60">
        <v>3</v>
      </c>
      <c r="F275" s="60"/>
      <c r="G275" s="60">
        <v>25</v>
      </c>
      <c r="H275" s="60"/>
      <c r="I275" s="53">
        <v>0</v>
      </c>
      <c r="J275" s="53"/>
      <c r="K275" s="52">
        <v>0</v>
      </c>
      <c r="L275" s="52"/>
      <c r="M275" s="53">
        <v>0</v>
      </c>
      <c r="N275" s="53"/>
      <c r="O275" s="52">
        <v>0</v>
      </c>
      <c r="P275" s="52"/>
      <c r="Q275" s="53">
        <v>2</v>
      </c>
      <c r="R275" s="53"/>
      <c r="S275" s="52">
        <v>0</v>
      </c>
      <c r="T275" s="52"/>
      <c r="U275" s="53">
        <v>5</v>
      </c>
      <c r="V275" s="53"/>
      <c r="W275" s="52">
        <v>1</v>
      </c>
      <c r="X275" s="52"/>
      <c r="Y275" s="53">
        <v>3</v>
      </c>
      <c r="Z275" s="53"/>
      <c r="AA275" s="52">
        <v>1</v>
      </c>
      <c r="AB275" s="52"/>
      <c r="AC275" s="53">
        <v>3</v>
      </c>
      <c r="AD275" s="53"/>
      <c r="AE275" s="52">
        <v>0</v>
      </c>
      <c r="AF275" s="52"/>
      <c r="AG275" s="53">
        <v>9</v>
      </c>
      <c r="AH275" s="53"/>
      <c r="AI275" s="52">
        <v>1</v>
      </c>
      <c r="AJ275" s="52"/>
      <c r="AK275" s="30"/>
      <c r="AL275" s="30"/>
    </row>
    <row r="276" spans="1:38" ht="30" customHeight="1" thickBot="1">
      <c r="A276" s="57" t="s">
        <v>353</v>
      </c>
      <c r="B276" s="57"/>
      <c r="C276" s="58">
        <v>23</v>
      </c>
      <c r="D276" s="59"/>
      <c r="E276" s="60">
        <v>0</v>
      </c>
      <c r="F276" s="60"/>
      <c r="G276" s="60">
        <v>23</v>
      </c>
      <c r="H276" s="60"/>
      <c r="I276" s="53">
        <v>0</v>
      </c>
      <c r="J276" s="53"/>
      <c r="K276" s="52">
        <v>0</v>
      </c>
      <c r="L276" s="52"/>
      <c r="M276" s="53">
        <v>0</v>
      </c>
      <c r="N276" s="53"/>
      <c r="O276" s="52">
        <v>0</v>
      </c>
      <c r="P276" s="52"/>
      <c r="Q276" s="53">
        <v>0</v>
      </c>
      <c r="R276" s="53"/>
      <c r="S276" s="52">
        <v>0</v>
      </c>
      <c r="T276" s="52"/>
      <c r="U276" s="53">
        <v>2</v>
      </c>
      <c r="V276" s="53"/>
      <c r="W276" s="52">
        <v>0</v>
      </c>
      <c r="X276" s="52"/>
      <c r="Y276" s="53">
        <v>2</v>
      </c>
      <c r="Z276" s="53"/>
      <c r="AA276" s="52">
        <v>0</v>
      </c>
      <c r="AB276" s="52"/>
      <c r="AC276" s="53">
        <v>4</v>
      </c>
      <c r="AD276" s="53"/>
      <c r="AE276" s="52">
        <v>0</v>
      </c>
      <c r="AF276" s="52"/>
      <c r="AG276" s="53">
        <v>15</v>
      </c>
      <c r="AH276" s="53"/>
      <c r="AI276" s="52">
        <v>0</v>
      </c>
      <c r="AJ276" s="52"/>
      <c r="AK276" s="30"/>
      <c r="AL276" s="30"/>
    </row>
    <row r="277" spans="1:38" ht="30" customHeight="1" thickBot="1">
      <c r="A277" s="57" t="s">
        <v>354</v>
      </c>
      <c r="B277" s="57"/>
      <c r="C277" s="58">
        <v>73</v>
      </c>
      <c r="D277" s="59"/>
      <c r="E277" s="60">
        <v>7</v>
      </c>
      <c r="F277" s="60"/>
      <c r="G277" s="60">
        <v>80</v>
      </c>
      <c r="H277" s="60"/>
      <c r="I277" s="53">
        <v>4</v>
      </c>
      <c r="J277" s="53"/>
      <c r="K277" s="52">
        <v>2</v>
      </c>
      <c r="L277" s="52"/>
      <c r="M277" s="53">
        <v>9</v>
      </c>
      <c r="N277" s="53"/>
      <c r="O277" s="52">
        <v>0</v>
      </c>
      <c r="P277" s="52"/>
      <c r="Q277" s="53">
        <v>12</v>
      </c>
      <c r="R277" s="53"/>
      <c r="S277" s="52">
        <v>0</v>
      </c>
      <c r="T277" s="52"/>
      <c r="U277" s="53">
        <v>5</v>
      </c>
      <c r="V277" s="53"/>
      <c r="W277" s="52">
        <v>0</v>
      </c>
      <c r="X277" s="52"/>
      <c r="Y277" s="53">
        <v>4</v>
      </c>
      <c r="Z277" s="53"/>
      <c r="AA277" s="52">
        <v>2</v>
      </c>
      <c r="AB277" s="52"/>
      <c r="AC277" s="53">
        <v>16</v>
      </c>
      <c r="AD277" s="53"/>
      <c r="AE277" s="52">
        <v>2</v>
      </c>
      <c r="AF277" s="52"/>
      <c r="AG277" s="53">
        <v>23</v>
      </c>
      <c r="AH277" s="53"/>
      <c r="AI277" s="52">
        <v>1</v>
      </c>
      <c r="AJ277" s="52"/>
      <c r="AK277" s="30"/>
      <c r="AL277" s="30"/>
    </row>
    <row r="278" spans="1:38" ht="30" customHeight="1" thickBot="1">
      <c r="A278" s="57" t="s">
        <v>355</v>
      </c>
      <c r="B278" s="57"/>
      <c r="C278" s="58">
        <v>64</v>
      </c>
      <c r="D278" s="59"/>
      <c r="E278" s="60">
        <v>2</v>
      </c>
      <c r="F278" s="60"/>
      <c r="G278" s="60">
        <v>66</v>
      </c>
      <c r="H278" s="60"/>
      <c r="I278" s="53">
        <v>2</v>
      </c>
      <c r="J278" s="53"/>
      <c r="K278" s="52">
        <v>1</v>
      </c>
      <c r="L278" s="52"/>
      <c r="M278" s="53">
        <v>11</v>
      </c>
      <c r="N278" s="53"/>
      <c r="O278" s="52">
        <v>0</v>
      </c>
      <c r="P278" s="52"/>
      <c r="Q278" s="53">
        <v>7</v>
      </c>
      <c r="R278" s="53"/>
      <c r="S278" s="52">
        <v>0</v>
      </c>
      <c r="T278" s="52"/>
      <c r="U278" s="53">
        <v>5</v>
      </c>
      <c r="V278" s="53"/>
      <c r="W278" s="52">
        <v>0</v>
      </c>
      <c r="X278" s="52"/>
      <c r="Y278" s="53">
        <v>3</v>
      </c>
      <c r="Z278" s="53"/>
      <c r="AA278" s="52">
        <v>0</v>
      </c>
      <c r="AB278" s="52"/>
      <c r="AC278" s="53">
        <v>12</v>
      </c>
      <c r="AD278" s="53"/>
      <c r="AE278" s="52">
        <v>0</v>
      </c>
      <c r="AF278" s="52"/>
      <c r="AG278" s="53">
        <v>24</v>
      </c>
      <c r="AH278" s="53"/>
      <c r="AI278" s="52">
        <v>1</v>
      </c>
      <c r="AJ278" s="52"/>
      <c r="AK278" s="30"/>
      <c r="AL278" s="30"/>
    </row>
    <row r="279" spans="1:38" ht="30" customHeight="1" thickBot="1">
      <c r="A279" s="57" t="s">
        <v>356</v>
      </c>
      <c r="B279" s="57"/>
      <c r="C279" s="58">
        <v>137</v>
      </c>
      <c r="D279" s="59"/>
      <c r="E279" s="60">
        <v>13</v>
      </c>
      <c r="F279" s="60"/>
      <c r="G279" s="60">
        <v>150</v>
      </c>
      <c r="H279" s="60"/>
      <c r="I279" s="53">
        <v>5</v>
      </c>
      <c r="J279" s="53"/>
      <c r="K279" s="52">
        <v>1</v>
      </c>
      <c r="L279" s="52"/>
      <c r="M279" s="53">
        <v>10</v>
      </c>
      <c r="N279" s="53"/>
      <c r="O279" s="52">
        <v>2</v>
      </c>
      <c r="P279" s="52"/>
      <c r="Q279" s="53">
        <v>14</v>
      </c>
      <c r="R279" s="53"/>
      <c r="S279" s="52">
        <v>2</v>
      </c>
      <c r="T279" s="52"/>
      <c r="U279" s="53">
        <v>7</v>
      </c>
      <c r="V279" s="53"/>
      <c r="W279" s="52">
        <v>1</v>
      </c>
      <c r="X279" s="52"/>
      <c r="Y279" s="53">
        <v>12</v>
      </c>
      <c r="Z279" s="53"/>
      <c r="AA279" s="52">
        <v>0</v>
      </c>
      <c r="AB279" s="52"/>
      <c r="AC279" s="53">
        <v>58</v>
      </c>
      <c r="AD279" s="53"/>
      <c r="AE279" s="52">
        <v>5</v>
      </c>
      <c r="AF279" s="52"/>
      <c r="AG279" s="53">
        <v>31</v>
      </c>
      <c r="AH279" s="53"/>
      <c r="AI279" s="52">
        <v>2</v>
      </c>
      <c r="AJ279" s="52"/>
      <c r="AK279" s="30"/>
      <c r="AL279" s="30"/>
    </row>
    <row r="280" spans="1:38" ht="30" customHeight="1" thickBot="1">
      <c r="A280" s="57" t="s">
        <v>357</v>
      </c>
      <c r="B280" s="57"/>
      <c r="C280" s="58">
        <v>63</v>
      </c>
      <c r="D280" s="59"/>
      <c r="E280" s="60">
        <v>7</v>
      </c>
      <c r="F280" s="60"/>
      <c r="G280" s="60">
        <v>70</v>
      </c>
      <c r="H280" s="60"/>
      <c r="I280" s="53">
        <v>5</v>
      </c>
      <c r="J280" s="53"/>
      <c r="K280" s="52">
        <v>1</v>
      </c>
      <c r="L280" s="52"/>
      <c r="M280" s="53">
        <v>11</v>
      </c>
      <c r="N280" s="53"/>
      <c r="O280" s="52">
        <v>0</v>
      </c>
      <c r="P280" s="52"/>
      <c r="Q280" s="53">
        <v>11</v>
      </c>
      <c r="R280" s="53"/>
      <c r="S280" s="52">
        <v>0</v>
      </c>
      <c r="T280" s="52"/>
      <c r="U280" s="53">
        <v>7</v>
      </c>
      <c r="V280" s="53"/>
      <c r="W280" s="52">
        <v>0</v>
      </c>
      <c r="X280" s="52"/>
      <c r="Y280" s="53">
        <v>3</v>
      </c>
      <c r="Z280" s="53"/>
      <c r="AA280" s="52">
        <v>0</v>
      </c>
      <c r="AB280" s="52"/>
      <c r="AC280" s="53">
        <v>4</v>
      </c>
      <c r="AD280" s="53"/>
      <c r="AE280" s="52">
        <v>1</v>
      </c>
      <c r="AF280" s="52"/>
      <c r="AG280" s="53">
        <v>22</v>
      </c>
      <c r="AH280" s="53"/>
      <c r="AI280" s="52">
        <v>5</v>
      </c>
      <c r="AJ280" s="52"/>
      <c r="AK280" s="30"/>
      <c r="AL280" s="30"/>
    </row>
    <row r="281" spans="1:38" ht="30" customHeight="1" thickBot="1">
      <c r="A281" s="57" t="s">
        <v>457</v>
      </c>
      <c r="B281" s="57"/>
      <c r="C281" s="58">
        <v>20</v>
      </c>
      <c r="D281" s="59"/>
      <c r="E281" s="60">
        <v>1</v>
      </c>
      <c r="F281" s="60"/>
      <c r="G281" s="60">
        <v>21</v>
      </c>
      <c r="H281" s="60"/>
      <c r="I281" s="53">
        <v>0</v>
      </c>
      <c r="J281" s="53"/>
      <c r="K281" s="52">
        <v>0</v>
      </c>
      <c r="L281" s="52"/>
      <c r="M281" s="53">
        <v>0</v>
      </c>
      <c r="N281" s="53"/>
      <c r="O281" s="52">
        <v>0</v>
      </c>
      <c r="P281" s="52"/>
      <c r="Q281" s="53">
        <v>0</v>
      </c>
      <c r="R281" s="53"/>
      <c r="S281" s="52">
        <v>0</v>
      </c>
      <c r="T281" s="52"/>
      <c r="U281" s="53">
        <v>0</v>
      </c>
      <c r="V281" s="53"/>
      <c r="W281" s="52">
        <v>0</v>
      </c>
      <c r="X281" s="52"/>
      <c r="Y281" s="53">
        <v>1</v>
      </c>
      <c r="Z281" s="53"/>
      <c r="AA281" s="52">
        <v>0</v>
      </c>
      <c r="AB281" s="52"/>
      <c r="AC281" s="53">
        <v>5</v>
      </c>
      <c r="AD281" s="53"/>
      <c r="AE281" s="52">
        <v>1</v>
      </c>
      <c r="AF281" s="52"/>
      <c r="AG281" s="53">
        <v>14</v>
      </c>
      <c r="AH281" s="53"/>
      <c r="AI281" s="52">
        <v>0</v>
      </c>
      <c r="AJ281" s="52"/>
      <c r="AK281" s="30"/>
      <c r="AL281" s="30"/>
    </row>
    <row r="282" spans="1:38" ht="30" customHeight="1" thickBot="1">
      <c r="A282" s="57" t="s">
        <v>359</v>
      </c>
      <c r="B282" s="57"/>
      <c r="C282" s="58">
        <v>69</v>
      </c>
      <c r="D282" s="59"/>
      <c r="E282" s="60">
        <v>8</v>
      </c>
      <c r="F282" s="60"/>
      <c r="G282" s="60">
        <v>77</v>
      </c>
      <c r="H282" s="60"/>
      <c r="I282" s="53">
        <v>0</v>
      </c>
      <c r="J282" s="53"/>
      <c r="K282" s="52">
        <v>0</v>
      </c>
      <c r="L282" s="52"/>
      <c r="M282" s="53">
        <v>3</v>
      </c>
      <c r="N282" s="53"/>
      <c r="O282" s="52">
        <v>0</v>
      </c>
      <c r="P282" s="52"/>
      <c r="Q282" s="53">
        <v>5</v>
      </c>
      <c r="R282" s="53"/>
      <c r="S282" s="52">
        <v>0</v>
      </c>
      <c r="T282" s="52"/>
      <c r="U282" s="53">
        <v>3</v>
      </c>
      <c r="V282" s="53"/>
      <c r="W282" s="52">
        <v>0</v>
      </c>
      <c r="X282" s="52"/>
      <c r="Y282" s="53">
        <v>3</v>
      </c>
      <c r="Z282" s="53"/>
      <c r="AA282" s="52">
        <v>0</v>
      </c>
      <c r="AB282" s="52"/>
      <c r="AC282" s="53">
        <v>19</v>
      </c>
      <c r="AD282" s="53"/>
      <c r="AE282" s="52">
        <v>4</v>
      </c>
      <c r="AF282" s="52"/>
      <c r="AG282" s="53">
        <v>36</v>
      </c>
      <c r="AH282" s="53"/>
      <c r="AI282" s="52">
        <v>4</v>
      </c>
      <c r="AJ282" s="52"/>
      <c r="AK282" s="30"/>
      <c r="AL282" s="30"/>
    </row>
    <row r="283" spans="1:38" ht="30" customHeight="1" thickBot="1">
      <c r="A283" s="57" t="s">
        <v>360</v>
      </c>
      <c r="B283" s="57"/>
      <c r="C283" s="58">
        <v>18</v>
      </c>
      <c r="D283" s="59"/>
      <c r="E283" s="60">
        <v>0</v>
      </c>
      <c r="F283" s="60"/>
      <c r="G283" s="60">
        <v>18</v>
      </c>
      <c r="H283" s="60"/>
      <c r="I283" s="53">
        <v>0</v>
      </c>
      <c r="J283" s="53"/>
      <c r="K283" s="52">
        <v>0</v>
      </c>
      <c r="L283" s="52"/>
      <c r="M283" s="53">
        <v>3</v>
      </c>
      <c r="N283" s="53"/>
      <c r="O283" s="52">
        <v>0</v>
      </c>
      <c r="P283" s="52"/>
      <c r="Q283" s="53">
        <v>0</v>
      </c>
      <c r="R283" s="53"/>
      <c r="S283" s="52">
        <v>0</v>
      </c>
      <c r="T283" s="52"/>
      <c r="U283" s="53">
        <v>0</v>
      </c>
      <c r="V283" s="53"/>
      <c r="W283" s="52">
        <v>0</v>
      </c>
      <c r="X283" s="52"/>
      <c r="Y283" s="53">
        <v>1</v>
      </c>
      <c r="Z283" s="53"/>
      <c r="AA283" s="52">
        <v>0</v>
      </c>
      <c r="AB283" s="52"/>
      <c r="AC283" s="53">
        <v>1</v>
      </c>
      <c r="AD283" s="53"/>
      <c r="AE283" s="52">
        <v>0</v>
      </c>
      <c r="AF283" s="52"/>
      <c r="AG283" s="53">
        <v>13</v>
      </c>
      <c r="AH283" s="53"/>
      <c r="AI283" s="52">
        <v>0</v>
      </c>
      <c r="AJ283" s="52"/>
      <c r="AK283" s="30"/>
      <c r="AL283" s="30"/>
    </row>
    <row r="284" spans="1:38" ht="30" customHeight="1" thickBot="1">
      <c r="A284" s="57" t="s">
        <v>361</v>
      </c>
      <c r="B284" s="57"/>
      <c r="C284" s="58">
        <v>26</v>
      </c>
      <c r="D284" s="59"/>
      <c r="E284" s="60">
        <v>1</v>
      </c>
      <c r="F284" s="60"/>
      <c r="G284" s="60">
        <v>27</v>
      </c>
      <c r="H284" s="60"/>
      <c r="I284" s="53">
        <v>1</v>
      </c>
      <c r="J284" s="53"/>
      <c r="K284" s="52">
        <v>0</v>
      </c>
      <c r="L284" s="52"/>
      <c r="M284" s="53">
        <v>2</v>
      </c>
      <c r="N284" s="53"/>
      <c r="O284" s="52">
        <v>0</v>
      </c>
      <c r="P284" s="52"/>
      <c r="Q284" s="53">
        <v>0</v>
      </c>
      <c r="R284" s="53"/>
      <c r="S284" s="52">
        <v>0</v>
      </c>
      <c r="T284" s="52"/>
      <c r="U284" s="53">
        <v>1</v>
      </c>
      <c r="V284" s="53"/>
      <c r="W284" s="52">
        <v>0</v>
      </c>
      <c r="X284" s="52"/>
      <c r="Y284" s="53">
        <v>1</v>
      </c>
      <c r="Z284" s="53"/>
      <c r="AA284" s="52">
        <v>0</v>
      </c>
      <c r="AB284" s="52"/>
      <c r="AC284" s="53">
        <v>5</v>
      </c>
      <c r="AD284" s="53"/>
      <c r="AE284" s="52">
        <v>0</v>
      </c>
      <c r="AF284" s="52"/>
      <c r="AG284" s="53">
        <v>16</v>
      </c>
      <c r="AH284" s="53"/>
      <c r="AI284" s="52">
        <v>1</v>
      </c>
      <c r="AJ284" s="52"/>
      <c r="AK284" s="30"/>
      <c r="AL284" s="30"/>
    </row>
    <row r="285" spans="1:38" ht="30" customHeight="1" thickBot="1">
      <c r="A285" s="57" t="s">
        <v>362</v>
      </c>
      <c r="B285" s="57"/>
      <c r="C285" s="58">
        <v>6</v>
      </c>
      <c r="D285" s="59"/>
      <c r="E285" s="60">
        <v>0</v>
      </c>
      <c r="F285" s="60"/>
      <c r="G285" s="60">
        <v>6</v>
      </c>
      <c r="H285" s="60"/>
      <c r="I285" s="53">
        <v>0</v>
      </c>
      <c r="J285" s="53"/>
      <c r="K285" s="52">
        <v>0</v>
      </c>
      <c r="L285" s="52"/>
      <c r="M285" s="53">
        <v>2</v>
      </c>
      <c r="N285" s="53"/>
      <c r="O285" s="52">
        <v>0</v>
      </c>
      <c r="P285" s="52"/>
      <c r="Q285" s="53">
        <v>0</v>
      </c>
      <c r="R285" s="53"/>
      <c r="S285" s="52">
        <v>0</v>
      </c>
      <c r="T285" s="52"/>
      <c r="U285" s="53">
        <v>0</v>
      </c>
      <c r="V285" s="53"/>
      <c r="W285" s="52">
        <v>0</v>
      </c>
      <c r="X285" s="52"/>
      <c r="Y285" s="53">
        <v>1</v>
      </c>
      <c r="Z285" s="53"/>
      <c r="AA285" s="52">
        <v>0</v>
      </c>
      <c r="AB285" s="52"/>
      <c r="AC285" s="53">
        <v>0</v>
      </c>
      <c r="AD285" s="53"/>
      <c r="AE285" s="52">
        <v>0</v>
      </c>
      <c r="AF285" s="52"/>
      <c r="AG285" s="53">
        <v>3</v>
      </c>
      <c r="AH285" s="53"/>
      <c r="AI285" s="52">
        <v>0</v>
      </c>
      <c r="AJ285" s="52"/>
      <c r="AK285" s="30"/>
      <c r="AL285" s="30"/>
    </row>
    <row r="286" spans="1:38" ht="30" customHeight="1" thickBot="1">
      <c r="A286" s="57" t="s">
        <v>363</v>
      </c>
      <c r="B286" s="57"/>
      <c r="C286" s="58">
        <v>19</v>
      </c>
      <c r="D286" s="59"/>
      <c r="E286" s="60">
        <v>1</v>
      </c>
      <c r="F286" s="60"/>
      <c r="G286" s="60">
        <v>20</v>
      </c>
      <c r="H286" s="60"/>
      <c r="I286" s="53">
        <v>0</v>
      </c>
      <c r="J286" s="53"/>
      <c r="K286" s="52">
        <v>0</v>
      </c>
      <c r="L286" s="52"/>
      <c r="M286" s="53">
        <v>0</v>
      </c>
      <c r="N286" s="53"/>
      <c r="O286" s="52">
        <v>0</v>
      </c>
      <c r="P286" s="52"/>
      <c r="Q286" s="53">
        <v>0</v>
      </c>
      <c r="R286" s="53"/>
      <c r="S286" s="52">
        <v>0</v>
      </c>
      <c r="T286" s="52"/>
      <c r="U286" s="53">
        <v>0</v>
      </c>
      <c r="V286" s="53"/>
      <c r="W286" s="52">
        <v>0</v>
      </c>
      <c r="X286" s="52"/>
      <c r="Y286" s="53">
        <v>1</v>
      </c>
      <c r="Z286" s="53"/>
      <c r="AA286" s="52">
        <v>0</v>
      </c>
      <c r="AB286" s="52"/>
      <c r="AC286" s="53">
        <v>7</v>
      </c>
      <c r="AD286" s="53"/>
      <c r="AE286" s="52">
        <v>1</v>
      </c>
      <c r="AF286" s="52"/>
      <c r="AG286" s="53">
        <v>11</v>
      </c>
      <c r="AH286" s="53"/>
      <c r="AI286" s="52">
        <v>0</v>
      </c>
      <c r="AJ286" s="52"/>
      <c r="AK286" s="30"/>
      <c r="AL286" s="30"/>
    </row>
    <row r="287" spans="1:38" ht="30" customHeight="1" thickBot="1">
      <c r="A287" s="57" t="s">
        <v>364</v>
      </c>
      <c r="B287" s="57"/>
      <c r="C287" s="58">
        <v>56</v>
      </c>
      <c r="D287" s="59"/>
      <c r="E287" s="60">
        <v>1</v>
      </c>
      <c r="F287" s="60"/>
      <c r="G287" s="60">
        <v>57</v>
      </c>
      <c r="H287" s="60"/>
      <c r="I287" s="53">
        <v>0</v>
      </c>
      <c r="J287" s="53"/>
      <c r="K287" s="52">
        <v>0</v>
      </c>
      <c r="L287" s="52"/>
      <c r="M287" s="53">
        <v>3</v>
      </c>
      <c r="N287" s="53"/>
      <c r="O287" s="52">
        <v>0</v>
      </c>
      <c r="P287" s="52"/>
      <c r="Q287" s="53">
        <v>6</v>
      </c>
      <c r="R287" s="53"/>
      <c r="S287" s="52">
        <v>0</v>
      </c>
      <c r="T287" s="52"/>
      <c r="U287" s="53">
        <v>12</v>
      </c>
      <c r="V287" s="53"/>
      <c r="W287" s="52">
        <v>0</v>
      </c>
      <c r="X287" s="52"/>
      <c r="Y287" s="53">
        <v>6</v>
      </c>
      <c r="Z287" s="53"/>
      <c r="AA287" s="52">
        <v>0</v>
      </c>
      <c r="AB287" s="52"/>
      <c r="AC287" s="53">
        <v>12</v>
      </c>
      <c r="AD287" s="53"/>
      <c r="AE287" s="52">
        <v>1</v>
      </c>
      <c r="AF287" s="52"/>
      <c r="AG287" s="53">
        <v>17</v>
      </c>
      <c r="AH287" s="53"/>
      <c r="AI287" s="52">
        <v>0</v>
      </c>
      <c r="AJ287" s="52"/>
      <c r="AK287" s="30"/>
      <c r="AL287" s="30"/>
    </row>
    <row r="288" spans="1:38" ht="30" customHeight="1" thickBot="1">
      <c r="A288" s="57" t="s">
        <v>365</v>
      </c>
      <c r="B288" s="57"/>
      <c r="C288" s="58">
        <v>27</v>
      </c>
      <c r="D288" s="59"/>
      <c r="E288" s="60">
        <v>0</v>
      </c>
      <c r="F288" s="60"/>
      <c r="G288" s="60">
        <v>27</v>
      </c>
      <c r="H288" s="60"/>
      <c r="I288" s="53">
        <v>0</v>
      </c>
      <c r="J288" s="53"/>
      <c r="K288" s="52">
        <v>0</v>
      </c>
      <c r="L288" s="52"/>
      <c r="M288" s="53">
        <v>0</v>
      </c>
      <c r="N288" s="53"/>
      <c r="O288" s="52">
        <v>0</v>
      </c>
      <c r="P288" s="52"/>
      <c r="Q288" s="53">
        <v>0</v>
      </c>
      <c r="R288" s="53"/>
      <c r="S288" s="52">
        <v>0</v>
      </c>
      <c r="T288" s="52"/>
      <c r="U288" s="53">
        <v>6</v>
      </c>
      <c r="V288" s="53"/>
      <c r="W288" s="52">
        <v>0</v>
      </c>
      <c r="X288" s="52"/>
      <c r="Y288" s="53">
        <v>2</v>
      </c>
      <c r="Z288" s="53"/>
      <c r="AA288" s="52">
        <v>0</v>
      </c>
      <c r="AB288" s="52"/>
      <c r="AC288" s="53">
        <v>4</v>
      </c>
      <c r="AD288" s="53"/>
      <c r="AE288" s="52">
        <v>0</v>
      </c>
      <c r="AF288" s="52"/>
      <c r="AG288" s="53">
        <v>15</v>
      </c>
      <c r="AH288" s="53"/>
      <c r="AI288" s="52">
        <v>0</v>
      </c>
      <c r="AJ288" s="52"/>
      <c r="AK288" s="30"/>
      <c r="AL288" s="30"/>
    </row>
    <row r="289" spans="1:38" ht="30" customHeight="1" thickBot="1">
      <c r="A289" s="57" t="s">
        <v>366</v>
      </c>
      <c r="B289" s="57"/>
      <c r="C289" s="58">
        <v>22</v>
      </c>
      <c r="D289" s="59"/>
      <c r="E289" s="60">
        <v>0</v>
      </c>
      <c r="F289" s="60"/>
      <c r="G289" s="60">
        <v>22</v>
      </c>
      <c r="H289" s="60"/>
      <c r="I289" s="53">
        <v>0</v>
      </c>
      <c r="J289" s="53"/>
      <c r="K289" s="52">
        <v>0</v>
      </c>
      <c r="L289" s="52"/>
      <c r="M289" s="53">
        <v>1</v>
      </c>
      <c r="N289" s="53"/>
      <c r="O289" s="52">
        <v>0</v>
      </c>
      <c r="P289" s="52"/>
      <c r="Q289" s="53">
        <v>0</v>
      </c>
      <c r="R289" s="53"/>
      <c r="S289" s="52">
        <v>0</v>
      </c>
      <c r="T289" s="52"/>
      <c r="U289" s="53">
        <v>4</v>
      </c>
      <c r="V289" s="53"/>
      <c r="W289" s="52">
        <v>0</v>
      </c>
      <c r="X289" s="52"/>
      <c r="Y289" s="53">
        <v>2</v>
      </c>
      <c r="Z289" s="53"/>
      <c r="AA289" s="52">
        <v>0</v>
      </c>
      <c r="AB289" s="52"/>
      <c r="AC289" s="53">
        <v>6</v>
      </c>
      <c r="AD289" s="53"/>
      <c r="AE289" s="52">
        <v>0</v>
      </c>
      <c r="AF289" s="52"/>
      <c r="AG289" s="53">
        <v>9</v>
      </c>
      <c r="AH289" s="53"/>
      <c r="AI289" s="52">
        <v>0</v>
      </c>
      <c r="AJ289" s="52"/>
      <c r="AK289" s="30"/>
      <c r="AL289" s="30"/>
    </row>
    <row r="290" spans="1:38" ht="30" customHeight="1" thickBot="1">
      <c r="A290" s="57" t="s">
        <v>367</v>
      </c>
      <c r="B290" s="57"/>
      <c r="C290" s="58">
        <v>36</v>
      </c>
      <c r="D290" s="59"/>
      <c r="E290" s="60">
        <v>5</v>
      </c>
      <c r="F290" s="60"/>
      <c r="G290" s="60">
        <v>41</v>
      </c>
      <c r="H290" s="60"/>
      <c r="I290" s="53">
        <v>1</v>
      </c>
      <c r="J290" s="53"/>
      <c r="K290" s="52">
        <v>0</v>
      </c>
      <c r="L290" s="52"/>
      <c r="M290" s="53">
        <v>7</v>
      </c>
      <c r="N290" s="53"/>
      <c r="O290" s="52">
        <v>0</v>
      </c>
      <c r="P290" s="52"/>
      <c r="Q290" s="53">
        <v>6</v>
      </c>
      <c r="R290" s="53"/>
      <c r="S290" s="52">
        <v>0</v>
      </c>
      <c r="T290" s="52"/>
      <c r="U290" s="53">
        <v>3</v>
      </c>
      <c r="V290" s="53"/>
      <c r="W290" s="52">
        <v>0</v>
      </c>
      <c r="X290" s="52"/>
      <c r="Y290" s="53">
        <v>3</v>
      </c>
      <c r="Z290" s="53"/>
      <c r="AA290" s="52">
        <v>0</v>
      </c>
      <c r="AB290" s="52"/>
      <c r="AC290" s="53">
        <v>6</v>
      </c>
      <c r="AD290" s="53"/>
      <c r="AE290" s="52">
        <v>2</v>
      </c>
      <c r="AF290" s="52"/>
      <c r="AG290" s="53">
        <v>10</v>
      </c>
      <c r="AH290" s="53"/>
      <c r="AI290" s="52">
        <v>3</v>
      </c>
      <c r="AJ290" s="52"/>
      <c r="AK290" s="30"/>
      <c r="AL290" s="30"/>
    </row>
    <row r="291" spans="1:38" ht="30" customHeight="1" thickBot="1">
      <c r="A291" s="57" t="s">
        <v>368</v>
      </c>
      <c r="B291" s="57"/>
      <c r="C291" s="58">
        <v>37</v>
      </c>
      <c r="D291" s="59"/>
      <c r="E291" s="60">
        <v>1</v>
      </c>
      <c r="F291" s="60"/>
      <c r="G291" s="60">
        <v>38</v>
      </c>
      <c r="H291" s="60"/>
      <c r="I291" s="53">
        <v>0</v>
      </c>
      <c r="J291" s="53"/>
      <c r="K291" s="52">
        <v>0</v>
      </c>
      <c r="L291" s="52"/>
      <c r="M291" s="53">
        <v>0</v>
      </c>
      <c r="N291" s="53"/>
      <c r="O291" s="52">
        <v>0</v>
      </c>
      <c r="P291" s="52"/>
      <c r="Q291" s="53">
        <v>2</v>
      </c>
      <c r="R291" s="53"/>
      <c r="S291" s="52">
        <v>0</v>
      </c>
      <c r="T291" s="52"/>
      <c r="U291" s="53">
        <v>2</v>
      </c>
      <c r="V291" s="53"/>
      <c r="W291" s="52">
        <v>0</v>
      </c>
      <c r="X291" s="52"/>
      <c r="Y291" s="53">
        <v>2</v>
      </c>
      <c r="Z291" s="53"/>
      <c r="AA291" s="52">
        <v>0</v>
      </c>
      <c r="AB291" s="52"/>
      <c r="AC291" s="53">
        <v>7</v>
      </c>
      <c r="AD291" s="53"/>
      <c r="AE291" s="52">
        <v>0</v>
      </c>
      <c r="AF291" s="52"/>
      <c r="AG291" s="53">
        <v>24</v>
      </c>
      <c r="AH291" s="53"/>
      <c r="AI291" s="52">
        <v>1</v>
      </c>
      <c r="AJ291" s="52"/>
      <c r="AK291" s="30"/>
      <c r="AL291" s="30"/>
    </row>
    <row r="292" spans="1:38" ht="30" customHeight="1" thickBot="1">
      <c r="A292" s="57" t="s">
        <v>369</v>
      </c>
      <c r="B292" s="57"/>
      <c r="C292" s="58">
        <v>45</v>
      </c>
      <c r="D292" s="59"/>
      <c r="E292" s="60">
        <v>3</v>
      </c>
      <c r="F292" s="60"/>
      <c r="G292" s="60">
        <v>48</v>
      </c>
      <c r="H292" s="60"/>
      <c r="I292" s="53">
        <v>1</v>
      </c>
      <c r="J292" s="53"/>
      <c r="K292" s="52">
        <v>0</v>
      </c>
      <c r="L292" s="52"/>
      <c r="M292" s="53">
        <v>4</v>
      </c>
      <c r="N292" s="53"/>
      <c r="O292" s="52">
        <v>0</v>
      </c>
      <c r="P292" s="52"/>
      <c r="Q292" s="53">
        <v>5</v>
      </c>
      <c r="R292" s="53"/>
      <c r="S292" s="52">
        <v>1</v>
      </c>
      <c r="T292" s="52"/>
      <c r="U292" s="53">
        <v>3</v>
      </c>
      <c r="V292" s="53"/>
      <c r="W292" s="52">
        <v>0</v>
      </c>
      <c r="X292" s="52"/>
      <c r="Y292" s="53">
        <v>3</v>
      </c>
      <c r="Z292" s="53"/>
      <c r="AA292" s="52">
        <v>0</v>
      </c>
      <c r="AB292" s="52"/>
      <c r="AC292" s="53">
        <v>11</v>
      </c>
      <c r="AD292" s="53"/>
      <c r="AE292" s="52">
        <v>1</v>
      </c>
      <c r="AF292" s="52"/>
      <c r="AG292" s="53">
        <v>18</v>
      </c>
      <c r="AH292" s="53"/>
      <c r="AI292" s="52">
        <v>1</v>
      </c>
      <c r="AJ292" s="52"/>
      <c r="AK292" s="30"/>
      <c r="AL292" s="30"/>
    </row>
    <row r="293" spans="1:38" ht="30" customHeight="1" thickBot="1">
      <c r="A293" s="57" t="s">
        <v>370</v>
      </c>
      <c r="B293" s="57"/>
      <c r="C293" s="58">
        <v>52</v>
      </c>
      <c r="D293" s="59"/>
      <c r="E293" s="60">
        <v>5</v>
      </c>
      <c r="F293" s="60"/>
      <c r="G293" s="60">
        <v>57</v>
      </c>
      <c r="H293" s="60"/>
      <c r="I293" s="53">
        <v>0</v>
      </c>
      <c r="J293" s="53"/>
      <c r="K293" s="52">
        <v>0</v>
      </c>
      <c r="L293" s="52"/>
      <c r="M293" s="53">
        <v>0</v>
      </c>
      <c r="N293" s="53"/>
      <c r="O293" s="52">
        <v>0</v>
      </c>
      <c r="P293" s="52"/>
      <c r="Q293" s="53">
        <v>4</v>
      </c>
      <c r="R293" s="53"/>
      <c r="S293" s="52">
        <v>0</v>
      </c>
      <c r="T293" s="52"/>
      <c r="U293" s="53">
        <v>6</v>
      </c>
      <c r="V293" s="53"/>
      <c r="W293" s="52">
        <v>0</v>
      </c>
      <c r="X293" s="52"/>
      <c r="Y293" s="53">
        <v>5</v>
      </c>
      <c r="Z293" s="53"/>
      <c r="AA293" s="52">
        <v>0</v>
      </c>
      <c r="AB293" s="52"/>
      <c r="AC293" s="53">
        <v>12</v>
      </c>
      <c r="AD293" s="53"/>
      <c r="AE293" s="52">
        <v>1</v>
      </c>
      <c r="AF293" s="52"/>
      <c r="AG293" s="53">
        <v>25</v>
      </c>
      <c r="AH293" s="53"/>
      <c r="AI293" s="52">
        <v>4</v>
      </c>
      <c r="AJ293" s="52"/>
      <c r="AK293" s="30"/>
      <c r="AL293" s="30"/>
    </row>
    <row r="294" spans="1:38" ht="30" customHeight="1" thickBot="1">
      <c r="A294" s="57" t="s">
        <v>371</v>
      </c>
      <c r="B294" s="57"/>
      <c r="C294" s="58">
        <v>38</v>
      </c>
      <c r="D294" s="59"/>
      <c r="E294" s="60">
        <v>5</v>
      </c>
      <c r="F294" s="60"/>
      <c r="G294" s="60">
        <v>43</v>
      </c>
      <c r="H294" s="60"/>
      <c r="I294" s="53">
        <v>0</v>
      </c>
      <c r="J294" s="53"/>
      <c r="K294" s="52">
        <v>0</v>
      </c>
      <c r="L294" s="52"/>
      <c r="M294" s="53">
        <v>1</v>
      </c>
      <c r="N294" s="53"/>
      <c r="O294" s="52">
        <v>0</v>
      </c>
      <c r="P294" s="52"/>
      <c r="Q294" s="53">
        <v>2</v>
      </c>
      <c r="R294" s="53"/>
      <c r="S294" s="52">
        <v>0</v>
      </c>
      <c r="T294" s="52"/>
      <c r="U294" s="53">
        <v>4</v>
      </c>
      <c r="V294" s="53"/>
      <c r="W294" s="52">
        <v>0</v>
      </c>
      <c r="X294" s="52"/>
      <c r="Y294" s="53">
        <v>8</v>
      </c>
      <c r="Z294" s="53"/>
      <c r="AA294" s="52">
        <v>0</v>
      </c>
      <c r="AB294" s="52"/>
      <c r="AC294" s="53">
        <v>6</v>
      </c>
      <c r="AD294" s="53"/>
      <c r="AE294" s="52">
        <v>3</v>
      </c>
      <c r="AF294" s="52"/>
      <c r="AG294" s="53">
        <v>17</v>
      </c>
      <c r="AH294" s="53"/>
      <c r="AI294" s="52">
        <v>2</v>
      </c>
      <c r="AJ294" s="52"/>
      <c r="AK294" s="30"/>
      <c r="AL294" s="30"/>
    </row>
    <row r="295" spans="1:38" ht="30" customHeight="1" thickBot="1">
      <c r="A295" s="57" t="s">
        <v>372</v>
      </c>
      <c r="B295" s="57"/>
      <c r="C295" s="58">
        <v>17</v>
      </c>
      <c r="D295" s="59"/>
      <c r="E295" s="60">
        <v>0</v>
      </c>
      <c r="F295" s="60"/>
      <c r="G295" s="60">
        <v>17</v>
      </c>
      <c r="H295" s="60"/>
      <c r="I295" s="53">
        <v>0</v>
      </c>
      <c r="J295" s="53"/>
      <c r="K295" s="52">
        <v>0</v>
      </c>
      <c r="L295" s="52"/>
      <c r="M295" s="53">
        <v>0</v>
      </c>
      <c r="N295" s="53"/>
      <c r="O295" s="52">
        <v>0</v>
      </c>
      <c r="P295" s="52"/>
      <c r="Q295" s="53">
        <v>1</v>
      </c>
      <c r="R295" s="53"/>
      <c r="S295" s="52">
        <v>0</v>
      </c>
      <c r="T295" s="52"/>
      <c r="U295" s="53">
        <v>4</v>
      </c>
      <c r="V295" s="53"/>
      <c r="W295" s="52">
        <v>0</v>
      </c>
      <c r="X295" s="52"/>
      <c r="Y295" s="53">
        <v>0</v>
      </c>
      <c r="Z295" s="53"/>
      <c r="AA295" s="52">
        <v>0</v>
      </c>
      <c r="AB295" s="52"/>
      <c r="AC295" s="53">
        <v>5</v>
      </c>
      <c r="AD295" s="53"/>
      <c r="AE295" s="52">
        <v>0</v>
      </c>
      <c r="AF295" s="52"/>
      <c r="AG295" s="53">
        <v>7</v>
      </c>
      <c r="AH295" s="53"/>
      <c r="AI295" s="52">
        <v>0</v>
      </c>
      <c r="AJ295" s="52"/>
      <c r="AK295" s="30"/>
      <c r="AL295" s="30"/>
    </row>
    <row r="296" spans="1:38" ht="30" customHeight="1" thickBot="1">
      <c r="A296" s="57" t="s">
        <v>373</v>
      </c>
      <c r="B296" s="57"/>
      <c r="C296" s="58">
        <v>26</v>
      </c>
      <c r="D296" s="59"/>
      <c r="E296" s="60">
        <v>4</v>
      </c>
      <c r="F296" s="60"/>
      <c r="G296" s="60">
        <v>30</v>
      </c>
      <c r="H296" s="60"/>
      <c r="I296" s="53">
        <v>0</v>
      </c>
      <c r="J296" s="53"/>
      <c r="K296" s="52">
        <v>0</v>
      </c>
      <c r="L296" s="52"/>
      <c r="M296" s="53">
        <v>1</v>
      </c>
      <c r="N296" s="53"/>
      <c r="O296" s="52">
        <v>0</v>
      </c>
      <c r="P296" s="52"/>
      <c r="Q296" s="53">
        <v>0</v>
      </c>
      <c r="R296" s="53"/>
      <c r="S296" s="52">
        <v>0</v>
      </c>
      <c r="T296" s="52"/>
      <c r="U296" s="53">
        <v>4</v>
      </c>
      <c r="V296" s="53"/>
      <c r="W296" s="52">
        <v>0</v>
      </c>
      <c r="X296" s="52"/>
      <c r="Y296" s="53">
        <v>1</v>
      </c>
      <c r="Z296" s="53"/>
      <c r="AA296" s="52">
        <v>1</v>
      </c>
      <c r="AB296" s="52"/>
      <c r="AC296" s="53">
        <v>5</v>
      </c>
      <c r="AD296" s="53"/>
      <c r="AE296" s="52">
        <v>0</v>
      </c>
      <c r="AF296" s="52"/>
      <c r="AG296" s="53">
        <v>15</v>
      </c>
      <c r="AH296" s="53"/>
      <c r="AI296" s="52">
        <v>3</v>
      </c>
      <c r="AJ296" s="52"/>
      <c r="AK296" s="30"/>
      <c r="AL296" s="30"/>
    </row>
    <row r="297" spans="1:38" ht="30" customHeight="1" thickBot="1">
      <c r="A297" s="57" t="s">
        <v>374</v>
      </c>
      <c r="B297" s="57"/>
      <c r="C297" s="58">
        <v>0</v>
      </c>
      <c r="D297" s="59"/>
      <c r="E297" s="60">
        <v>0</v>
      </c>
      <c r="F297" s="60"/>
      <c r="G297" s="60">
        <v>0</v>
      </c>
      <c r="H297" s="60"/>
      <c r="I297" s="53">
        <v>0</v>
      </c>
      <c r="J297" s="53"/>
      <c r="K297" s="52">
        <v>0</v>
      </c>
      <c r="L297" s="52"/>
      <c r="M297" s="53">
        <v>0</v>
      </c>
      <c r="N297" s="53"/>
      <c r="O297" s="52">
        <v>0</v>
      </c>
      <c r="P297" s="52"/>
      <c r="Q297" s="53">
        <v>0</v>
      </c>
      <c r="R297" s="53"/>
      <c r="S297" s="52">
        <v>0</v>
      </c>
      <c r="T297" s="52"/>
      <c r="U297" s="53">
        <v>0</v>
      </c>
      <c r="V297" s="53"/>
      <c r="W297" s="52">
        <v>0</v>
      </c>
      <c r="X297" s="52"/>
      <c r="Y297" s="53">
        <v>0</v>
      </c>
      <c r="Z297" s="53"/>
      <c r="AA297" s="52">
        <v>0</v>
      </c>
      <c r="AB297" s="52"/>
      <c r="AC297" s="53">
        <v>0</v>
      </c>
      <c r="AD297" s="53"/>
      <c r="AE297" s="52">
        <v>0</v>
      </c>
      <c r="AF297" s="52"/>
      <c r="AG297" s="53">
        <v>0</v>
      </c>
      <c r="AH297" s="53"/>
      <c r="AI297" s="52">
        <v>0</v>
      </c>
      <c r="AJ297" s="52"/>
      <c r="AK297" s="30"/>
      <c r="AL297" s="30"/>
    </row>
    <row r="298" spans="1:38" ht="30" customHeight="1" thickBot="1">
      <c r="A298" s="57" t="s">
        <v>375</v>
      </c>
      <c r="B298" s="57"/>
      <c r="C298" s="58">
        <v>21</v>
      </c>
      <c r="D298" s="59"/>
      <c r="E298" s="60">
        <v>2</v>
      </c>
      <c r="F298" s="60"/>
      <c r="G298" s="60">
        <v>23</v>
      </c>
      <c r="H298" s="60"/>
      <c r="I298" s="53">
        <v>0</v>
      </c>
      <c r="J298" s="53"/>
      <c r="K298" s="52">
        <v>0</v>
      </c>
      <c r="L298" s="52"/>
      <c r="M298" s="53">
        <v>0</v>
      </c>
      <c r="N298" s="53"/>
      <c r="O298" s="52">
        <v>0</v>
      </c>
      <c r="P298" s="52"/>
      <c r="Q298" s="53">
        <v>1</v>
      </c>
      <c r="R298" s="53"/>
      <c r="S298" s="52">
        <v>0</v>
      </c>
      <c r="T298" s="52"/>
      <c r="U298" s="53">
        <v>4</v>
      </c>
      <c r="V298" s="53"/>
      <c r="W298" s="52">
        <v>0</v>
      </c>
      <c r="X298" s="52"/>
      <c r="Y298" s="53">
        <v>0</v>
      </c>
      <c r="Z298" s="53"/>
      <c r="AA298" s="52">
        <v>0</v>
      </c>
      <c r="AB298" s="52"/>
      <c r="AC298" s="53">
        <v>1</v>
      </c>
      <c r="AD298" s="53"/>
      <c r="AE298" s="52">
        <v>0</v>
      </c>
      <c r="AF298" s="52"/>
      <c r="AG298" s="53">
        <v>15</v>
      </c>
      <c r="AH298" s="53"/>
      <c r="AI298" s="52">
        <v>2</v>
      </c>
      <c r="AJ298" s="52"/>
      <c r="AK298" s="30"/>
      <c r="AL298" s="30"/>
    </row>
    <row r="299" spans="1:38" ht="30" customHeight="1" thickBot="1">
      <c r="A299" s="57" t="s">
        <v>376</v>
      </c>
      <c r="B299" s="57"/>
      <c r="C299" s="58">
        <v>10</v>
      </c>
      <c r="D299" s="59"/>
      <c r="E299" s="60">
        <v>0</v>
      </c>
      <c r="F299" s="60"/>
      <c r="G299" s="60">
        <v>10</v>
      </c>
      <c r="H299" s="60"/>
      <c r="I299" s="53">
        <v>0</v>
      </c>
      <c r="J299" s="53"/>
      <c r="K299" s="52">
        <v>0</v>
      </c>
      <c r="L299" s="52"/>
      <c r="M299" s="53">
        <v>0</v>
      </c>
      <c r="N299" s="53"/>
      <c r="O299" s="52">
        <v>0</v>
      </c>
      <c r="P299" s="52"/>
      <c r="Q299" s="53">
        <v>0</v>
      </c>
      <c r="R299" s="53"/>
      <c r="S299" s="52">
        <v>0</v>
      </c>
      <c r="T299" s="52"/>
      <c r="U299" s="53">
        <v>0</v>
      </c>
      <c r="V299" s="53"/>
      <c r="W299" s="52">
        <v>0</v>
      </c>
      <c r="X299" s="52"/>
      <c r="Y299" s="53">
        <v>2</v>
      </c>
      <c r="Z299" s="53"/>
      <c r="AA299" s="52">
        <v>0</v>
      </c>
      <c r="AB299" s="52"/>
      <c r="AC299" s="53">
        <v>4</v>
      </c>
      <c r="AD299" s="53"/>
      <c r="AE299" s="52">
        <v>0</v>
      </c>
      <c r="AF299" s="52"/>
      <c r="AG299" s="53">
        <v>4</v>
      </c>
      <c r="AH299" s="53"/>
      <c r="AI299" s="52">
        <v>0</v>
      </c>
      <c r="AJ299" s="52"/>
      <c r="AK299" s="30"/>
      <c r="AL299" s="30"/>
    </row>
    <row r="300" spans="1:38" ht="30" customHeight="1" thickBot="1">
      <c r="A300" s="57" t="s">
        <v>377</v>
      </c>
      <c r="B300" s="57"/>
      <c r="C300" s="58">
        <v>1</v>
      </c>
      <c r="D300" s="59"/>
      <c r="E300" s="60">
        <v>2</v>
      </c>
      <c r="F300" s="60"/>
      <c r="G300" s="60">
        <v>3</v>
      </c>
      <c r="H300" s="60"/>
      <c r="I300" s="53">
        <v>0</v>
      </c>
      <c r="J300" s="53"/>
      <c r="K300" s="52">
        <v>0</v>
      </c>
      <c r="L300" s="52"/>
      <c r="M300" s="53">
        <v>0</v>
      </c>
      <c r="N300" s="53"/>
      <c r="O300" s="52">
        <v>0</v>
      </c>
      <c r="P300" s="52"/>
      <c r="Q300" s="53">
        <v>0</v>
      </c>
      <c r="R300" s="53"/>
      <c r="S300" s="52">
        <v>0</v>
      </c>
      <c r="T300" s="52"/>
      <c r="U300" s="53">
        <v>0</v>
      </c>
      <c r="V300" s="53"/>
      <c r="W300" s="52">
        <v>0</v>
      </c>
      <c r="X300" s="52"/>
      <c r="Y300" s="53">
        <v>0</v>
      </c>
      <c r="Z300" s="53"/>
      <c r="AA300" s="52">
        <v>0</v>
      </c>
      <c r="AB300" s="52"/>
      <c r="AC300" s="53">
        <v>0</v>
      </c>
      <c r="AD300" s="53"/>
      <c r="AE300" s="52">
        <v>0</v>
      </c>
      <c r="AF300" s="52"/>
      <c r="AG300" s="53">
        <v>1</v>
      </c>
      <c r="AH300" s="53"/>
      <c r="AI300" s="52">
        <v>2</v>
      </c>
      <c r="AJ300" s="52"/>
      <c r="AK300" s="30"/>
      <c r="AL300" s="30"/>
    </row>
    <row r="301" spans="1:38" ht="30" customHeight="1" thickBot="1">
      <c r="A301" s="57" t="s">
        <v>378</v>
      </c>
      <c r="B301" s="57"/>
      <c r="C301" s="58">
        <v>9</v>
      </c>
      <c r="D301" s="59"/>
      <c r="E301" s="60">
        <v>1</v>
      </c>
      <c r="F301" s="60"/>
      <c r="G301" s="60">
        <v>10</v>
      </c>
      <c r="H301" s="60"/>
      <c r="I301" s="53">
        <v>0</v>
      </c>
      <c r="J301" s="53"/>
      <c r="K301" s="52">
        <v>0</v>
      </c>
      <c r="L301" s="52"/>
      <c r="M301" s="53">
        <v>0</v>
      </c>
      <c r="N301" s="53"/>
      <c r="O301" s="52">
        <v>0</v>
      </c>
      <c r="P301" s="52"/>
      <c r="Q301" s="53">
        <v>1</v>
      </c>
      <c r="R301" s="53"/>
      <c r="S301" s="52">
        <v>0</v>
      </c>
      <c r="T301" s="52"/>
      <c r="U301" s="53">
        <v>0</v>
      </c>
      <c r="V301" s="53"/>
      <c r="W301" s="52">
        <v>0</v>
      </c>
      <c r="X301" s="52"/>
      <c r="Y301" s="53">
        <v>0</v>
      </c>
      <c r="Z301" s="53"/>
      <c r="AA301" s="52">
        <v>0</v>
      </c>
      <c r="AB301" s="52"/>
      <c r="AC301" s="53">
        <v>6</v>
      </c>
      <c r="AD301" s="53"/>
      <c r="AE301" s="52">
        <v>1</v>
      </c>
      <c r="AF301" s="52"/>
      <c r="AG301" s="53">
        <v>2</v>
      </c>
      <c r="AH301" s="53"/>
      <c r="AI301" s="52">
        <v>0</v>
      </c>
      <c r="AJ301" s="52"/>
      <c r="AK301" s="30"/>
      <c r="AL301" s="30"/>
    </row>
    <row r="302" spans="1:38" ht="30" customHeight="1" thickBot="1">
      <c r="A302" s="57" t="s">
        <v>379</v>
      </c>
      <c r="B302" s="57"/>
      <c r="C302" s="58">
        <v>29</v>
      </c>
      <c r="D302" s="59"/>
      <c r="E302" s="60">
        <v>3</v>
      </c>
      <c r="F302" s="60"/>
      <c r="G302" s="60">
        <v>32</v>
      </c>
      <c r="H302" s="60"/>
      <c r="I302" s="53">
        <v>0</v>
      </c>
      <c r="J302" s="53"/>
      <c r="K302" s="52">
        <v>0</v>
      </c>
      <c r="L302" s="52"/>
      <c r="M302" s="53">
        <v>0</v>
      </c>
      <c r="N302" s="53"/>
      <c r="O302" s="52">
        <v>0</v>
      </c>
      <c r="P302" s="52"/>
      <c r="Q302" s="53">
        <v>1</v>
      </c>
      <c r="R302" s="53"/>
      <c r="S302" s="52">
        <v>0</v>
      </c>
      <c r="T302" s="52"/>
      <c r="U302" s="53">
        <v>2</v>
      </c>
      <c r="V302" s="53"/>
      <c r="W302" s="52">
        <v>0</v>
      </c>
      <c r="X302" s="52"/>
      <c r="Y302" s="53">
        <v>0</v>
      </c>
      <c r="Z302" s="53"/>
      <c r="AA302" s="52">
        <v>0</v>
      </c>
      <c r="AB302" s="52"/>
      <c r="AC302" s="53">
        <v>6</v>
      </c>
      <c r="AD302" s="53"/>
      <c r="AE302" s="52">
        <v>2</v>
      </c>
      <c r="AF302" s="52"/>
      <c r="AG302" s="53">
        <v>20</v>
      </c>
      <c r="AH302" s="53"/>
      <c r="AI302" s="52">
        <v>1</v>
      </c>
      <c r="AJ302" s="52"/>
      <c r="AK302" s="30"/>
      <c r="AL302" s="30"/>
    </row>
    <row r="303" spans="1:38" ht="30" customHeight="1" thickBot="1">
      <c r="A303" s="57" t="s">
        <v>380</v>
      </c>
      <c r="B303" s="57"/>
      <c r="C303" s="58">
        <v>14</v>
      </c>
      <c r="D303" s="59"/>
      <c r="E303" s="60">
        <v>2</v>
      </c>
      <c r="F303" s="60"/>
      <c r="G303" s="60">
        <v>16</v>
      </c>
      <c r="H303" s="60"/>
      <c r="I303" s="53">
        <v>0</v>
      </c>
      <c r="J303" s="53"/>
      <c r="K303" s="52">
        <v>0</v>
      </c>
      <c r="L303" s="52"/>
      <c r="M303" s="53">
        <v>0</v>
      </c>
      <c r="N303" s="53"/>
      <c r="O303" s="52">
        <v>0</v>
      </c>
      <c r="P303" s="52"/>
      <c r="Q303" s="53">
        <v>1</v>
      </c>
      <c r="R303" s="53"/>
      <c r="S303" s="52">
        <v>0</v>
      </c>
      <c r="T303" s="52"/>
      <c r="U303" s="53">
        <v>0</v>
      </c>
      <c r="V303" s="53"/>
      <c r="W303" s="52">
        <v>0</v>
      </c>
      <c r="X303" s="52"/>
      <c r="Y303" s="53">
        <v>1</v>
      </c>
      <c r="Z303" s="53"/>
      <c r="AA303" s="52">
        <v>0</v>
      </c>
      <c r="AB303" s="52"/>
      <c r="AC303" s="53">
        <v>4</v>
      </c>
      <c r="AD303" s="53"/>
      <c r="AE303" s="52">
        <v>0</v>
      </c>
      <c r="AF303" s="52"/>
      <c r="AG303" s="53">
        <v>8</v>
      </c>
      <c r="AH303" s="53"/>
      <c r="AI303" s="52">
        <v>2</v>
      </c>
      <c r="AJ303" s="52"/>
      <c r="AK303" s="30"/>
      <c r="AL303" s="30"/>
    </row>
    <row r="304" spans="1:38" ht="30" customHeight="1" thickBot="1">
      <c r="A304" s="57" t="s">
        <v>381</v>
      </c>
      <c r="B304" s="57"/>
      <c r="C304" s="58">
        <v>9</v>
      </c>
      <c r="D304" s="59"/>
      <c r="E304" s="60">
        <v>0</v>
      </c>
      <c r="F304" s="60"/>
      <c r="G304" s="60">
        <v>9</v>
      </c>
      <c r="H304" s="60"/>
      <c r="I304" s="53">
        <v>0</v>
      </c>
      <c r="J304" s="53"/>
      <c r="K304" s="52">
        <v>0</v>
      </c>
      <c r="L304" s="52"/>
      <c r="M304" s="53">
        <v>0</v>
      </c>
      <c r="N304" s="53"/>
      <c r="O304" s="52">
        <v>0</v>
      </c>
      <c r="P304" s="52"/>
      <c r="Q304" s="53">
        <v>0</v>
      </c>
      <c r="R304" s="53"/>
      <c r="S304" s="52">
        <v>0</v>
      </c>
      <c r="T304" s="52"/>
      <c r="U304" s="53">
        <v>1</v>
      </c>
      <c r="V304" s="53"/>
      <c r="W304" s="52">
        <v>0</v>
      </c>
      <c r="X304" s="52"/>
      <c r="Y304" s="53">
        <v>0</v>
      </c>
      <c r="Z304" s="53"/>
      <c r="AA304" s="52">
        <v>0</v>
      </c>
      <c r="AB304" s="52"/>
      <c r="AC304" s="53">
        <v>2</v>
      </c>
      <c r="AD304" s="53"/>
      <c r="AE304" s="52">
        <v>0</v>
      </c>
      <c r="AF304" s="52"/>
      <c r="AG304" s="53">
        <v>6</v>
      </c>
      <c r="AH304" s="53"/>
      <c r="AI304" s="52">
        <v>0</v>
      </c>
      <c r="AJ304" s="52"/>
      <c r="AK304" s="30"/>
      <c r="AL304" s="30"/>
    </row>
    <row r="305" spans="1:38" ht="30" customHeight="1" thickBot="1">
      <c r="A305" s="57" t="s">
        <v>382</v>
      </c>
      <c r="B305" s="57"/>
      <c r="C305" s="58">
        <v>67</v>
      </c>
      <c r="D305" s="59"/>
      <c r="E305" s="60">
        <v>5</v>
      </c>
      <c r="F305" s="60"/>
      <c r="G305" s="60">
        <v>72</v>
      </c>
      <c r="H305" s="60"/>
      <c r="I305" s="53">
        <v>0</v>
      </c>
      <c r="J305" s="53"/>
      <c r="K305" s="52">
        <v>0</v>
      </c>
      <c r="L305" s="52"/>
      <c r="M305" s="53">
        <v>3</v>
      </c>
      <c r="N305" s="53"/>
      <c r="O305" s="52">
        <v>2</v>
      </c>
      <c r="P305" s="52"/>
      <c r="Q305" s="53">
        <v>2</v>
      </c>
      <c r="R305" s="53"/>
      <c r="S305" s="52">
        <v>0</v>
      </c>
      <c r="T305" s="52"/>
      <c r="U305" s="53">
        <v>5</v>
      </c>
      <c r="V305" s="53"/>
      <c r="W305" s="52">
        <v>0</v>
      </c>
      <c r="X305" s="52"/>
      <c r="Y305" s="53">
        <v>4</v>
      </c>
      <c r="Z305" s="53"/>
      <c r="AA305" s="52">
        <v>0</v>
      </c>
      <c r="AB305" s="52"/>
      <c r="AC305" s="53">
        <v>13</v>
      </c>
      <c r="AD305" s="53"/>
      <c r="AE305" s="52">
        <v>1</v>
      </c>
      <c r="AF305" s="52"/>
      <c r="AG305" s="53">
        <v>40</v>
      </c>
      <c r="AH305" s="53"/>
      <c r="AI305" s="52">
        <v>2</v>
      </c>
      <c r="AJ305" s="52"/>
      <c r="AK305" s="30"/>
      <c r="AL305" s="30"/>
    </row>
    <row r="306" spans="1:38" ht="30" customHeight="1" thickBot="1">
      <c r="A306" s="57" t="s">
        <v>458</v>
      </c>
      <c r="B306" s="57"/>
      <c r="C306" s="58">
        <v>0</v>
      </c>
      <c r="D306" s="59"/>
      <c r="E306" s="60">
        <v>0</v>
      </c>
      <c r="F306" s="60"/>
      <c r="G306" s="60">
        <v>0</v>
      </c>
      <c r="H306" s="60"/>
      <c r="I306" s="53">
        <v>0</v>
      </c>
      <c r="J306" s="53"/>
      <c r="K306" s="52">
        <v>0</v>
      </c>
      <c r="L306" s="52"/>
      <c r="M306" s="53">
        <v>0</v>
      </c>
      <c r="N306" s="53"/>
      <c r="O306" s="52">
        <v>0</v>
      </c>
      <c r="P306" s="52"/>
      <c r="Q306" s="53">
        <v>0</v>
      </c>
      <c r="R306" s="53"/>
      <c r="S306" s="52">
        <v>0</v>
      </c>
      <c r="T306" s="52"/>
      <c r="U306" s="53">
        <v>0</v>
      </c>
      <c r="V306" s="53"/>
      <c r="W306" s="52">
        <v>0</v>
      </c>
      <c r="X306" s="52"/>
      <c r="Y306" s="53">
        <v>0</v>
      </c>
      <c r="Z306" s="53"/>
      <c r="AA306" s="52">
        <v>0</v>
      </c>
      <c r="AB306" s="52"/>
      <c r="AC306" s="53">
        <v>0</v>
      </c>
      <c r="AD306" s="53"/>
      <c r="AE306" s="52">
        <v>0</v>
      </c>
      <c r="AF306" s="52"/>
      <c r="AG306" s="53">
        <v>0</v>
      </c>
      <c r="AH306" s="53"/>
      <c r="AI306" s="52">
        <v>0</v>
      </c>
      <c r="AJ306" s="52"/>
      <c r="AK306" s="30"/>
      <c r="AL306" s="30"/>
    </row>
    <row r="307" spans="1:38" ht="30" customHeight="1" thickBot="1">
      <c r="A307" s="57" t="s">
        <v>384</v>
      </c>
      <c r="B307" s="57"/>
      <c r="C307" s="58">
        <v>27</v>
      </c>
      <c r="D307" s="59"/>
      <c r="E307" s="60">
        <v>1</v>
      </c>
      <c r="F307" s="60"/>
      <c r="G307" s="60">
        <v>28</v>
      </c>
      <c r="H307" s="60"/>
      <c r="I307" s="53">
        <v>0</v>
      </c>
      <c r="J307" s="53"/>
      <c r="K307" s="52">
        <v>0</v>
      </c>
      <c r="L307" s="52"/>
      <c r="M307" s="53">
        <v>2</v>
      </c>
      <c r="N307" s="53"/>
      <c r="O307" s="52">
        <v>0</v>
      </c>
      <c r="P307" s="52"/>
      <c r="Q307" s="53">
        <v>4</v>
      </c>
      <c r="R307" s="53"/>
      <c r="S307" s="52">
        <v>0</v>
      </c>
      <c r="T307" s="52"/>
      <c r="U307" s="53">
        <v>3</v>
      </c>
      <c r="V307" s="53"/>
      <c r="W307" s="52">
        <v>0</v>
      </c>
      <c r="X307" s="52"/>
      <c r="Y307" s="53">
        <v>1</v>
      </c>
      <c r="Z307" s="53"/>
      <c r="AA307" s="52">
        <v>0</v>
      </c>
      <c r="AB307" s="52"/>
      <c r="AC307" s="53">
        <v>7</v>
      </c>
      <c r="AD307" s="53"/>
      <c r="AE307" s="52">
        <v>0</v>
      </c>
      <c r="AF307" s="52"/>
      <c r="AG307" s="53">
        <v>10</v>
      </c>
      <c r="AH307" s="53"/>
      <c r="AI307" s="52">
        <v>1</v>
      </c>
      <c r="AJ307" s="52"/>
      <c r="AK307" s="30"/>
      <c r="AL307" s="30"/>
    </row>
    <row r="308" spans="1:38" ht="30" customHeight="1" thickBot="1">
      <c r="A308" s="57" t="s">
        <v>385</v>
      </c>
      <c r="B308" s="57"/>
      <c r="C308" s="58">
        <v>13</v>
      </c>
      <c r="D308" s="59"/>
      <c r="E308" s="60">
        <v>2</v>
      </c>
      <c r="F308" s="60"/>
      <c r="G308" s="60">
        <v>15</v>
      </c>
      <c r="H308" s="60"/>
      <c r="I308" s="53">
        <v>0</v>
      </c>
      <c r="J308" s="53"/>
      <c r="K308" s="52">
        <v>0</v>
      </c>
      <c r="L308" s="52"/>
      <c r="M308" s="53">
        <v>0</v>
      </c>
      <c r="N308" s="53"/>
      <c r="O308" s="52">
        <v>0</v>
      </c>
      <c r="P308" s="52"/>
      <c r="Q308" s="53">
        <v>0</v>
      </c>
      <c r="R308" s="53"/>
      <c r="S308" s="52">
        <v>0</v>
      </c>
      <c r="T308" s="52"/>
      <c r="U308" s="53">
        <v>0</v>
      </c>
      <c r="V308" s="53"/>
      <c r="W308" s="52">
        <v>0</v>
      </c>
      <c r="X308" s="52"/>
      <c r="Y308" s="53">
        <v>1</v>
      </c>
      <c r="Z308" s="53"/>
      <c r="AA308" s="52">
        <v>0</v>
      </c>
      <c r="AB308" s="52"/>
      <c r="AC308" s="53">
        <v>3</v>
      </c>
      <c r="AD308" s="53"/>
      <c r="AE308" s="52">
        <v>1</v>
      </c>
      <c r="AF308" s="52"/>
      <c r="AG308" s="53">
        <v>9</v>
      </c>
      <c r="AH308" s="53"/>
      <c r="AI308" s="52">
        <v>1</v>
      </c>
      <c r="AJ308" s="52"/>
      <c r="AK308" s="30"/>
      <c r="AL308" s="30"/>
    </row>
    <row r="309" spans="1:38" ht="30" customHeight="1" thickBot="1">
      <c r="A309" s="57" t="s">
        <v>386</v>
      </c>
      <c r="B309" s="57"/>
      <c r="C309" s="58">
        <v>21</v>
      </c>
      <c r="D309" s="59"/>
      <c r="E309" s="60">
        <v>3</v>
      </c>
      <c r="F309" s="60"/>
      <c r="G309" s="60">
        <v>24</v>
      </c>
      <c r="H309" s="60"/>
      <c r="I309" s="53">
        <v>1</v>
      </c>
      <c r="J309" s="53"/>
      <c r="K309" s="52">
        <v>0</v>
      </c>
      <c r="L309" s="52"/>
      <c r="M309" s="53">
        <v>2</v>
      </c>
      <c r="N309" s="53"/>
      <c r="O309" s="52">
        <v>0</v>
      </c>
      <c r="P309" s="52"/>
      <c r="Q309" s="53">
        <v>1</v>
      </c>
      <c r="R309" s="53"/>
      <c r="S309" s="52">
        <v>1</v>
      </c>
      <c r="T309" s="52"/>
      <c r="U309" s="53">
        <v>4</v>
      </c>
      <c r="V309" s="53"/>
      <c r="W309" s="52">
        <v>1</v>
      </c>
      <c r="X309" s="52"/>
      <c r="Y309" s="53">
        <v>0</v>
      </c>
      <c r="Z309" s="53"/>
      <c r="AA309" s="52">
        <v>0</v>
      </c>
      <c r="AB309" s="52"/>
      <c r="AC309" s="53">
        <v>3</v>
      </c>
      <c r="AD309" s="53"/>
      <c r="AE309" s="52">
        <v>0</v>
      </c>
      <c r="AF309" s="52"/>
      <c r="AG309" s="53">
        <v>10</v>
      </c>
      <c r="AH309" s="53"/>
      <c r="AI309" s="52">
        <v>1</v>
      </c>
      <c r="AJ309" s="52"/>
      <c r="AK309" s="30"/>
      <c r="AL309" s="30"/>
    </row>
    <row r="310" spans="1:38" ht="30" customHeight="1" thickBot="1">
      <c r="A310" s="57" t="s">
        <v>387</v>
      </c>
      <c r="B310" s="57"/>
      <c r="C310" s="58">
        <v>53</v>
      </c>
      <c r="D310" s="59"/>
      <c r="E310" s="60">
        <v>5</v>
      </c>
      <c r="F310" s="60"/>
      <c r="G310" s="60">
        <v>58</v>
      </c>
      <c r="H310" s="60"/>
      <c r="I310" s="53">
        <v>1</v>
      </c>
      <c r="J310" s="53"/>
      <c r="K310" s="52">
        <v>0</v>
      </c>
      <c r="L310" s="52"/>
      <c r="M310" s="53">
        <v>5</v>
      </c>
      <c r="N310" s="53"/>
      <c r="O310" s="52">
        <v>0</v>
      </c>
      <c r="P310" s="52"/>
      <c r="Q310" s="53">
        <v>10</v>
      </c>
      <c r="R310" s="53"/>
      <c r="S310" s="52">
        <v>2</v>
      </c>
      <c r="T310" s="52"/>
      <c r="U310" s="53">
        <v>8</v>
      </c>
      <c r="V310" s="53"/>
      <c r="W310" s="52">
        <v>0</v>
      </c>
      <c r="X310" s="52"/>
      <c r="Y310" s="53">
        <v>3</v>
      </c>
      <c r="Z310" s="53"/>
      <c r="AA310" s="52">
        <v>1</v>
      </c>
      <c r="AB310" s="52"/>
      <c r="AC310" s="53">
        <v>11</v>
      </c>
      <c r="AD310" s="53"/>
      <c r="AE310" s="52">
        <v>1</v>
      </c>
      <c r="AF310" s="52"/>
      <c r="AG310" s="53">
        <v>15</v>
      </c>
      <c r="AH310" s="53"/>
      <c r="AI310" s="52">
        <v>1</v>
      </c>
      <c r="AJ310" s="52"/>
      <c r="AK310" s="30"/>
      <c r="AL310" s="30"/>
    </row>
    <row r="311" spans="1:38" ht="30" customHeight="1" thickBot="1">
      <c r="A311" s="57" t="s">
        <v>388</v>
      </c>
      <c r="B311" s="57"/>
      <c r="C311" s="58">
        <v>9</v>
      </c>
      <c r="D311" s="59"/>
      <c r="E311" s="60">
        <v>1</v>
      </c>
      <c r="F311" s="60"/>
      <c r="G311" s="60">
        <v>10</v>
      </c>
      <c r="H311" s="60"/>
      <c r="I311" s="53">
        <v>0</v>
      </c>
      <c r="J311" s="53"/>
      <c r="K311" s="52">
        <v>0</v>
      </c>
      <c r="L311" s="52"/>
      <c r="M311" s="53">
        <v>0</v>
      </c>
      <c r="N311" s="53"/>
      <c r="O311" s="52">
        <v>0</v>
      </c>
      <c r="P311" s="52"/>
      <c r="Q311" s="53">
        <v>0</v>
      </c>
      <c r="R311" s="53"/>
      <c r="S311" s="52">
        <v>0</v>
      </c>
      <c r="T311" s="52"/>
      <c r="U311" s="53">
        <v>3</v>
      </c>
      <c r="V311" s="53"/>
      <c r="W311" s="52">
        <v>0</v>
      </c>
      <c r="X311" s="52"/>
      <c r="Y311" s="53">
        <v>0</v>
      </c>
      <c r="Z311" s="53"/>
      <c r="AA311" s="52">
        <v>0</v>
      </c>
      <c r="AB311" s="52"/>
      <c r="AC311" s="53">
        <v>3</v>
      </c>
      <c r="AD311" s="53"/>
      <c r="AE311" s="52">
        <v>0</v>
      </c>
      <c r="AF311" s="52"/>
      <c r="AG311" s="53">
        <v>3</v>
      </c>
      <c r="AH311" s="53"/>
      <c r="AI311" s="52">
        <v>1</v>
      </c>
      <c r="AJ311" s="52"/>
      <c r="AK311" s="30"/>
      <c r="AL311" s="30"/>
    </row>
    <row r="312" spans="1:38" ht="30" customHeight="1" thickBot="1">
      <c r="A312" s="57" t="s">
        <v>389</v>
      </c>
      <c r="B312" s="57"/>
      <c r="C312" s="58">
        <v>24</v>
      </c>
      <c r="D312" s="59"/>
      <c r="E312" s="60">
        <v>5</v>
      </c>
      <c r="F312" s="60"/>
      <c r="G312" s="60">
        <v>29</v>
      </c>
      <c r="H312" s="60"/>
      <c r="I312" s="53">
        <v>0</v>
      </c>
      <c r="J312" s="53"/>
      <c r="K312" s="52">
        <v>0</v>
      </c>
      <c r="L312" s="52"/>
      <c r="M312" s="53">
        <v>3</v>
      </c>
      <c r="N312" s="53"/>
      <c r="O312" s="52">
        <v>0</v>
      </c>
      <c r="P312" s="52"/>
      <c r="Q312" s="53">
        <v>3</v>
      </c>
      <c r="R312" s="53"/>
      <c r="S312" s="52">
        <v>0</v>
      </c>
      <c r="T312" s="52"/>
      <c r="U312" s="53">
        <v>1</v>
      </c>
      <c r="V312" s="53"/>
      <c r="W312" s="52">
        <v>1</v>
      </c>
      <c r="X312" s="52"/>
      <c r="Y312" s="53">
        <v>1</v>
      </c>
      <c r="Z312" s="53"/>
      <c r="AA312" s="52">
        <v>1</v>
      </c>
      <c r="AB312" s="52"/>
      <c r="AC312" s="53">
        <v>4</v>
      </c>
      <c r="AD312" s="53"/>
      <c r="AE312" s="52">
        <v>1</v>
      </c>
      <c r="AF312" s="52"/>
      <c r="AG312" s="53">
        <v>12</v>
      </c>
      <c r="AH312" s="53"/>
      <c r="AI312" s="52">
        <v>2</v>
      </c>
      <c r="AJ312" s="52"/>
      <c r="AK312" s="30"/>
      <c r="AL312" s="30"/>
    </row>
    <row r="313" spans="1:38" ht="30" customHeight="1" thickBot="1">
      <c r="A313" s="57" t="s">
        <v>459</v>
      </c>
      <c r="B313" s="57"/>
      <c r="C313" s="58">
        <v>10</v>
      </c>
      <c r="D313" s="59"/>
      <c r="E313" s="60">
        <v>1</v>
      </c>
      <c r="F313" s="60"/>
      <c r="G313" s="60">
        <v>11</v>
      </c>
      <c r="H313" s="60"/>
      <c r="I313" s="53">
        <v>0</v>
      </c>
      <c r="J313" s="53"/>
      <c r="K313" s="52">
        <v>0</v>
      </c>
      <c r="L313" s="52"/>
      <c r="M313" s="53">
        <v>0</v>
      </c>
      <c r="N313" s="53"/>
      <c r="O313" s="52">
        <v>0</v>
      </c>
      <c r="P313" s="52"/>
      <c r="Q313" s="53">
        <v>2</v>
      </c>
      <c r="R313" s="53"/>
      <c r="S313" s="52">
        <v>1</v>
      </c>
      <c r="T313" s="52"/>
      <c r="U313" s="53">
        <v>1</v>
      </c>
      <c r="V313" s="53"/>
      <c r="W313" s="52">
        <v>0</v>
      </c>
      <c r="X313" s="52"/>
      <c r="Y313" s="53">
        <v>2</v>
      </c>
      <c r="Z313" s="53"/>
      <c r="AA313" s="52">
        <v>0</v>
      </c>
      <c r="AB313" s="52"/>
      <c r="AC313" s="53">
        <v>0</v>
      </c>
      <c r="AD313" s="53"/>
      <c r="AE313" s="52">
        <v>0</v>
      </c>
      <c r="AF313" s="52"/>
      <c r="AG313" s="53">
        <v>5</v>
      </c>
      <c r="AH313" s="53"/>
      <c r="AI313" s="52">
        <v>0</v>
      </c>
      <c r="AJ313" s="52"/>
      <c r="AK313" s="30"/>
      <c r="AL313" s="30"/>
    </row>
    <row r="314" spans="1:38" ht="30" customHeight="1" thickBot="1">
      <c r="A314" s="57" t="s">
        <v>391</v>
      </c>
      <c r="B314" s="57"/>
      <c r="C314" s="58">
        <v>26</v>
      </c>
      <c r="D314" s="59"/>
      <c r="E314" s="60">
        <v>4</v>
      </c>
      <c r="F314" s="60"/>
      <c r="G314" s="60">
        <v>30</v>
      </c>
      <c r="H314" s="60"/>
      <c r="I314" s="53">
        <v>0</v>
      </c>
      <c r="J314" s="53"/>
      <c r="K314" s="52">
        <v>0</v>
      </c>
      <c r="L314" s="52"/>
      <c r="M314" s="53">
        <v>1</v>
      </c>
      <c r="N314" s="53"/>
      <c r="O314" s="52">
        <v>0</v>
      </c>
      <c r="P314" s="52"/>
      <c r="Q314" s="53">
        <v>2</v>
      </c>
      <c r="R314" s="53"/>
      <c r="S314" s="52">
        <v>0</v>
      </c>
      <c r="T314" s="52"/>
      <c r="U314" s="53">
        <v>4</v>
      </c>
      <c r="V314" s="53"/>
      <c r="W314" s="52">
        <v>2</v>
      </c>
      <c r="X314" s="52"/>
      <c r="Y314" s="53">
        <v>1</v>
      </c>
      <c r="Z314" s="53"/>
      <c r="AA314" s="52">
        <v>0</v>
      </c>
      <c r="AB314" s="52"/>
      <c r="AC314" s="53">
        <v>8</v>
      </c>
      <c r="AD314" s="53"/>
      <c r="AE314" s="52">
        <v>0</v>
      </c>
      <c r="AF314" s="52"/>
      <c r="AG314" s="53">
        <v>10</v>
      </c>
      <c r="AH314" s="53"/>
      <c r="AI314" s="52">
        <v>2</v>
      </c>
      <c r="AJ314" s="52"/>
      <c r="AK314" s="30"/>
      <c r="AL314" s="30"/>
    </row>
    <row r="315" spans="1:38" ht="30" customHeight="1" thickBot="1">
      <c r="A315" s="57" t="s">
        <v>392</v>
      </c>
      <c r="B315" s="57"/>
      <c r="C315" s="58">
        <v>19</v>
      </c>
      <c r="D315" s="59"/>
      <c r="E315" s="60">
        <v>2</v>
      </c>
      <c r="F315" s="60"/>
      <c r="G315" s="60">
        <v>21</v>
      </c>
      <c r="H315" s="60"/>
      <c r="I315" s="53">
        <v>0</v>
      </c>
      <c r="J315" s="53"/>
      <c r="K315" s="52">
        <v>0</v>
      </c>
      <c r="L315" s="52"/>
      <c r="M315" s="53">
        <v>0</v>
      </c>
      <c r="N315" s="53"/>
      <c r="O315" s="52">
        <v>0</v>
      </c>
      <c r="P315" s="52"/>
      <c r="Q315" s="53">
        <v>3</v>
      </c>
      <c r="R315" s="53"/>
      <c r="S315" s="52">
        <v>0</v>
      </c>
      <c r="T315" s="52"/>
      <c r="U315" s="53">
        <v>7</v>
      </c>
      <c r="V315" s="53"/>
      <c r="W315" s="52">
        <v>0</v>
      </c>
      <c r="X315" s="52"/>
      <c r="Y315" s="53">
        <v>1</v>
      </c>
      <c r="Z315" s="53"/>
      <c r="AA315" s="52">
        <v>0</v>
      </c>
      <c r="AB315" s="52"/>
      <c r="AC315" s="53">
        <v>2</v>
      </c>
      <c r="AD315" s="53"/>
      <c r="AE315" s="52">
        <v>0</v>
      </c>
      <c r="AF315" s="52"/>
      <c r="AG315" s="53">
        <v>6</v>
      </c>
      <c r="AH315" s="53"/>
      <c r="AI315" s="52">
        <v>2</v>
      </c>
      <c r="AJ315" s="52"/>
      <c r="AK315" s="30"/>
      <c r="AL315" s="30"/>
    </row>
    <row r="316" spans="1:38" ht="30" customHeight="1" thickBot="1">
      <c r="A316" s="57" t="s">
        <v>393</v>
      </c>
      <c r="B316" s="57"/>
      <c r="C316" s="58">
        <v>19</v>
      </c>
      <c r="D316" s="59"/>
      <c r="E316" s="60">
        <v>0</v>
      </c>
      <c r="F316" s="60"/>
      <c r="G316" s="60">
        <v>19</v>
      </c>
      <c r="H316" s="60"/>
      <c r="I316" s="53">
        <v>1</v>
      </c>
      <c r="J316" s="53"/>
      <c r="K316" s="52">
        <v>0</v>
      </c>
      <c r="L316" s="52"/>
      <c r="M316" s="53">
        <v>1</v>
      </c>
      <c r="N316" s="53"/>
      <c r="O316" s="52">
        <v>0</v>
      </c>
      <c r="P316" s="52"/>
      <c r="Q316" s="53">
        <v>4</v>
      </c>
      <c r="R316" s="53"/>
      <c r="S316" s="52">
        <v>0</v>
      </c>
      <c r="T316" s="52"/>
      <c r="U316" s="53">
        <v>1</v>
      </c>
      <c r="V316" s="53"/>
      <c r="W316" s="52">
        <v>0</v>
      </c>
      <c r="X316" s="52"/>
      <c r="Y316" s="53">
        <v>1</v>
      </c>
      <c r="Z316" s="53"/>
      <c r="AA316" s="52">
        <v>0</v>
      </c>
      <c r="AB316" s="52"/>
      <c r="AC316" s="53">
        <v>4</v>
      </c>
      <c r="AD316" s="53"/>
      <c r="AE316" s="52">
        <v>0</v>
      </c>
      <c r="AF316" s="52"/>
      <c r="AG316" s="53">
        <v>7</v>
      </c>
      <c r="AH316" s="53"/>
      <c r="AI316" s="52">
        <v>0</v>
      </c>
      <c r="AJ316" s="52"/>
      <c r="AK316" s="30"/>
      <c r="AL316" s="30"/>
    </row>
    <row r="317" spans="1:38" ht="30" customHeight="1" thickBot="1">
      <c r="A317" s="57" t="s">
        <v>460</v>
      </c>
      <c r="B317" s="57"/>
      <c r="C317" s="58">
        <v>13</v>
      </c>
      <c r="D317" s="59"/>
      <c r="E317" s="60">
        <v>4</v>
      </c>
      <c r="F317" s="60"/>
      <c r="G317" s="60">
        <v>17</v>
      </c>
      <c r="H317" s="60"/>
      <c r="I317" s="53">
        <v>1</v>
      </c>
      <c r="J317" s="53"/>
      <c r="K317" s="52">
        <v>0</v>
      </c>
      <c r="L317" s="52"/>
      <c r="M317" s="53">
        <v>4</v>
      </c>
      <c r="N317" s="53"/>
      <c r="O317" s="52">
        <v>1</v>
      </c>
      <c r="P317" s="52"/>
      <c r="Q317" s="53">
        <v>5</v>
      </c>
      <c r="R317" s="53"/>
      <c r="S317" s="52">
        <v>2</v>
      </c>
      <c r="T317" s="52"/>
      <c r="U317" s="53">
        <v>1</v>
      </c>
      <c r="V317" s="53"/>
      <c r="W317" s="52">
        <v>0</v>
      </c>
      <c r="X317" s="52"/>
      <c r="Y317" s="53">
        <v>0</v>
      </c>
      <c r="Z317" s="53"/>
      <c r="AA317" s="52">
        <v>0</v>
      </c>
      <c r="AB317" s="52"/>
      <c r="AC317" s="53">
        <v>1</v>
      </c>
      <c r="AD317" s="53"/>
      <c r="AE317" s="52">
        <v>0</v>
      </c>
      <c r="AF317" s="52"/>
      <c r="AG317" s="53">
        <v>1</v>
      </c>
      <c r="AH317" s="53"/>
      <c r="AI317" s="52">
        <v>1</v>
      </c>
      <c r="AJ317" s="52"/>
      <c r="AK317" s="30"/>
      <c r="AL317" s="30"/>
    </row>
    <row r="318" spans="1:38" ht="30" customHeight="1" thickBot="1">
      <c r="A318" s="57" t="s">
        <v>461</v>
      </c>
      <c r="B318" s="57"/>
      <c r="C318" s="58">
        <v>10</v>
      </c>
      <c r="D318" s="59"/>
      <c r="E318" s="60">
        <v>3</v>
      </c>
      <c r="F318" s="60"/>
      <c r="G318" s="60">
        <v>13</v>
      </c>
      <c r="H318" s="60"/>
      <c r="I318" s="53">
        <v>0</v>
      </c>
      <c r="J318" s="53"/>
      <c r="K318" s="52">
        <v>0</v>
      </c>
      <c r="L318" s="52"/>
      <c r="M318" s="53">
        <v>0</v>
      </c>
      <c r="N318" s="53"/>
      <c r="O318" s="52">
        <v>0</v>
      </c>
      <c r="P318" s="52"/>
      <c r="Q318" s="53">
        <v>2</v>
      </c>
      <c r="R318" s="53"/>
      <c r="S318" s="52">
        <v>0</v>
      </c>
      <c r="T318" s="52"/>
      <c r="U318" s="53">
        <v>1</v>
      </c>
      <c r="V318" s="53"/>
      <c r="W318" s="52">
        <v>0</v>
      </c>
      <c r="X318" s="52"/>
      <c r="Y318" s="53">
        <v>0</v>
      </c>
      <c r="Z318" s="53"/>
      <c r="AA318" s="52">
        <v>0</v>
      </c>
      <c r="AB318" s="52"/>
      <c r="AC318" s="53">
        <v>2</v>
      </c>
      <c r="AD318" s="53"/>
      <c r="AE318" s="52">
        <v>0</v>
      </c>
      <c r="AF318" s="52"/>
      <c r="AG318" s="53">
        <v>5</v>
      </c>
      <c r="AH318" s="53"/>
      <c r="AI318" s="52">
        <v>3</v>
      </c>
      <c r="AJ318" s="52"/>
      <c r="AK318" s="30"/>
      <c r="AL318" s="30"/>
    </row>
    <row r="319" spans="1:38" ht="30" customHeight="1" thickBot="1">
      <c r="A319" s="57" t="s">
        <v>394</v>
      </c>
      <c r="B319" s="57"/>
      <c r="C319" s="58">
        <v>15</v>
      </c>
      <c r="D319" s="59"/>
      <c r="E319" s="60">
        <v>3</v>
      </c>
      <c r="F319" s="60"/>
      <c r="G319" s="60">
        <v>18</v>
      </c>
      <c r="H319" s="60"/>
      <c r="I319" s="53">
        <v>0</v>
      </c>
      <c r="J319" s="53"/>
      <c r="K319" s="52">
        <v>0</v>
      </c>
      <c r="L319" s="52"/>
      <c r="M319" s="53">
        <v>3</v>
      </c>
      <c r="N319" s="53"/>
      <c r="O319" s="52">
        <v>0</v>
      </c>
      <c r="P319" s="52"/>
      <c r="Q319" s="53">
        <v>7</v>
      </c>
      <c r="R319" s="53"/>
      <c r="S319" s="52">
        <v>0</v>
      </c>
      <c r="T319" s="52"/>
      <c r="U319" s="53">
        <v>0</v>
      </c>
      <c r="V319" s="53"/>
      <c r="W319" s="52">
        <v>1</v>
      </c>
      <c r="X319" s="52"/>
      <c r="Y319" s="53">
        <v>1</v>
      </c>
      <c r="Z319" s="53"/>
      <c r="AA319" s="52">
        <v>0</v>
      </c>
      <c r="AB319" s="52"/>
      <c r="AC319" s="53">
        <v>2</v>
      </c>
      <c r="AD319" s="53"/>
      <c r="AE319" s="52">
        <v>1</v>
      </c>
      <c r="AF319" s="52"/>
      <c r="AG319" s="53">
        <v>2</v>
      </c>
      <c r="AH319" s="53"/>
      <c r="AI319" s="52">
        <v>1</v>
      </c>
      <c r="AJ319" s="52"/>
      <c r="AK319" s="30"/>
      <c r="AL319" s="30"/>
    </row>
    <row r="320" spans="1:38" ht="30" customHeight="1" thickBot="1">
      <c r="A320" s="57" t="s">
        <v>395</v>
      </c>
      <c r="B320" s="57"/>
      <c r="C320" s="58">
        <v>23</v>
      </c>
      <c r="D320" s="59"/>
      <c r="E320" s="60">
        <v>1</v>
      </c>
      <c r="F320" s="60"/>
      <c r="G320" s="60">
        <v>24</v>
      </c>
      <c r="H320" s="60"/>
      <c r="I320" s="53">
        <v>0</v>
      </c>
      <c r="J320" s="53"/>
      <c r="K320" s="52">
        <v>0</v>
      </c>
      <c r="L320" s="52"/>
      <c r="M320" s="53">
        <v>0</v>
      </c>
      <c r="N320" s="53"/>
      <c r="O320" s="52">
        <v>0</v>
      </c>
      <c r="P320" s="52"/>
      <c r="Q320" s="53">
        <v>0</v>
      </c>
      <c r="R320" s="53"/>
      <c r="S320" s="52">
        <v>0</v>
      </c>
      <c r="T320" s="52"/>
      <c r="U320" s="53">
        <v>1</v>
      </c>
      <c r="V320" s="53"/>
      <c r="W320" s="52">
        <v>0</v>
      </c>
      <c r="X320" s="52"/>
      <c r="Y320" s="53">
        <v>3</v>
      </c>
      <c r="Z320" s="53"/>
      <c r="AA320" s="52">
        <v>0</v>
      </c>
      <c r="AB320" s="52"/>
      <c r="AC320" s="53">
        <v>9</v>
      </c>
      <c r="AD320" s="53"/>
      <c r="AE320" s="52">
        <v>1</v>
      </c>
      <c r="AF320" s="52"/>
      <c r="AG320" s="53">
        <v>10</v>
      </c>
      <c r="AH320" s="53"/>
      <c r="AI320" s="52">
        <v>0</v>
      </c>
      <c r="AJ320" s="52"/>
      <c r="AK320" s="30"/>
      <c r="AL320" s="30"/>
    </row>
    <row r="321" spans="1:38" ht="30" customHeight="1" thickBot="1">
      <c r="A321" s="57" t="s">
        <v>396</v>
      </c>
      <c r="B321" s="57"/>
      <c r="C321" s="58">
        <v>37</v>
      </c>
      <c r="D321" s="59"/>
      <c r="E321" s="60">
        <v>3</v>
      </c>
      <c r="F321" s="60"/>
      <c r="G321" s="60">
        <v>40</v>
      </c>
      <c r="H321" s="60"/>
      <c r="I321" s="53">
        <v>1</v>
      </c>
      <c r="J321" s="53"/>
      <c r="K321" s="52">
        <v>0</v>
      </c>
      <c r="L321" s="52"/>
      <c r="M321" s="53">
        <v>3</v>
      </c>
      <c r="N321" s="53"/>
      <c r="O321" s="52">
        <v>0</v>
      </c>
      <c r="P321" s="52"/>
      <c r="Q321" s="53">
        <v>9</v>
      </c>
      <c r="R321" s="53"/>
      <c r="S321" s="52">
        <v>0</v>
      </c>
      <c r="T321" s="52"/>
      <c r="U321" s="53">
        <v>3</v>
      </c>
      <c r="V321" s="53"/>
      <c r="W321" s="52">
        <v>0</v>
      </c>
      <c r="X321" s="52"/>
      <c r="Y321" s="53">
        <v>4</v>
      </c>
      <c r="Z321" s="53"/>
      <c r="AA321" s="52">
        <v>0</v>
      </c>
      <c r="AB321" s="52"/>
      <c r="AC321" s="53">
        <v>6</v>
      </c>
      <c r="AD321" s="53"/>
      <c r="AE321" s="52">
        <v>1</v>
      </c>
      <c r="AF321" s="52"/>
      <c r="AG321" s="53">
        <v>11</v>
      </c>
      <c r="AH321" s="53"/>
      <c r="AI321" s="52">
        <v>2</v>
      </c>
      <c r="AJ321" s="52"/>
      <c r="AK321" s="30"/>
      <c r="AL321" s="30"/>
    </row>
    <row r="322" spans="1:38" ht="30" customHeight="1" thickBot="1">
      <c r="A322" s="57" t="s">
        <v>397</v>
      </c>
      <c r="B322" s="57"/>
      <c r="C322" s="58">
        <v>8</v>
      </c>
      <c r="D322" s="59"/>
      <c r="E322" s="60">
        <v>4</v>
      </c>
      <c r="F322" s="60"/>
      <c r="G322" s="60">
        <v>12</v>
      </c>
      <c r="H322" s="60"/>
      <c r="I322" s="53">
        <v>0</v>
      </c>
      <c r="J322" s="53"/>
      <c r="K322" s="52">
        <v>1</v>
      </c>
      <c r="L322" s="52"/>
      <c r="M322" s="53">
        <v>0</v>
      </c>
      <c r="N322" s="53"/>
      <c r="O322" s="52">
        <v>0</v>
      </c>
      <c r="P322" s="52"/>
      <c r="Q322" s="53">
        <v>0</v>
      </c>
      <c r="R322" s="53"/>
      <c r="S322" s="52">
        <v>0</v>
      </c>
      <c r="T322" s="52"/>
      <c r="U322" s="53">
        <v>1</v>
      </c>
      <c r="V322" s="53"/>
      <c r="W322" s="52">
        <v>1</v>
      </c>
      <c r="X322" s="52"/>
      <c r="Y322" s="53">
        <v>1</v>
      </c>
      <c r="Z322" s="53"/>
      <c r="AA322" s="52">
        <v>1</v>
      </c>
      <c r="AB322" s="52"/>
      <c r="AC322" s="53">
        <v>2</v>
      </c>
      <c r="AD322" s="53"/>
      <c r="AE322" s="52">
        <v>0</v>
      </c>
      <c r="AF322" s="52"/>
      <c r="AG322" s="53">
        <v>4</v>
      </c>
      <c r="AH322" s="53"/>
      <c r="AI322" s="52">
        <v>1</v>
      </c>
      <c r="AJ322" s="52"/>
      <c r="AK322" s="30"/>
      <c r="AL322" s="30"/>
    </row>
    <row r="323" spans="1:38" ht="30" customHeight="1" thickBot="1">
      <c r="A323" s="57" t="s">
        <v>398</v>
      </c>
      <c r="B323" s="57"/>
      <c r="C323" s="58">
        <v>0</v>
      </c>
      <c r="D323" s="59"/>
      <c r="E323" s="60">
        <v>0</v>
      </c>
      <c r="F323" s="60"/>
      <c r="G323" s="60">
        <v>0</v>
      </c>
      <c r="H323" s="60"/>
      <c r="I323" s="53">
        <v>0</v>
      </c>
      <c r="J323" s="53"/>
      <c r="K323" s="52">
        <v>0</v>
      </c>
      <c r="L323" s="52"/>
      <c r="M323" s="53">
        <v>0</v>
      </c>
      <c r="N323" s="53"/>
      <c r="O323" s="52">
        <v>0</v>
      </c>
      <c r="P323" s="52"/>
      <c r="Q323" s="53">
        <v>0</v>
      </c>
      <c r="R323" s="53"/>
      <c r="S323" s="52">
        <v>0</v>
      </c>
      <c r="T323" s="52"/>
      <c r="U323" s="53">
        <v>0</v>
      </c>
      <c r="V323" s="53"/>
      <c r="W323" s="52">
        <v>0</v>
      </c>
      <c r="X323" s="52"/>
      <c r="Y323" s="53">
        <v>0</v>
      </c>
      <c r="Z323" s="53"/>
      <c r="AA323" s="52">
        <v>0</v>
      </c>
      <c r="AB323" s="52"/>
      <c r="AC323" s="53">
        <v>0</v>
      </c>
      <c r="AD323" s="53"/>
      <c r="AE323" s="52">
        <v>0</v>
      </c>
      <c r="AF323" s="52"/>
      <c r="AG323" s="53">
        <v>0</v>
      </c>
      <c r="AH323" s="53"/>
      <c r="AI323" s="52">
        <v>0</v>
      </c>
      <c r="AJ323" s="52"/>
      <c r="AK323" s="30"/>
      <c r="AL323" s="30"/>
    </row>
    <row r="324" spans="1:38" ht="30" customHeight="1" thickBot="1">
      <c r="A324" s="57" t="s">
        <v>399</v>
      </c>
      <c r="B324" s="57"/>
      <c r="C324" s="58">
        <v>43</v>
      </c>
      <c r="D324" s="59"/>
      <c r="E324" s="60">
        <v>5</v>
      </c>
      <c r="F324" s="60"/>
      <c r="G324" s="60">
        <v>48</v>
      </c>
      <c r="H324" s="60"/>
      <c r="I324" s="53">
        <v>2</v>
      </c>
      <c r="J324" s="53"/>
      <c r="K324" s="52">
        <v>0</v>
      </c>
      <c r="L324" s="52"/>
      <c r="M324" s="53">
        <v>2</v>
      </c>
      <c r="N324" s="53"/>
      <c r="O324" s="52">
        <v>1</v>
      </c>
      <c r="P324" s="52"/>
      <c r="Q324" s="53">
        <v>4</v>
      </c>
      <c r="R324" s="53"/>
      <c r="S324" s="52">
        <v>1</v>
      </c>
      <c r="T324" s="52"/>
      <c r="U324" s="53">
        <v>3</v>
      </c>
      <c r="V324" s="53"/>
      <c r="W324" s="52">
        <v>2</v>
      </c>
      <c r="X324" s="52"/>
      <c r="Y324" s="53">
        <v>4</v>
      </c>
      <c r="Z324" s="53"/>
      <c r="AA324" s="52">
        <v>0</v>
      </c>
      <c r="AB324" s="52"/>
      <c r="AC324" s="53">
        <v>11</v>
      </c>
      <c r="AD324" s="53"/>
      <c r="AE324" s="52">
        <v>0</v>
      </c>
      <c r="AF324" s="52"/>
      <c r="AG324" s="53">
        <v>17</v>
      </c>
      <c r="AH324" s="53"/>
      <c r="AI324" s="52">
        <v>1</v>
      </c>
      <c r="AJ324" s="52"/>
      <c r="AK324" s="30"/>
      <c r="AL324" s="30"/>
    </row>
    <row r="325" spans="1:38" ht="30" customHeight="1" thickBot="1">
      <c r="A325" s="57" t="s">
        <v>400</v>
      </c>
      <c r="B325" s="57"/>
      <c r="C325" s="58">
        <v>22</v>
      </c>
      <c r="D325" s="59"/>
      <c r="E325" s="60">
        <v>1</v>
      </c>
      <c r="F325" s="60"/>
      <c r="G325" s="60">
        <v>23</v>
      </c>
      <c r="H325" s="60"/>
      <c r="I325" s="53">
        <v>0</v>
      </c>
      <c r="J325" s="53"/>
      <c r="K325" s="52">
        <v>0</v>
      </c>
      <c r="L325" s="52"/>
      <c r="M325" s="53">
        <v>0</v>
      </c>
      <c r="N325" s="53"/>
      <c r="O325" s="52">
        <v>0</v>
      </c>
      <c r="P325" s="52"/>
      <c r="Q325" s="53">
        <v>5</v>
      </c>
      <c r="R325" s="53"/>
      <c r="S325" s="52">
        <v>0</v>
      </c>
      <c r="T325" s="52"/>
      <c r="U325" s="53">
        <v>0</v>
      </c>
      <c r="V325" s="53"/>
      <c r="W325" s="52">
        <v>0</v>
      </c>
      <c r="X325" s="52"/>
      <c r="Y325" s="53">
        <v>1</v>
      </c>
      <c r="Z325" s="53"/>
      <c r="AA325" s="52">
        <v>0</v>
      </c>
      <c r="AB325" s="52"/>
      <c r="AC325" s="53">
        <v>3</v>
      </c>
      <c r="AD325" s="53"/>
      <c r="AE325" s="52">
        <v>0</v>
      </c>
      <c r="AF325" s="52"/>
      <c r="AG325" s="53">
        <v>13</v>
      </c>
      <c r="AH325" s="53"/>
      <c r="AI325" s="52">
        <v>1</v>
      </c>
      <c r="AJ325" s="52"/>
      <c r="AK325" s="30"/>
      <c r="AL325" s="30"/>
    </row>
    <row r="326" spans="1:38" ht="30" customHeight="1" thickBot="1">
      <c r="A326" s="57" t="s">
        <v>401</v>
      </c>
      <c r="B326" s="57"/>
      <c r="C326" s="58">
        <v>9</v>
      </c>
      <c r="D326" s="59"/>
      <c r="E326" s="60">
        <v>0</v>
      </c>
      <c r="F326" s="60"/>
      <c r="G326" s="60">
        <v>9</v>
      </c>
      <c r="H326" s="60"/>
      <c r="I326" s="53">
        <v>0</v>
      </c>
      <c r="J326" s="53"/>
      <c r="K326" s="52">
        <v>0</v>
      </c>
      <c r="L326" s="52"/>
      <c r="M326" s="53">
        <v>0</v>
      </c>
      <c r="N326" s="53"/>
      <c r="O326" s="52">
        <v>0</v>
      </c>
      <c r="P326" s="52"/>
      <c r="Q326" s="53">
        <v>0</v>
      </c>
      <c r="R326" s="53"/>
      <c r="S326" s="52">
        <v>0</v>
      </c>
      <c r="T326" s="52"/>
      <c r="U326" s="53">
        <v>0</v>
      </c>
      <c r="V326" s="53"/>
      <c r="W326" s="52">
        <v>0</v>
      </c>
      <c r="X326" s="52"/>
      <c r="Y326" s="53">
        <v>0</v>
      </c>
      <c r="Z326" s="53"/>
      <c r="AA326" s="52">
        <v>0</v>
      </c>
      <c r="AB326" s="52"/>
      <c r="AC326" s="53">
        <v>1</v>
      </c>
      <c r="AD326" s="53"/>
      <c r="AE326" s="52">
        <v>0</v>
      </c>
      <c r="AF326" s="52"/>
      <c r="AG326" s="53">
        <v>8</v>
      </c>
      <c r="AH326" s="53"/>
      <c r="AI326" s="52">
        <v>0</v>
      </c>
      <c r="AJ326" s="52"/>
      <c r="AK326" s="30"/>
      <c r="AL326" s="30"/>
    </row>
    <row r="327" spans="1:38" ht="30" customHeight="1" thickBot="1">
      <c r="A327" s="57" t="s">
        <v>402</v>
      </c>
      <c r="B327" s="57"/>
      <c r="C327" s="58">
        <v>10</v>
      </c>
      <c r="D327" s="59"/>
      <c r="E327" s="60">
        <v>1</v>
      </c>
      <c r="F327" s="60"/>
      <c r="G327" s="60">
        <v>11</v>
      </c>
      <c r="H327" s="60"/>
      <c r="I327" s="53">
        <v>0</v>
      </c>
      <c r="J327" s="53"/>
      <c r="K327" s="52">
        <v>0</v>
      </c>
      <c r="L327" s="52"/>
      <c r="M327" s="53">
        <v>0</v>
      </c>
      <c r="N327" s="53"/>
      <c r="O327" s="52">
        <v>0</v>
      </c>
      <c r="P327" s="52"/>
      <c r="Q327" s="53">
        <v>0</v>
      </c>
      <c r="R327" s="53"/>
      <c r="S327" s="52">
        <v>0</v>
      </c>
      <c r="T327" s="52"/>
      <c r="U327" s="53">
        <v>0</v>
      </c>
      <c r="V327" s="53"/>
      <c r="W327" s="52">
        <v>0</v>
      </c>
      <c r="X327" s="52"/>
      <c r="Y327" s="53">
        <v>1</v>
      </c>
      <c r="Z327" s="53"/>
      <c r="AA327" s="52">
        <v>0</v>
      </c>
      <c r="AB327" s="52"/>
      <c r="AC327" s="53">
        <v>2</v>
      </c>
      <c r="AD327" s="53"/>
      <c r="AE327" s="52">
        <v>0</v>
      </c>
      <c r="AF327" s="52"/>
      <c r="AG327" s="53">
        <v>7</v>
      </c>
      <c r="AH327" s="53"/>
      <c r="AI327" s="52">
        <v>1</v>
      </c>
      <c r="AJ327" s="52"/>
      <c r="AK327" s="30"/>
      <c r="AL327" s="30"/>
    </row>
    <row r="328" spans="1:38" ht="30" customHeight="1" thickBot="1">
      <c r="A328" s="57" t="s">
        <v>403</v>
      </c>
      <c r="B328" s="57"/>
      <c r="C328" s="58">
        <v>31</v>
      </c>
      <c r="D328" s="59"/>
      <c r="E328" s="60">
        <v>1</v>
      </c>
      <c r="F328" s="60"/>
      <c r="G328" s="60">
        <v>32</v>
      </c>
      <c r="H328" s="60"/>
      <c r="I328" s="53">
        <v>0</v>
      </c>
      <c r="J328" s="53"/>
      <c r="K328" s="52">
        <v>0</v>
      </c>
      <c r="L328" s="52"/>
      <c r="M328" s="53">
        <v>1</v>
      </c>
      <c r="N328" s="53"/>
      <c r="O328" s="52">
        <v>0</v>
      </c>
      <c r="P328" s="52"/>
      <c r="Q328" s="53">
        <v>2</v>
      </c>
      <c r="R328" s="53"/>
      <c r="S328" s="52">
        <v>0</v>
      </c>
      <c r="T328" s="52"/>
      <c r="U328" s="53">
        <v>3</v>
      </c>
      <c r="V328" s="53"/>
      <c r="W328" s="52">
        <v>0</v>
      </c>
      <c r="X328" s="52"/>
      <c r="Y328" s="53">
        <v>5</v>
      </c>
      <c r="Z328" s="53"/>
      <c r="AA328" s="52">
        <v>1</v>
      </c>
      <c r="AB328" s="52"/>
      <c r="AC328" s="53">
        <v>5</v>
      </c>
      <c r="AD328" s="53"/>
      <c r="AE328" s="52">
        <v>0</v>
      </c>
      <c r="AF328" s="52"/>
      <c r="AG328" s="53">
        <v>15</v>
      </c>
      <c r="AH328" s="53"/>
      <c r="AI328" s="52">
        <v>0</v>
      </c>
      <c r="AJ328" s="52"/>
      <c r="AK328" s="30"/>
      <c r="AL328" s="30"/>
    </row>
    <row r="329" spans="1:38" ht="30" customHeight="1" thickBot="1">
      <c r="A329" s="57" t="s">
        <v>404</v>
      </c>
      <c r="B329" s="57"/>
      <c r="C329" s="58">
        <v>17</v>
      </c>
      <c r="D329" s="59"/>
      <c r="E329" s="60">
        <v>2</v>
      </c>
      <c r="F329" s="60"/>
      <c r="G329" s="60">
        <v>19</v>
      </c>
      <c r="H329" s="60"/>
      <c r="I329" s="53">
        <v>0</v>
      </c>
      <c r="J329" s="53"/>
      <c r="K329" s="52">
        <v>0</v>
      </c>
      <c r="L329" s="52"/>
      <c r="M329" s="53">
        <v>1</v>
      </c>
      <c r="N329" s="53"/>
      <c r="O329" s="52">
        <v>0</v>
      </c>
      <c r="P329" s="52"/>
      <c r="Q329" s="53">
        <v>1</v>
      </c>
      <c r="R329" s="53"/>
      <c r="S329" s="52">
        <v>0</v>
      </c>
      <c r="T329" s="52"/>
      <c r="U329" s="53">
        <v>2</v>
      </c>
      <c r="V329" s="53"/>
      <c r="W329" s="52">
        <v>0</v>
      </c>
      <c r="X329" s="52"/>
      <c r="Y329" s="53">
        <v>1</v>
      </c>
      <c r="Z329" s="53"/>
      <c r="AA329" s="52">
        <v>0</v>
      </c>
      <c r="AB329" s="52"/>
      <c r="AC329" s="53">
        <v>2</v>
      </c>
      <c r="AD329" s="53"/>
      <c r="AE329" s="52">
        <v>0</v>
      </c>
      <c r="AF329" s="52"/>
      <c r="AG329" s="53">
        <v>10</v>
      </c>
      <c r="AH329" s="53"/>
      <c r="AI329" s="52">
        <v>2</v>
      </c>
      <c r="AJ329" s="52"/>
      <c r="AK329" s="30"/>
      <c r="AL329" s="30"/>
    </row>
    <row r="330" spans="1:38" ht="30" customHeight="1" thickBot="1">
      <c r="A330" s="57" t="s">
        <v>405</v>
      </c>
      <c r="B330" s="57"/>
      <c r="C330" s="58">
        <v>52</v>
      </c>
      <c r="D330" s="59"/>
      <c r="E330" s="60">
        <v>1</v>
      </c>
      <c r="F330" s="60"/>
      <c r="G330" s="60">
        <v>53</v>
      </c>
      <c r="H330" s="60"/>
      <c r="I330" s="53">
        <v>2</v>
      </c>
      <c r="J330" s="53"/>
      <c r="K330" s="52">
        <v>0</v>
      </c>
      <c r="L330" s="52"/>
      <c r="M330" s="53">
        <v>3</v>
      </c>
      <c r="N330" s="53"/>
      <c r="O330" s="52">
        <v>0</v>
      </c>
      <c r="P330" s="52"/>
      <c r="Q330" s="53">
        <v>12</v>
      </c>
      <c r="R330" s="53"/>
      <c r="S330" s="52">
        <v>0</v>
      </c>
      <c r="T330" s="52"/>
      <c r="U330" s="53">
        <v>8</v>
      </c>
      <c r="V330" s="53"/>
      <c r="W330" s="52">
        <v>0</v>
      </c>
      <c r="X330" s="52"/>
      <c r="Y330" s="53">
        <v>2</v>
      </c>
      <c r="Z330" s="53"/>
      <c r="AA330" s="52">
        <v>0</v>
      </c>
      <c r="AB330" s="52"/>
      <c r="AC330" s="53">
        <v>10</v>
      </c>
      <c r="AD330" s="53"/>
      <c r="AE330" s="52">
        <v>0</v>
      </c>
      <c r="AF330" s="52"/>
      <c r="AG330" s="53">
        <v>15</v>
      </c>
      <c r="AH330" s="53"/>
      <c r="AI330" s="52">
        <v>1</v>
      </c>
      <c r="AJ330" s="52"/>
      <c r="AK330" s="30"/>
      <c r="AL330" s="30"/>
    </row>
    <row r="331" spans="1:38" ht="30" customHeight="1" thickBot="1">
      <c r="A331" s="57" t="s">
        <v>406</v>
      </c>
      <c r="B331" s="57"/>
      <c r="C331" s="58">
        <v>52</v>
      </c>
      <c r="D331" s="59"/>
      <c r="E331" s="60">
        <v>8</v>
      </c>
      <c r="F331" s="60"/>
      <c r="G331" s="60">
        <v>60</v>
      </c>
      <c r="H331" s="60"/>
      <c r="I331" s="53">
        <v>0</v>
      </c>
      <c r="J331" s="53"/>
      <c r="K331" s="52">
        <v>0</v>
      </c>
      <c r="L331" s="52"/>
      <c r="M331" s="53">
        <v>4</v>
      </c>
      <c r="N331" s="53"/>
      <c r="O331" s="52">
        <v>1</v>
      </c>
      <c r="P331" s="52"/>
      <c r="Q331" s="53">
        <v>5</v>
      </c>
      <c r="R331" s="53"/>
      <c r="S331" s="52">
        <v>1</v>
      </c>
      <c r="T331" s="52"/>
      <c r="U331" s="53">
        <v>1</v>
      </c>
      <c r="V331" s="53"/>
      <c r="W331" s="52">
        <v>1</v>
      </c>
      <c r="X331" s="52"/>
      <c r="Y331" s="53">
        <v>1</v>
      </c>
      <c r="Z331" s="53"/>
      <c r="AA331" s="52">
        <v>0</v>
      </c>
      <c r="AB331" s="52"/>
      <c r="AC331" s="53">
        <v>9</v>
      </c>
      <c r="AD331" s="53"/>
      <c r="AE331" s="52">
        <v>3</v>
      </c>
      <c r="AF331" s="52"/>
      <c r="AG331" s="53">
        <v>32</v>
      </c>
      <c r="AH331" s="53"/>
      <c r="AI331" s="52">
        <v>2</v>
      </c>
      <c r="AJ331" s="52"/>
      <c r="AK331" s="30"/>
      <c r="AL331" s="30"/>
    </row>
    <row r="332" spans="1:38" ht="30" customHeight="1" thickBot="1">
      <c r="A332" s="57" t="s">
        <v>407</v>
      </c>
      <c r="B332" s="57"/>
      <c r="C332" s="58">
        <v>33</v>
      </c>
      <c r="D332" s="59"/>
      <c r="E332" s="60">
        <v>1</v>
      </c>
      <c r="F332" s="60"/>
      <c r="G332" s="60">
        <v>34</v>
      </c>
      <c r="H332" s="60"/>
      <c r="I332" s="53">
        <v>0</v>
      </c>
      <c r="J332" s="53"/>
      <c r="K332" s="52">
        <v>0</v>
      </c>
      <c r="L332" s="52"/>
      <c r="M332" s="53">
        <v>0</v>
      </c>
      <c r="N332" s="53"/>
      <c r="O332" s="52">
        <v>0</v>
      </c>
      <c r="P332" s="52"/>
      <c r="Q332" s="53">
        <v>1</v>
      </c>
      <c r="R332" s="53"/>
      <c r="S332" s="52">
        <v>0</v>
      </c>
      <c r="T332" s="52"/>
      <c r="U332" s="53">
        <v>7</v>
      </c>
      <c r="V332" s="53"/>
      <c r="W332" s="52">
        <v>1</v>
      </c>
      <c r="X332" s="52"/>
      <c r="Y332" s="53">
        <v>3</v>
      </c>
      <c r="Z332" s="53"/>
      <c r="AA332" s="52">
        <v>0</v>
      </c>
      <c r="AB332" s="52"/>
      <c r="AC332" s="53">
        <v>3</v>
      </c>
      <c r="AD332" s="53"/>
      <c r="AE332" s="52">
        <v>0</v>
      </c>
      <c r="AF332" s="52"/>
      <c r="AG332" s="53">
        <v>19</v>
      </c>
      <c r="AH332" s="53"/>
      <c r="AI332" s="52">
        <v>0</v>
      </c>
      <c r="AJ332" s="52"/>
      <c r="AK332" s="30"/>
      <c r="AL332" s="30"/>
    </row>
    <row r="333" spans="1:38" ht="30" customHeight="1" thickBot="1">
      <c r="A333" s="57" t="s">
        <v>462</v>
      </c>
      <c r="B333" s="57"/>
      <c r="C333" s="58">
        <v>33</v>
      </c>
      <c r="D333" s="59"/>
      <c r="E333" s="60">
        <v>1</v>
      </c>
      <c r="F333" s="60"/>
      <c r="G333" s="60">
        <v>34</v>
      </c>
      <c r="H333" s="60"/>
      <c r="I333" s="53">
        <v>0</v>
      </c>
      <c r="J333" s="53"/>
      <c r="K333" s="52">
        <v>0</v>
      </c>
      <c r="L333" s="52"/>
      <c r="M333" s="53">
        <v>1</v>
      </c>
      <c r="N333" s="53"/>
      <c r="O333" s="52">
        <v>0</v>
      </c>
      <c r="P333" s="52"/>
      <c r="Q333" s="53">
        <v>4</v>
      </c>
      <c r="R333" s="53"/>
      <c r="S333" s="52">
        <v>0</v>
      </c>
      <c r="T333" s="52"/>
      <c r="U333" s="53">
        <v>2</v>
      </c>
      <c r="V333" s="53"/>
      <c r="W333" s="52">
        <v>0</v>
      </c>
      <c r="X333" s="52"/>
      <c r="Y333" s="53">
        <v>3</v>
      </c>
      <c r="Z333" s="53"/>
      <c r="AA333" s="52">
        <v>1</v>
      </c>
      <c r="AB333" s="52"/>
      <c r="AC333" s="53">
        <v>11</v>
      </c>
      <c r="AD333" s="53"/>
      <c r="AE333" s="52">
        <v>0</v>
      </c>
      <c r="AF333" s="52"/>
      <c r="AG333" s="53">
        <v>12</v>
      </c>
      <c r="AH333" s="53"/>
      <c r="AI333" s="52">
        <v>0</v>
      </c>
      <c r="AJ333" s="52"/>
      <c r="AK333" s="30"/>
      <c r="AL333" s="30"/>
    </row>
    <row r="334" spans="1:38" ht="30" customHeight="1" thickBot="1">
      <c r="A334" s="57" t="s">
        <v>409</v>
      </c>
      <c r="B334" s="57"/>
      <c r="C334" s="58">
        <v>12</v>
      </c>
      <c r="D334" s="59"/>
      <c r="E334" s="60">
        <v>0</v>
      </c>
      <c r="F334" s="60"/>
      <c r="G334" s="60">
        <v>12</v>
      </c>
      <c r="H334" s="60"/>
      <c r="I334" s="53">
        <v>0</v>
      </c>
      <c r="J334" s="53"/>
      <c r="K334" s="52">
        <v>0</v>
      </c>
      <c r="L334" s="52"/>
      <c r="M334" s="53">
        <v>0</v>
      </c>
      <c r="N334" s="53"/>
      <c r="O334" s="52">
        <v>0</v>
      </c>
      <c r="P334" s="52"/>
      <c r="Q334" s="53">
        <v>0</v>
      </c>
      <c r="R334" s="53"/>
      <c r="S334" s="52">
        <v>0</v>
      </c>
      <c r="T334" s="52"/>
      <c r="U334" s="53">
        <v>0</v>
      </c>
      <c r="V334" s="53"/>
      <c r="W334" s="52">
        <v>0</v>
      </c>
      <c r="X334" s="52"/>
      <c r="Y334" s="53">
        <v>2</v>
      </c>
      <c r="Z334" s="53"/>
      <c r="AA334" s="52">
        <v>0</v>
      </c>
      <c r="AB334" s="52"/>
      <c r="AC334" s="53">
        <v>3</v>
      </c>
      <c r="AD334" s="53"/>
      <c r="AE334" s="52">
        <v>0</v>
      </c>
      <c r="AF334" s="52"/>
      <c r="AG334" s="53">
        <v>7</v>
      </c>
      <c r="AH334" s="53"/>
      <c r="AI334" s="52">
        <v>0</v>
      </c>
      <c r="AJ334" s="52"/>
      <c r="AK334" s="30"/>
      <c r="AL334" s="30"/>
    </row>
    <row r="335" spans="1:38" ht="30" customHeight="1" thickBot="1">
      <c r="A335" s="57" t="s">
        <v>410</v>
      </c>
      <c r="B335" s="57"/>
      <c r="C335" s="58">
        <v>55</v>
      </c>
      <c r="D335" s="59"/>
      <c r="E335" s="60">
        <v>7</v>
      </c>
      <c r="F335" s="60"/>
      <c r="G335" s="60">
        <v>62</v>
      </c>
      <c r="H335" s="60"/>
      <c r="I335" s="53">
        <v>2</v>
      </c>
      <c r="J335" s="53"/>
      <c r="K335" s="52">
        <v>1</v>
      </c>
      <c r="L335" s="52"/>
      <c r="M335" s="53">
        <v>2</v>
      </c>
      <c r="N335" s="53"/>
      <c r="O335" s="52">
        <v>0</v>
      </c>
      <c r="P335" s="52"/>
      <c r="Q335" s="53">
        <v>1</v>
      </c>
      <c r="R335" s="53"/>
      <c r="S335" s="52">
        <v>0</v>
      </c>
      <c r="T335" s="52"/>
      <c r="U335" s="53">
        <v>5</v>
      </c>
      <c r="V335" s="53"/>
      <c r="W335" s="52">
        <v>0</v>
      </c>
      <c r="X335" s="52"/>
      <c r="Y335" s="53">
        <v>5</v>
      </c>
      <c r="Z335" s="53"/>
      <c r="AA335" s="52">
        <v>1</v>
      </c>
      <c r="AB335" s="52"/>
      <c r="AC335" s="53">
        <v>22</v>
      </c>
      <c r="AD335" s="53"/>
      <c r="AE335" s="52">
        <v>3</v>
      </c>
      <c r="AF335" s="52"/>
      <c r="AG335" s="53">
        <v>18</v>
      </c>
      <c r="AH335" s="53"/>
      <c r="AI335" s="52">
        <v>2</v>
      </c>
      <c r="AJ335" s="52"/>
      <c r="AK335" s="30"/>
      <c r="AL335" s="30"/>
    </row>
    <row r="336" spans="1:38" ht="30" customHeight="1" thickBot="1">
      <c r="A336" s="57" t="s">
        <v>411</v>
      </c>
      <c r="B336" s="57"/>
      <c r="C336" s="58">
        <v>46</v>
      </c>
      <c r="D336" s="59"/>
      <c r="E336" s="60">
        <v>8</v>
      </c>
      <c r="F336" s="60"/>
      <c r="G336" s="60">
        <v>54</v>
      </c>
      <c r="H336" s="60"/>
      <c r="I336" s="53">
        <v>0</v>
      </c>
      <c r="J336" s="53"/>
      <c r="K336" s="52">
        <v>0</v>
      </c>
      <c r="L336" s="52"/>
      <c r="M336" s="53">
        <v>0</v>
      </c>
      <c r="N336" s="53"/>
      <c r="O336" s="52">
        <v>0</v>
      </c>
      <c r="P336" s="52"/>
      <c r="Q336" s="53">
        <v>0</v>
      </c>
      <c r="R336" s="53"/>
      <c r="S336" s="52">
        <v>0</v>
      </c>
      <c r="T336" s="52"/>
      <c r="U336" s="53">
        <v>0</v>
      </c>
      <c r="V336" s="53"/>
      <c r="W336" s="52">
        <v>1</v>
      </c>
      <c r="X336" s="52"/>
      <c r="Y336" s="53">
        <v>0</v>
      </c>
      <c r="Z336" s="53"/>
      <c r="AA336" s="52">
        <v>1</v>
      </c>
      <c r="AB336" s="52"/>
      <c r="AC336" s="53">
        <v>7</v>
      </c>
      <c r="AD336" s="53"/>
      <c r="AE336" s="52">
        <v>0</v>
      </c>
      <c r="AF336" s="52"/>
      <c r="AG336" s="53">
        <v>39</v>
      </c>
      <c r="AH336" s="53"/>
      <c r="AI336" s="52">
        <v>6</v>
      </c>
      <c r="AJ336" s="52"/>
      <c r="AK336" s="30"/>
      <c r="AL336" s="30"/>
    </row>
    <row r="337" spans="1:38" ht="30" customHeight="1" thickBot="1">
      <c r="A337" s="57" t="s">
        <v>463</v>
      </c>
      <c r="B337" s="57"/>
      <c r="C337" s="58">
        <v>1</v>
      </c>
      <c r="D337" s="59"/>
      <c r="E337" s="60">
        <v>1</v>
      </c>
      <c r="F337" s="60"/>
      <c r="G337" s="60">
        <v>2</v>
      </c>
      <c r="H337" s="60"/>
      <c r="I337" s="53">
        <v>0</v>
      </c>
      <c r="J337" s="53"/>
      <c r="K337" s="52">
        <v>0</v>
      </c>
      <c r="L337" s="52"/>
      <c r="M337" s="53">
        <v>0</v>
      </c>
      <c r="N337" s="53"/>
      <c r="O337" s="52">
        <v>0</v>
      </c>
      <c r="P337" s="52"/>
      <c r="Q337" s="53">
        <v>0</v>
      </c>
      <c r="R337" s="53"/>
      <c r="S337" s="52">
        <v>0</v>
      </c>
      <c r="T337" s="52"/>
      <c r="U337" s="53">
        <v>0</v>
      </c>
      <c r="V337" s="53"/>
      <c r="W337" s="52">
        <v>0</v>
      </c>
      <c r="X337" s="52"/>
      <c r="Y337" s="53">
        <v>0</v>
      </c>
      <c r="Z337" s="53"/>
      <c r="AA337" s="52">
        <v>0</v>
      </c>
      <c r="AB337" s="52"/>
      <c r="AC337" s="53">
        <v>0</v>
      </c>
      <c r="AD337" s="53"/>
      <c r="AE337" s="52">
        <v>0</v>
      </c>
      <c r="AF337" s="52"/>
      <c r="AG337" s="53">
        <v>1</v>
      </c>
      <c r="AH337" s="53"/>
      <c r="AI337" s="52">
        <v>1</v>
      </c>
      <c r="AJ337" s="52"/>
      <c r="AK337" s="30"/>
      <c r="AL337" s="30"/>
    </row>
    <row r="338" spans="1:38" ht="30" customHeight="1" thickBot="1">
      <c r="A338" s="57" t="s">
        <v>412</v>
      </c>
      <c r="B338" s="57"/>
      <c r="C338" s="58">
        <v>22</v>
      </c>
      <c r="D338" s="59"/>
      <c r="E338" s="60">
        <v>0</v>
      </c>
      <c r="F338" s="60"/>
      <c r="G338" s="60">
        <v>22</v>
      </c>
      <c r="H338" s="60"/>
      <c r="I338" s="53">
        <v>0</v>
      </c>
      <c r="J338" s="53"/>
      <c r="K338" s="52">
        <v>0</v>
      </c>
      <c r="L338" s="52"/>
      <c r="M338" s="53">
        <v>0</v>
      </c>
      <c r="N338" s="53"/>
      <c r="O338" s="52">
        <v>0</v>
      </c>
      <c r="P338" s="52"/>
      <c r="Q338" s="53">
        <v>0</v>
      </c>
      <c r="R338" s="53"/>
      <c r="S338" s="52">
        <v>0</v>
      </c>
      <c r="T338" s="52"/>
      <c r="U338" s="53">
        <v>0</v>
      </c>
      <c r="V338" s="53"/>
      <c r="W338" s="52">
        <v>0</v>
      </c>
      <c r="X338" s="52"/>
      <c r="Y338" s="53">
        <v>1</v>
      </c>
      <c r="Z338" s="53"/>
      <c r="AA338" s="52">
        <v>0</v>
      </c>
      <c r="AB338" s="52"/>
      <c r="AC338" s="53">
        <v>8</v>
      </c>
      <c r="AD338" s="53"/>
      <c r="AE338" s="52">
        <v>0</v>
      </c>
      <c r="AF338" s="52"/>
      <c r="AG338" s="53">
        <v>13</v>
      </c>
      <c r="AH338" s="53"/>
      <c r="AI338" s="52">
        <v>0</v>
      </c>
      <c r="AJ338" s="52"/>
      <c r="AK338" s="30"/>
      <c r="AL338" s="30"/>
    </row>
    <row r="339" spans="1:38" ht="30" customHeight="1" thickBot="1">
      <c r="A339" s="57" t="s">
        <v>413</v>
      </c>
      <c r="B339" s="57"/>
      <c r="C339" s="58">
        <v>33</v>
      </c>
      <c r="D339" s="59"/>
      <c r="E339" s="60">
        <v>5</v>
      </c>
      <c r="F339" s="60"/>
      <c r="G339" s="60">
        <v>38</v>
      </c>
      <c r="H339" s="60"/>
      <c r="I339" s="53">
        <v>2</v>
      </c>
      <c r="J339" s="53"/>
      <c r="K339" s="52">
        <v>0</v>
      </c>
      <c r="L339" s="52"/>
      <c r="M339" s="53">
        <v>1</v>
      </c>
      <c r="N339" s="53"/>
      <c r="O339" s="52">
        <v>0</v>
      </c>
      <c r="P339" s="52"/>
      <c r="Q339" s="53">
        <v>2</v>
      </c>
      <c r="R339" s="53"/>
      <c r="S339" s="52">
        <v>2</v>
      </c>
      <c r="T339" s="52"/>
      <c r="U339" s="53">
        <v>0</v>
      </c>
      <c r="V339" s="53"/>
      <c r="W339" s="52">
        <v>0</v>
      </c>
      <c r="X339" s="52"/>
      <c r="Y339" s="53">
        <v>1</v>
      </c>
      <c r="Z339" s="53"/>
      <c r="AA339" s="52">
        <v>0</v>
      </c>
      <c r="AB339" s="52"/>
      <c r="AC339" s="53">
        <v>2</v>
      </c>
      <c r="AD339" s="53"/>
      <c r="AE339" s="52">
        <v>0</v>
      </c>
      <c r="AF339" s="52"/>
      <c r="AG339" s="53">
        <v>25</v>
      </c>
      <c r="AH339" s="53"/>
      <c r="AI339" s="52">
        <v>3</v>
      </c>
      <c r="AJ339" s="52"/>
      <c r="AK339" s="30"/>
      <c r="AL339" s="30"/>
    </row>
    <row r="340" spans="1:38" ht="30" customHeight="1" thickBot="1">
      <c r="A340" s="57" t="s">
        <v>414</v>
      </c>
      <c r="B340" s="57"/>
      <c r="C340" s="58">
        <v>27</v>
      </c>
      <c r="D340" s="59"/>
      <c r="E340" s="60">
        <v>4</v>
      </c>
      <c r="F340" s="60"/>
      <c r="G340" s="60">
        <v>31</v>
      </c>
      <c r="H340" s="60"/>
      <c r="I340" s="53">
        <v>0</v>
      </c>
      <c r="J340" s="53"/>
      <c r="K340" s="52">
        <v>0</v>
      </c>
      <c r="L340" s="52"/>
      <c r="M340" s="53">
        <v>0</v>
      </c>
      <c r="N340" s="53"/>
      <c r="O340" s="52">
        <v>0</v>
      </c>
      <c r="P340" s="52"/>
      <c r="Q340" s="53">
        <v>0</v>
      </c>
      <c r="R340" s="53"/>
      <c r="S340" s="52">
        <v>0</v>
      </c>
      <c r="T340" s="52"/>
      <c r="U340" s="53">
        <v>0</v>
      </c>
      <c r="V340" s="53"/>
      <c r="W340" s="52">
        <v>1</v>
      </c>
      <c r="X340" s="52"/>
      <c r="Y340" s="53">
        <v>1</v>
      </c>
      <c r="Z340" s="53"/>
      <c r="AA340" s="52">
        <v>1</v>
      </c>
      <c r="AB340" s="52"/>
      <c r="AC340" s="53">
        <v>7</v>
      </c>
      <c r="AD340" s="53"/>
      <c r="AE340" s="52">
        <v>2</v>
      </c>
      <c r="AF340" s="52"/>
      <c r="AG340" s="53">
        <v>19</v>
      </c>
      <c r="AH340" s="53"/>
      <c r="AI340" s="52">
        <v>0</v>
      </c>
      <c r="AJ340" s="52"/>
      <c r="AK340" s="30"/>
      <c r="AL340" s="30"/>
    </row>
    <row r="341" spans="1:38" ht="30" customHeight="1" thickBot="1">
      <c r="A341" s="57" t="s">
        <v>415</v>
      </c>
      <c r="B341" s="57"/>
      <c r="C341" s="58">
        <v>12</v>
      </c>
      <c r="D341" s="59"/>
      <c r="E341" s="60">
        <v>0</v>
      </c>
      <c r="F341" s="60"/>
      <c r="G341" s="60">
        <v>12</v>
      </c>
      <c r="H341" s="60"/>
      <c r="I341" s="53">
        <v>0</v>
      </c>
      <c r="J341" s="53"/>
      <c r="K341" s="52">
        <v>0</v>
      </c>
      <c r="L341" s="52"/>
      <c r="M341" s="53">
        <v>0</v>
      </c>
      <c r="N341" s="53"/>
      <c r="O341" s="52">
        <v>0</v>
      </c>
      <c r="P341" s="52"/>
      <c r="Q341" s="53">
        <v>2</v>
      </c>
      <c r="R341" s="53"/>
      <c r="S341" s="52">
        <v>0</v>
      </c>
      <c r="T341" s="52"/>
      <c r="U341" s="53">
        <v>9</v>
      </c>
      <c r="V341" s="53"/>
      <c r="W341" s="52">
        <v>0</v>
      </c>
      <c r="X341" s="52"/>
      <c r="Y341" s="53">
        <v>0</v>
      </c>
      <c r="Z341" s="53"/>
      <c r="AA341" s="52">
        <v>0</v>
      </c>
      <c r="AB341" s="52"/>
      <c r="AC341" s="53">
        <v>0</v>
      </c>
      <c r="AD341" s="53"/>
      <c r="AE341" s="52">
        <v>0</v>
      </c>
      <c r="AF341" s="52"/>
      <c r="AG341" s="53">
        <v>1</v>
      </c>
      <c r="AH341" s="53"/>
      <c r="AI341" s="52">
        <v>0</v>
      </c>
      <c r="AJ341" s="52"/>
      <c r="AK341" s="30"/>
      <c r="AL341" s="30"/>
    </row>
    <row r="342" spans="1:38" ht="30" customHeight="1" thickBot="1">
      <c r="A342" s="57" t="s">
        <v>416</v>
      </c>
      <c r="B342" s="57"/>
      <c r="C342" s="58">
        <v>20</v>
      </c>
      <c r="D342" s="59"/>
      <c r="E342" s="60">
        <v>2</v>
      </c>
      <c r="F342" s="60"/>
      <c r="G342" s="60">
        <v>22</v>
      </c>
      <c r="H342" s="60"/>
      <c r="I342" s="53">
        <v>0</v>
      </c>
      <c r="J342" s="53"/>
      <c r="K342" s="52">
        <v>0</v>
      </c>
      <c r="L342" s="52"/>
      <c r="M342" s="53">
        <v>0</v>
      </c>
      <c r="N342" s="53"/>
      <c r="O342" s="52">
        <v>0</v>
      </c>
      <c r="P342" s="52"/>
      <c r="Q342" s="53">
        <v>2</v>
      </c>
      <c r="R342" s="53"/>
      <c r="S342" s="52">
        <v>1</v>
      </c>
      <c r="T342" s="52"/>
      <c r="U342" s="53">
        <v>1</v>
      </c>
      <c r="V342" s="53"/>
      <c r="W342" s="52">
        <v>0</v>
      </c>
      <c r="X342" s="52"/>
      <c r="Y342" s="53">
        <v>0</v>
      </c>
      <c r="Z342" s="53"/>
      <c r="AA342" s="52">
        <v>0</v>
      </c>
      <c r="AB342" s="52"/>
      <c r="AC342" s="53">
        <v>3</v>
      </c>
      <c r="AD342" s="53"/>
      <c r="AE342" s="52">
        <v>0</v>
      </c>
      <c r="AF342" s="52"/>
      <c r="AG342" s="53">
        <v>14</v>
      </c>
      <c r="AH342" s="53"/>
      <c r="AI342" s="52">
        <v>1</v>
      </c>
      <c r="AJ342" s="52"/>
      <c r="AK342" s="30"/>
      <c r="AL342" s="30"/>
    </row>
    <row r="343" spans="1:38" ht="30" customHeight="1" thickBot="1">
      <c r="A343" s="57" t="s">
        <v>417</v>
      </c>
      <c r="B343" s="57"/>
      <c r="C343" s="58">
        <v>26</v>
      </c>
      <c r="D343" s="59"/>
      <c r="E343" s="60">
        <v>1</v>
      </c>
      <c r="F343" s="60"/>
      <c r="G343" s="60">
        <v>27</v>
      </c>
      <c r="H343" s="60"/>
      <c r="I343" s="53">
        <v>0</v>
      </c>
      <c r="J343" s="53"/>
      <c r="K343" s="52">
        <v>0</v>
      </c>
      <c r="L343" s="52"/>
      <c r="M343" s="53">
        <v>1</v>
      </c>
      <c r="N343" s="53"/>
      <c r="O343" s="52">
        <v>0</v>
      </c>
      <c r="P343" s="52"/>
      <c r="Q343" s="53">
        <v>2</v>
      </c>
      <c r="R343" s="53"/>
      <c r="S343" s="52">
        <v>0</v>
      </c>
      <c r="T343" s="52"/>
      <c r="U343" s="53">
        <v>2</v>
      </c>
      <c r="V343" s="53"/>
      <c r="W343" s="52">
        <v>0</v>
      </c>
      <c r="X343" s="52"/>
      <c r="Y343" s="53">
        <v>0</v>
      </c>
      <c r="Z343" s="53"/>
      <c r="AA343" s="52">
        <v>0</v>
      </c>
      <c r="AB343" s="52"/>
      <c r="AC343" s="53">
        <v>9</v>
      </c>
      <c r="AD343" s="53"/>
      <c r="AE343" s="52">
        <v>1</v>
      </c>
      <c r="AF343" s="52"/>
      <c r="AG343" s="53">
        <v>12</v>
      </c>
      <c r="AH343" s="53"/>
      <c r="AI343" s="52">
        <v>0</v>
      </c>
      <c r="AJ343" s="52"/>
      <c r="AK343" s="30"/>
      <c r="AL343" s="30"/>
    </row>
    <row r="344" spans="1:38" ht="30" customHeight="1" thickBot="1">
      <c r="A344" s="57" t="s">
        <v>464</v>
      </c>
      <c r="B344" s="57"/>
      <c r="C344" s="58">
        <v>8</v>
      </c>
      <c r="D344" s="59"/>
      <c r="E344" s="60">
        <v>0</v>
      </c>
      <c r="F344" s="60"/>
      <c r="G344" s="60">
        <v>8</v>
      </c>
      <c r="H344" s="60"/>
      <c r="I344" s="53">
        <v>1</v>
      </c>
      <c r="J344" s="53"/>
      <c r="K344" s="52">
        <v>0</v>
      </c>
      <c r="L344" s="52"/>
      <c r="M344" s="53">
        <v>0</v>
      </c>
      <c r="N344" s="53"/>
      <c r="O344" s="52">
        <v>0</v>
      </c>
      <c r="P344" s="52"/>
      <c r="Q344" s="53">
        <v>0</v>
      </c>
      <c r="R344" s="53"/>
      <c r="S344" s="52">
        <v>0</v>
      </c>
      <c r="T344" s="52"/>
      <c r="U344" s="53">
        <v>0</v>
      </c>
      <c r="V344" s="53"/>
      <c r="W344" s="52">
        <v>0</v>
      </c>
      <c r="X344" s="52"/>
      <c r="Y344" s="53">
        <v>0</v>
      </c>
      <c r="Z344" s="53"/>
      <c r="AA344" s="52">
        <v>0</v>
      </c>
      <c r="AB344" s="52"/>
      <c r="AC344" s="53">
        <v>2</v>
      </c>
      <c r="AD344" s="53"/>
      <c r="AE344" s="52">
        <v>0</v>
      </c>
      <c r="AF344" s="52"/>
      <c r="AG344" s="53">
        <v>5</v>
      </c>
      <c r="AH344" s="53"/>
      <c r="AI344" s="52">
        <v>0</v>
      </c>
      <c r="AJ344" s="52"/>
      <c r="AK344" s="30"/>
      <c r="AL344" s="30"/>
    </row>
    <row r="345" spans="1:38" ht="30" customHeight="1" thickBot="1">
      <c r="A345" s="57" t="s">
        <v>418</v>
      </c>
      <c r="B345" s="57"/>
      <c r="C345" s="58">
        <v>119</v>
      </c>
      <c r="D345" s="59"/>
      <c r="E345" s="60">
        <v>7</v>
      </c>
      <c r="F345" s="60"/>
      <c r="G345" s="60">
        <v>126</v>
      </c>
      <c r="H345" s="60"/>
      <c r="I345" s="53">
        <v>4</v>
      </c>
      <c r="J345" s="53"/>
      <c r="K345" s="52">
        <v>1</v>
      </c>
      <c r="L345" s="52"/>
      <c r="M345" s="53">
        <v>17</v>
      </c>
      <c r="N345" s="53"/>
      <c r="O345" s="52">
        <v>2</v>
      </c>
      <c r="P345" s="52"/>
      <c r="Q345" s="53">
        <v>20</v>
      </c>
      <c r="R345" s="53"/>
      <c r="S345" s="52">
        <v>1</v>
      </c>
      <c r="T345" s="52"/>
      <c r="U345" s="53">
        <v>15</v>
      </c>
      <c r="V345" s="53"/>
      <c r="W345" s="52">
        <v>1</v>
      </c>
      <c r="X345" s="52"/>
      <c r="Y345" s="53">
        <v>8</v>
      </c>
      <c r="Z345" s="53"/>
      <c r="AA345" s="52">
        <v>1</v>
      </c>
      <c r="AB345" s="52"/>
      <c r="AC345" s="53">
        <v>22</v>
      </c>
      <c r="AD345" s="53"/>
      <c r="AE345" s="52">
        <v>0</v>
      </c>
      <c r="AF345" s="52"/>
      <c r="AG345" s="53">
        <v>33</v>
      </c>
      <c r="AH345" s="53"/>
      <c r="AI345" s="52">
        <v>1</v>
      </c>
      <c r="AJ345" s="52"/>
      <c r="AK345" s="30"/>
      <c r="AL345" s="30"/>
    </row>
    <row r="346" spans="1:38" ht="30" customHeight="1" thickBot="1">
      <c r="A346" s="57" t="s">
        <v>419</v>
      </c>
      <c r="B346" s="57"/>
      <c r="C346" s="58">
        <v>2</v>
      </c>
      <c r="D346" s="59"/>
      <c r="E346" s="60">
        <v>0</v>
      </c>
      <c r="F346" s="60"/>
      <c r="G346" s="60">
        <v>2</v>
      </c>
      <c r="H346" s="60"/>
      <c r="I346" s="53">
        <v>0</v>
      </c>
      <c r="J346" s="53"/>
      <c r="K346" s="52">
        <v>0</v>
      </c>
      <c r="L346" s="52"/>
      <c r="M346" s="53">
        <v>0</v>
      </c>
      <c r="N346" s="53"/>
      <c r="O346" s="52">
        <v>0</v>
      </c>
      <c r="P346" s="52"/>
      <c r="Q346" s="53">
        <v>0</v>
      </c>
      <c r="R346" s="53"/>
      <c r="S346" s="52">
        <v>0</v>
      </c>
      <c r="T346" s="52"/>
      <c r="U346" s="53">
        <v>0</v>
      </c>
      <c r="V346" s="53"/>
      <c r="W346" s="52">
        <v>0</v>
      </c>
      <c r="X346" s="52"/>
      <c r="Y346" s="53">
        <v>1</v>
      </c>
      <c r="Z346" s="53"/>
      <c r="AA346" s="52">
        <v>0</v>
      </c>
      <c r="AB346" s="52"/>
      <c r="AC346" s="53">
        <v>0</v>
      </c>
      <c r="AD346" s="53"/>
      <c r="AE346" s="52">
        <v>0</v>
      </c>
      <c r="AF346" s="52"/>
      <c r="AG346" s="53">
        <v>1</v>
      </c>
      <c r="AH346" s="53"/>
      <c r="AI346" s="52">
        <v>0</v>
      </c>
      <c r="AJ346" s="52"/>
      <c r="AK346" s="30"/>
      <c r="AL346" s="30"/>
    </row>
    <row r="347" spans="1:38" ht="30" customHeight="1" thickBot="1">
      <c r="A347" s="57" t="s">
        <v>420</v>
      </c>
      <c r="B347" s="57"/>
      <c r="C347" s="58">
        <v>33</v>
      </c>
      <c r="D347" s="59"/>
      <c r="E347" s="60">
        <v>3</v>
      </c>
      <c r="F347" s="60"/>
      <c r="G347" s="60">
        <v>36</v>
      </c>
      <c r="H347" s="60"/>
      <c r="I347" s="53">
        <v>1</v>
      </c>
      <c r="J347" s="53"/>
      <c r="K347" s="52">
        <v>0</v>
      </c>
      <c r="L347" s="52"/>
      <c r="M347" s="53">
        <v>2</v>
      </c>
      <c r="N347" s="53"/>
      <c r="O347" s="52">
        <v>0</v>
      </c>
      <c r="P347" s="52"/>
      <c r="Q347" s="53">
        <v>0</v>
      </c>
      <c r="R347" s="53"/>
      <c r="S347" s="52">
        <v>0</v>
      </c>
      <c r="T347" s="52"/>
      <c r="U347" s="53">
        <v>4</v>
      </c>
      <c r="V347" s="53"/>
      <c r="W347" s="52">
        <v>0</v>
      </c>
      <c r="X347" s="52"/>
      <c r="Y347" s="53">
        <v>0</v>
      </c>
      <c r="Z347" s="53"/>
      <c r="AA347" s="52">
        <v>1</v>
      </c>
      <c r="AB347" s="52"/>
      <c r="AC347" s="53">
        <v>9</v>
      </c>
      <c r="AD347" s="53"/>
      <c r="AE347" s="52">
        <v>1</v>
      </c>
      <c r="AF347" s="52"/>
      <c r="AG347" s="53">
        <v>17</v>
      </c>
      <c r="AH347" s="53"/>
      <c r="AI347" s="52">
        <v>1</v>
      </c>
      <c r="AJ347" s="52"/>
      <c r="AK347" s="30"/>
      <c r="AL347" s="30"/>
    </row>
    <row r="348" spans="1:38" ht="30" customHeight="1" thickBot="1">
      <c r="A348" s="57" t="s">
        <v>421</v>
      </c>
      <c r="B348" s="57"/>
      <c r="C348" s="58">
        <v>18</v>
      </c>
      <c r="D348" s="59"/>
      <c r="E348" s="60">
        <v>1</v>
      </c>
      <c r="F348" s="60"/>
      <c r="G348" s="60">
        <v>19</v>
      </c>
      <c r="H348" s="60"/>
      <c r="I348" s="53">
        <v>0</v>
      </c>
      <c r="J348" s="53"/>
      <c r="K348" s="52">
        <v>0</v>
      </c>
      <c r="L348" s="52"/>
      <c r="M348" s="53">
        <v>0</v>
      </c>
      <c r="N348" s="53"/>
      <c r="O348" s="52">
        <v>0</v>
      </c>
      <c r="P348" s="52"/>
      <c r="Q348" s="53">
        <v>1</v>
      </c>
      <c r="R348" s="53"/>
      <c r="S348" s="52">
        <v>0</v>
      </c>
      <c r="T348" s="52"/>
      <c r="U348" s="53">
        <v>2</v>
      </c>
      <c r="V348" s="53"/>
      <c r="W348" s="52">
        <v>1</v>
      </c>
      <c r="X348" s="52"/>
      <c r="Y348" s="53">
        <v>1</v>
      </c>
      <c r="Z348" s="53"/>
      <c r="AA348" s="52">
        <v>0</v>
      </c>
      <c r="AB348" s="52"/>
      <c r="AC348" s="53">
        <v>5</v>
      </c>
      <c r="AD348" s="53"/>
      <c r="AE348" s="52">
        <v>0</v>
      </c>
      <c r="AF348" s="52"/>
      <c r="AG348" s="53">
        <v>9</v>
      </c>
      <c r="AH348" s="53"/>
      <c r="AI348" s="52">
        <v>0</v>
      </c>
      <c r="AJ348" s="52"/>
      <c r="AK348" s="30"/>
      <c r="AL348" s="30"/>
    </row>
    <row r="349" spans="1:38" ht="30" customHeight="1" thickBot="1">
      <c r="A349" s="57" t="s">
        <v>422</v>
      </c>
      <c r="B349" s="57"/>
      <c r="C349" s="58">
        <v>57</v>
      </c>
      <c r="D349" s="59"/>
      <c r="E349" s="60">
        <v>11</v>
      </c>
      <c r="F349" s="60"/>
      <c r="G349" s="60">
        <v>68</v>
      </c>
      <c r="H349" s="60"/>
      <c r="I349" s="53">
        <v>3</v>
      </c>
      <c r="J349" s="53"/>
      <c r="K349" s="52">
        <v>1</v>
      </c>
      <c r="L349" s="52"/>
      <c r="M349" s="53">
        <v>8</v>
      </c>
      <c r="N349" s="53"/>
      <c r="O349" s="52">
        <v>1</v>
      </c>
      <c r="P349" s="52"/>
      <c r="Q349" s="53">
        <v>12</v>
      </c>
      <c r="R349" s="53"/>
      <c r="S349" s="52">
        <v>3</v>
      </c>
      <c r="T349" s="52"/>
      <c r="U349" s="53">
        <v>3</v>
      </c>
      <c r="V349" s="53"/>
      <c r="W349" s="52">
        <v>1</v>
      </c>
      <c r="X349" s="52"/>
      <c r="Y349" s="53">
        <v>6</v>
      </c>
      <c r="Z349" s="53"/>
      <c r="AA349" s="52">
        <v>2</v>
      </c>
      <c r="AB349" s="52"/>
      <c r="AC349" s="53">
        <v>9</v>
      </c>
      <c r="AD349" s="53"/>
      <c r="AE349" s="52">
        <v>2</v>
      </c>
      <c r="AF349" s="52"/>
      <c r="AG349" s="53">
        <v>16</v>
      </c>
      <c r="AH349" s="53"/>
      <c r="AI349" s="52">
        <v>1</v>
      </c>
      <c r="AJ349" s="52"/>
      <c r="AK349" s="30"/>
      <c r="AL349" s="30"/>
    </row>
    <row r="350" spans="1:38" ht="30" customHeight="1" thickBot="1">
      <c r="A350" s="57" t="s">
        <v>423</v>
      </c>
      <c r="B350" s="57"/>
      <c r="C350" s="58">
        <v>25</v>
      </c>
      <c r="D350" s="59"/>
      <c r="E350" s="60">
        <v>2</v>
      </c>
      <c r="F350" s="60"/>
      <c r="G350" s="60">
        <v>27</v>
      </c>
      <c r="H350" s="60"/>
      <c r="I350" s="53">
        <v>0</v>
      </c>
      <c r="J350" s="53"/>
      <c r="K350" s="52">
        <v>0</v>
      </c>
      <c r="L350" s="52"/>
      <c r="M350" s="53">
        <v>0</v>
      </c>
      <c r="N350" s="53"/>
      <c r="O350" s="52">
        <v>0</v>
      </c>
      <c r="P350" s="52"/>
      <c r="Q350" s="53">
        <v>1</v>
      </c>
      <c r="R350" s="53"/>
      <c r="S350" s="52">
        <v>1</v>
      </c>
      <c r="T350" s="52"/>
      <c r="U350" s="53">
        <v>2</v>
      </c>
      <c r="V350" s="53"/>
      <c r="W350" s="52">
        <v>1</v>
      </c>
      <c r="X350" s="52"/>
      <c r="Y350" s="53">
        <v>2</v>
      </c>
      <c r="Z350" s="53"/>
      <c r="AA350" s="52">
        <v>0</v>
      </c>
      <c r="AB350" s="52"/>
      <c r="AC350" s="53">
        <v>5</v>
      </c>
      <c r="AD350" s="53"/>
      <c r="AE350" s="52">
        <v>0</v>
      </c>
      <c r="AF350" s="52"/>
      <c r="AG350" s="53">
        <v>15</v>
      </c>
      <c r="AH350" s="53"/>
      <c r="AI350" s="52">
        <v>0</v>
      </c>
      <c r="AJ350" s="52"/>
      <c r="AK350" s="30"/>
      <c r="AL350" s="30"/>
    </row>
    <row r="351" spans="1:38" ht="30" customHeight="1" thickBot="1">
      <c r="A351" s="57" t="s">
        <v>424</v>
      </c>
      <c r="B351" s="57"/>
      <c r="C351" s="58">
        <v>73</v>
      </c>
      <c r="D351" s="59"/>
      <c r="E351" s="60">
        <v>4</v>
      </c>
      <c r="F351" s="60"/>
      <c r="G351" s="60">
        <v>77</v>
      </c>
      <c r="H351" s="60"/>
      <c r="I351" s="53">
        <v>0</v>
      </c>
      <c r="J351" s="53"/>
      <c r="K351" s="52">
        <v>0</v>
      </c>
      <c r="L351" s="52"/>
      <c r="M351" s="53">
        <v>3</v>
      </c>
      <c r="N351" s="53"/>
      <c r="O351" s="52">
        <v>0</v>
      </c>
      <c r="P351" s="52"/>
      <c r="Q351" s="53">
        <v>10</v>
      </c>
      <c r="R351" s="53"/>
      <c r="S351" s="52">
        <v>0</v>
      </c>
      <c r="T351" s="52"/>
      <c r="U351" s="53">
        <v>11</v>
      </c>
      <c r="V351" s="53"/>
      <c r="W351" s="52">
        <v>1</v>
      </c>
      <c r="X351" s="52"/>
      <c r="Y351" s="53">
        <v>4</v>
      </c>
      <c r="Z351" s="53"/>
      <c r="AA351" s="52">
        <v>0</v>
      </c>
      <c r="AB351" s="52"/>
      <c r="AC351" s="53">
        <v>9</v>
      </c>
      <c r="AD351" s="53"/>
      <c r="AE351" s="52">
        <v>1</v>
      </c>
      <c r="AF351" s="52"/>
      <c r="AG351" s="53">
        <v>36</v>
      </c>
      <c r="AH351" s="53"/>
      <c r="AI351" s="52">
        <v>2</v>
      </c>
      <c r="AJ351" s="52"/>
      <c r="AK351" s="30"/>
      <c r="AL351" s="30"/>
    </row>
    <row r="352" spans="1:38" ht="30" customHeight="1" thickBot="1">
      <c r="A352" s="57" t="s">
        <v>426</v>
      </c>
      <c r="B352" s="57"/>
      <c r="C352" s="58">
        <v>24</v>
      </c>
      <c r="D352" s="59"/>
      <c r="E352" s="60">
        <v>2</v>
      </c>
      <c r="F352" s="60"/>
      <c r="G352" s="60">
        <v>26</v>
      </c>
      <c r="H352" s="60"/>
      <c r="I352" s="53">
        <v>0</v>
      </c>
      <c r="J352" s="53"/>
      <c r="K352" s="52">
        <v>0</v>
      </c>
      <c r="L352" s="52"/>
      <c r="M352" s="53">
        <v>0</v>
      </c>
      <c r="N352" s="53"/>
      <c r="O352" s="52">
        <v>0</v>
      </c>
      <c r="P352" s="52"/>
      <c r="Q352" s="53">
        <v>3</v>
      </c>
      <c r="R352" s="53"/>
      <c r="S352" s="52">
        <v>0</v>
      </c>
      <c r="T352" s="52"/>
      <c r="U352" s="53">
        <v>2</v>
      </c>
      <c r="V352" s="53"/>
      <c r="W352" s="52">
        <v>0</v>
      </c>
      <c r="X352" s="52"/>
      <c r="Y352" s="53">
        <v>4</v>
      </c>
      <c r="Z352" s="53"/>
      <c r="AA352" s="52">
        <v>0</v>
      </c>
      <c r="AB352" s="52"/>
      <c r="AC352" s="53">
        <v>3</v>
      </c>
      <c r="AD352" s="53"/>
      <c r="AE352" s="52">
        <v>0</v>
      </c>
      <c r="AF352" s="52"/>
      <c r="AG352" s="53">
        <v>12</v>
      </c>
      <c r="AH352" s="53"/>
      <c r="AI352" s="52">
        <v>2</v>
      </c>
      <c r="AJ352" s="52"/>
      <c r="AK352" s="30"/>
      <c r="AL352" s="30"/>
    </row>
    <row r="353" spans="1:38" ht="30" customHeight="1" thickBot="1">
      <c r="A353" s="57" t="s">
        <v>465</v>
      </c>
      <c r="B353" s="57"/>
      <c r="C353" s="58">
        <v>16</v>
      </c>
      <c r="D353" s="59"/>
      <c r="E353" s="60">
        <v>1</v>
      </c>
      <c r="F353" s="60"/>
      <c r="G353" s="60">
        <v>17</v>
      </c>
      <c r="H353" s="60"/>
      <c r="I353" s="53">
        <v>0</v>
      </c>
      <c r="J353" s="53"/>
      <c r="K353" s="52">
        <v>0</v>
      </c>
      <c r="L353" s="52"/>
      <c r="M353" s="53">
        <v>0</v>
      </c>
      <c r="N353" s="53"/>
      <c r="O353" s="52">
        <v>0</v>
      </c>
      <c r="P353" s="52"/>
      <c r="Q353" s="53">
        <v>1</v>
      </c>
      <c r="R353" s="53"/>
      <c r="S353" s="52">
        <v>0</v>
      </c>
      <c r="T353" s="52"/>
      <c r="U353" s="53">
        <v>3</v>
      </c>
      <c r="V353" s="53"/>
      <c r="W353" s="52">
        <v>0</v>
      </c>
      <c r="X353" s="52"/>
      <c r="Y353" s="53">
        <v>1</v>
      </c>
      <c r="Z353" s="53"/>
      <c r="AA353" s="52">
        <v>0</v>
      </c>
      <c r="AB353" s="52"/>
      <c r="AC353" s="53">
        <v>3</v>
      </c>
      <c r="AD353" s="53"/>
      <c r="AE353" s="52">
        <v>1</v>
      </c>
      <c r="AF353" s="52"/>
      <c r="AG353" s="53">
        <v>8</v>
      </c>
      <c r="AH353" s="53"/>
      <c r="AI353" s="52">
        <v>0</v>
      </c>
      <c r="AJ353" s="52"/>
      <c r="AK353" s="30"/>
      <c r="AL353" s="30"/>
    </row>
    <row r="354" spans="1:38" ht="30" customHeight="1" thickBot="1">
      <c r="A354" s="57" t="s">
        <v>427</v>
      </c>
      <c r="B354" s="57"/>
      <c r="C354" s="58">
        <v>82</v>
      </c>
      <c r="D354" s="59"/>
      <c r="E354" s="60">
        <v>2</v>
      </c>
      <c r="F354" s="60"/>
      <c r="G354" s="60">
        <v>84</v>
      </c>
      <c r="H354" s="60"/>
      <c r="I354" s="53">
        <v>9</v>
      </c>
      <c r="J354" s="53"/>
      <c r="K354" s="52">
        <v>1</v>
      </c>
      <c r="L354" s="52"/>
      <c r="M354" s="53">
        <v>13</v>
      </c>
      <c r="N354" s="53"/>
      <c r="O354" s="52">
        <v>0</v>
      </c>
      <c r="P354" s="52"/>
      <c r="Q354" s="53">
        <v>24</v>
      </c>
      <c r="R354" s="53"/>
      <c r="S354" s="52">
        <v>0</v>
      </c>
      <c r="T354" s="52"/>
      <c r="U354" s="53">
        <v>9</v>
      </c>
      <c r="V354" s="53"/>
      <c r="W354" s="52">
        <v>1</v>
      </c>
      <c r="X354" s="52"/>
      <c r="Y354" s="53">
        <v>5</v>
      </c>
      <c r="Z354" s="53"/>
      <c r="AA354" s="52">
        <v>0</v>
      </c>
      <c r="AB354" s="52"/>
      <c r="AC354" s="53">
        <v>5</v>
      </c>
      <c r="AD354" s="53"/>
      <c r="AE354" s="52">
        <v>0</v>
      </c>
      <c r="AF354" s="52"/>
      <c r="AG354" s="53">
        <v>17</v>
      </c>
      <c r="AH354" s="53"/>
      <c r="AI354" s="52">
        <v>0</v>
      </c>
      <c r="AJ354" s="52"/>
      <c r="AK354" s="30"/>
      <c r="AL354" s="30"/>
    </row>
    <row r="355" spans="1:38" ht="30" customHeight="1" thickBot="1">
      <c r="A355" s="57" t="s">
        <v>428</v>
      </c>
      <c r="B355" s="57"/>
      <c r="C355" s="58">
        <v>87</v>
      </c>
      <c r="D355" s="59"/>
      <c r="E355" s="60">
        <v>3</v>
      </c>
      <c r="F355" s="60"/>
      <c r="G355" s="60">
        <v>90</v>
      </c>
      <c r="H355" s="60"/>
      <c r="I355" s="53">
        <v>2</v>
      </c>
      <c r="J355" s="53"/>
      <c r="K355" s="52">
        <v>0</v>
      </c>
      <c r="L355" s="52"/>
      <c r="M355" s="53">
        <v>12</v>
      </c>
      <c r="N355" s="53"/>
      <c r="O355" s="52">
        <v>0</v>
      </c>
      <c r="P355" s="52"/>
      <c r="Q355" s="53">
        <v>16</v>
      </c>
      <c r="R355" s="53"/>
      <c r="S355" s="52">
        <v>0</v>
      </c>
      <c r="T355" s="52"/>
      <c r="U355" s="53">
        <v>12</v>
      </c>
      <c r="V355" s="53"/>
      <c r="W355" s="52">
        <v>1</v>
      </c>
      <c r="X355" s="52"/>
      <c r="Y355" s="53">
        <v>10</v>
      </c>
      <c r="Z355" s="53"/>
      <c r="AA355" s="52">
        <v>0</v>
      </c>
      <c r="AB355" s="52"/>
      <c r="AC355" s="53">
        <v>17</v>
      </c>
      <c r="AD355" s="53"/>
      <c r="AE355" s="52">
        <v>2</v>
      </c>
      <c r="AF355" s="52"/>
      <c r="AG355" s="53">
        <v>18</v>
      </c>
      <c r="AH355" s="53"/>
      <c r="AI355" s="52">
        <v>0</v>
      </c>
      <c r="AJ355" s="52"/>
      <c r="AK355" s="30"/>
      <c r="AL355" s="30"/>
    </row>
    <row r="356" spans="1:38" ht="30" customHeight="1" thickBot="1">
      <c r="A356" s="57" t="s">
        <v>429</v>
      </c>
      <c r="B356" s="57"/>
      <c r="C356" s="58">
        <v>53</v>
      </c>
      <c r="D356" s="59"/>
      <c r="E356" s="60">
        <v>3</v>
      </c>
      <c r="F356" s="60"/>
      <c r="G356" s="60">
        <v>56</v>
      </c>
      <c r="H356" s="60"/>
      <c r="I356" s="53">
        <v>7</v>
      </c>
      <c r="J356" s="53"/>
      <c r="K356" s="52">
        <v>0</v>
      </c>
      <c r="L356" s="52"/>
      <c r="M356" s="53">
        <v>10</v>
      </c>
      <c r="N356" s="53"/>
      <c r="O356" s="52">
        <v>0</v>
      </c>
      <c r="P356" s="52"/>
      <c r="Q356" s="53">
        <v>8</v>
      </c>
      <c r="R356" s="53"/>
      <c r="S356" s="52">
        <v>1</v>
      </c>
      <c r="T356" s="52"/>
      <c r="U356" s="53">
        <v>2</v>
      </c>
      <c r="V356" s="53"/>
      <c r="W356" s="52">
        <v>0</v>
      </c>
      <c r="X356" s="52"/>
      <c r="Y356" s="53">
        <v>0</v>
      </c>
      <c r="Z356" s="53"/>
      <c r="AA356" s="52">
        <v>0</v>
      </c>
      <c r="AB356" s="52"/>
      <c r="AC356" s="53">
        <v>6</v>
      </c>
      <c r="AD356" s="53"/>
      <c r="AE356" s="52">
        <v>0</v>
      </c>
      <c r="AF356" s="52"/>
      <c r="AG356" s="53">
        <v>20</v>
      </c>
      <c r="AH356" s="53"/>
      <c r="AI356" s="52">
        <v>2</v>
      </c>
      <c r="AJ356" s="52"/>
      <c r="AK356" s="30"/>
      <c r="AL356" s="30"/>
    </row>
    <row r="357" spans="1:38" ht="30" customHeight="1" thickBot="1">
      <c r="A357" s="57" t="s">
        <v>430</v>
      </c>
      <c r="B357" s="57"/>
      <c r="C357" s="58">
        <v>79</v>
      </c>
      <c r="D357" s="59"/>
      <c r="E357" s="60">
        <v>3</v>
      </c>
      <c r="F357" s="60"/>
      <c r="G357" s="60">
        <v>82</v>
      </c>
      <c r="H357" s="60"/>
      <c r="I357" s="53">
        <v>8</v>
      </c>
      <c r="J357" s="53"/>
      <c r="K357" s="52">
        <v>0</v>
      </c>
      <c r="L357" s="52"/>
      <c r="M357" s="53">
        <v>9</v>
      </c>
      <c r="N357" s="53"/>
      <c r="O357" s="52">
        <v>1</v>
      </c>
      <c r="P357" s="52"/>
      <c r="Q357" s="53">
        <v>17</v>
      </c>
      <c r="R357" s="53"/>
      <c r="S357" s="52">
        <v>1</v>
      </c>
      <c r="T357" s="52"/>
      <c r="U357" s="53">
        <v>11</v>
      </c>
      <c r="V357" s="53"/>
      <c r="W357" s="52">
        <v>0</v>
      </c>
      <c r="X357" s="52"/>
      <c r="Y357" s="53">
        <v>8</v>
      </c>
      <c r="Z357" s="53"/>
      <c r="AA357" s="52">
        <v>0</v>
      </c>
      <c r="AB357" s="52"/>
      <c r="AC357" s="53">
        <v>12</v>
      </c>
      <c r="AD357" s="53"/>
      <c r="AE357" s="52">
        <v>1</v>
      </c>
      <c r="AF357" s="52"/>
      <c r="AG357" s="53">
        <v>14</v>
      </c>
      <c r="AH357" s="53"/>
      <c r="AI357" s="52">
        <v>0</v>
      </c>
      <c r="AJ357" s="52"/>
      <c r="AK357" s="30"/>
      <c r="AL357" s="30"/>
    </row>
    <row r="358" spans="1:38" ht="30" customHeight="1" thickBot="1">
      <c r="A358" s="57" t="s">
        <v>431</v>
      </c>
      <c r="B358" s="57"/>
      <c r="C358" s="58">
        <v>23</v>
      </c>
      <c r="D358" s="59"/>
      <c r="E358" s="60">
        <v>3</v>
      </c>
      <c r="F358" s="60"/>
      <c r="G358" s="60">
        <v>26</v>
      </c>
      <c r="H358" s="60"/>
      <c r="I358" s="53">
        <v>1</v>
      </c>
      <c r="J358" s="53"/>
      <c r="K358" s="52">
        <v>0</v>
      </c>
      <c r="L358" s="52"/>
      <c r="M358" s="53">
        <v>3</v>
      </c>
      <c r="N358" s="53"/>
      <c r="O358" s="52">
        <v>1</v>
      </c>
      <c r="P358" s="52"/>
      <c r="Q358" s="53">
        <v>4</v>
      </c>
      <c r="R358" s="53"/>
      <c r="S358" s="52">
        <v>0</v>
      </c>
      <c r="T358" s="52"/>
      <c r="U358" s="53">
        <v>3</v>
      </c>
      <c r="V358" s="53"/>
      <c r="W358" s="52">
        <v>0</v>
      </c>
      <c r="X358" s="52"/>
      <c r="Y358" s="53">
        <v>0</v>
      </c>
      <c r="Z358" s="53"/>
      <c r="AA358" s="52">
        <v>0</v>
      </c>
      <c r="AB358" s="52"/>
      <c r="AC358" s="53">
        <v>2</v>
      </c>
      <c r="AD358" s="53"/>
      <c r="AE358" s="52">
        <v>1</v>
      </c>
      <c r="AF358" s="52"/>
      <c r="AG358" s="53">
        <v>10</v>
      </c>
      <c r="AH358" s="53"/>
      <c r="AI358" s="52">
        <v>1</v>
      </c>
      <c r="AJ358" s="52"/>
      <c r="AK358" s="30"/>
      <c r="AL358" s="30"/>
    </row>
    <row r="359" spans="1:38" ht="30" customHeight="1" thickBot="1">
      <c r="A359" s="57" t="s">
        <v>432</v>
      </c>
      <c r="B359" s="57"/>
      <c r="C359" s="58">
        <v>22</v>
      </c>
      <c r="D359" s="59"/>
      <c r="E359" s="60">
        <v>1</v>
      </c>
      <c r="F359" s="60"/>
      <c r="G359" s="60">
        <v>23</v>
      </c>
      <c r="H359" s="60"/>
      <c r="I359" s="53">
        <v>0</v>
      </c>
      <c r="J359" s="53"/>
      <c r="K359" s="52">
        <v>0</v>
      </c>
      <c r="L359" s="52"/>
      <c r="M359" s="53">
        <v>1</v>
      </c>
      <c r="N359" s="53"/>
      <c r="O359" s="52">
        <v>0</v>
      </c>
      <c r="P359" s="52"/>
      <c r="Q359" s="53">
        <v>3</v>
      </c>
      <c r="R359" s="53"/>
      <c r="S359" s="52">
        <v>0</v>
      </c>
      <c r="T359" s="52"/>
      <c r="U359" s="53">
        <v>2</v>
      </c>
      <c r="V359" s="53"/>
      <c r="W359" s="52">
        <v>0</v>
      </c>
      <c r="X359" s="52"/>
      <c r="Y359" s="53">
        <v>2</v>
      </c>
      <c r="Z359" s="53"/>
      <c r="AA359" s="52">
        <v>0</v>
      </c>
      <c r="AB359" s="52"/>
      <c r="AC359" s="53">
        <v>4</v>
      </c>
      <c r="AD359" s="53"/>
      <c r="AE359" s="52">
        <v>1</v>
      </c>
      <c r="AF359" s="52"/>
      <c r="AG359" s="53">
        <v>10</v>
      </c>
      <c r="AH359" s="53"/>
      <c r="AI359" s="52">
        <v>0</v>
      </c>
      <c r="AJ359" s="52"/>
      <c r="AK359" s="30"/>
      <c r="AL359" s="30"/>
    </row>
    <row r="360" spans="1:38" ht="30" customHeight="1" thickBot="1">
      <c r="A360" s="57" t="s">
        <v>433</v>
      </c>
      <c r="B360" s="57"/>
      <c r="C360" s="58">
        <v>13</v>
      </c>
      <c r="D360" s="59"/>
      <c r="E360" s="60">
        <v>0</v>
      </c>
      <c r="F360" s="60"/>
      <c r="G360" s="60">
        <v>13</v>
      </c>
      <c r="H360" s="60"/>
      <c r="I360" s="53">
        <v>0</v>
      </c>
      <c r="J360" s="53"/>
      <c r="K360" s="52">
        <v>0</v>
      </c>
      <c r="L360" s="52"/>
      <c r="M360" s="53">
        <v>0</v>
      </c>
      <c r="N360" s="53"/>
      <c r="O360" s="52">
        <v>0</v>
      </c>
      <c r="P360" s="52"/>
      <c r="Q360" s="53">
        <v>2</v>
      </c>
      <c r="R360" s="53"/>
      <c r="S360" s="52">
        <v>0</v>
      </c>
      <c r="T360" s="52"/>
      <c r="U360" s="53">
        <v>4</v>
      </c>
      <c r="V360" s="53"/>
      <c r="W360" s="52">
        <v>0</v>
      </c>
      <c r="X360" s="52"/>
      <c r="Y360" s="53">
        <v>3</v>
      </c>
      <c r="Z360" s="53"/>
      <c r="AA360" s="52">
        <v>0</v>
      </c>
      <c r="AB360" s="52"/>
      <c r="AC360" s="53">
        <v>2</v>
      </c>
      <c r="AD360" s="53"/>
      <c r="AE360" s="52">
        <v>0</v>
      </c>
      <c r="AF360" s="52"/>
      <c r="AG360" s="53">
        <v>2</v>
      </c>
      <c r="AH360" s="53"/>
      <c r="AI360" s="52">
        <v>0</v>
      </c>
      <c r="AJ360" s="52"/>
      <c r="AK360" s="30"/>
      <c r="AL360" s="30"/>
    </row>
    <row r="361" spans="1:38" ht="30" customHeight="1" thickBot="1">
      <c r="A361" s="57" t="s">
        <v>434</v>
      </c>
      <c r="B361" s="57"/>
      <c r="C361" s="58">
        <v>26</v>
      </c>
      <c r="D361" s="59"/>
      <c r="E361" s="60">
        <v>0</v>
      </c>
      <c r="F361" s="60"/>
      <c r="G361" s="60">
        <v>26</v>
      </c>
      <c r="H361" s="60"/>
      <c r="I361" s="53">
        <v>0</v>
      </c>
      <c r="J361" s="53"/>
      <c r="K361" s="52">
        <v>0</v>
      </c>
      <c r="L361" s="52"/>
      <c r="M361" s="53">
        <v>3</v>
      </c>
      <c r="N361" s="53"/>
      <c r="O361" s="52">
        <v>0</v>
      </c>
      <c r="P361" s="52"/>
      <c r="Q361" s="53">
        <v>5</v>
      </c>
      <c r="R361" s="53"/>
      <c r="S361" s="52">
        <v>0</v>
      </c>
      <c r="T361" s="52"/>
      <c r="U361" s="53">
        <v>3</v>
      </c>
      <c r="V361" s="53"/>
      <c r="W361" s="52">
        <v>0</v>
      </c>
      <c r="X361" s="52"/>
      <c r="Y361" s="53">
        <v>3</v>
      </c>
      <c r="Z361" s="53"/>
      <c r="AA361" s="52">
        <v>0</v>
      </c>
      <c r="AB361" s="52"/>
      <c r="AC361" s="53">
        <v>2</v>
      </c>
      <c r="AD361" s="53"/>
      <c r="AE361" s="52">
        <v>0</v>
      </c>
      <c r="AF361" s="52"/>
      <c r="AG361" s="53">
        <v>10</v>
      </c>
      <c r="AH361" s="53"/>
      <c r="AI361" s="52">
        <v>0</v>
      </c>
      <c r="AJ361" s="52"/>
      <c r="AK361" s="30"/>
      <c r="AL361" s="30"/>
    </row>
    <row r="362" spans="1:38" ht="30" customHeight="1" thickBot="1">
      <c r="A362" s="57" t="s">
        <v>435</v>
      </c>
      <c r="B362" s="57"/>
      <c r="C362" s="58">
        <v>27</v>
      </c>
      <c r="D362" s="59"/>
      <c r="E362" s="60">
        <v>0</v>
      </c>
      <c r="F362" s="60"/>
      <c r="G362" s="60">
        <v>27</v>
      </c>
      <c r="H362" s="60"/>
      <c r="I362" s="53">
        <v>0</v>
      </c>
      <c r="J362" s="53"/>
      <c r="K362" s="52">
        <v>0</v>
      </c>
      <c r="L362" s="52"/>
      <c r="M362" s="53">
        <v>2</v>
      </c>
      <c r="N362" s="53"/>
      <c r="O362" s="52">
        <v>0</v>
      </c>
      <c r="P362" s="52"/>
      <c r="Q362" s="53">
        <v>1</v>
      </c>
      <c r="R362" s="53"/>
      <c r="S362" s="52">
        <v>0</v>
      </c>
      <c r="T362" s="52"/>
      <c r="U362" s="53">
        <v>12</v>
      </c>
      <c r="V362" s="53"/>
      <c r="W362" s="52">
        <v>0</v>
      </c>
      <c r="X362" s="52"/>
      <c r="Y362" s="53">
        <v>1</v>
      </c>
      <c r="Z362" s="53"/>
      <c r="AA362" s="52">
        <v>0</v>
      </c>
      <c r="AB362" s="52"/>
      <c r="AC362" s="53">
        <v>2</v>
      </c>
      <c r="AD362" s="53"/>
      <c r="AE362" s="52">
        <v>0</v>
      </c>
      <c r="AF362" s="52"/>
      <c r="AG362" s="53">
        <v>9</v>
      </c>
      <c r="AH362" s="53"/>
      <c r="AI362" s="52">
        <v>0</v>
      </c>
      <c r="AJ362" s="52"/>
      <c r="AK362" s="30"/>
      <c r="AL362" s="30"/>
    </row>
    <row r="363" spans="1:38" ht="30" customHeight="1" thickBot="1">
      <c r="A363" s="57" t="s">
        <v>436</v>
      </c>
      <c r="B363" s="57"/>
      <c r="C363" s="58">
        <v>26</v>
      </c>
      <c r="D363" s="59"/>
      <c r="E363" s="60">
        <v>1</v>
      </c>
      <c r="F363" s="60"/>
      <c r="G363" s="60">
        <v>27</v>
      </c>
      <c r="H363" s="60"/>
      <c r="I363" s="53">
        <v>0</v>
      </c>
      <c r="J363" s="53"/>
      <c r="K363" s="52">
        <v>0</v>
      </c>
      <c r="L363" s="52"/>
      <c r="M363" s="53">
        <v>7</v>
      </c>
      <c r="N363" s="53"/>
      <c r="O363" s="52">
        <v>0</v>
      </c>
      <c r="P363" s="52"/>
      <c r="Q363" s="53">
        <v>1</v>
      </c>
      <c r="R363" s="53"/>
      <c r="S363" s="52">
        <v>0</v>
      </c>
      <c r="T363" s="52"/>
      <c r="U363" s="53">
        <v>6</v>
      </c>
      <c r="V363" s="53"/>
      <c r="W363" s="52">
        <v>1</v>
      </c>
      <c r="X363" s="52"/>
      <c r="Y363" s="53">
        <v>0</v>
      </c>
      <c r="Z363" s="53"/>
      <c r="AA363" s="52">
        <v>0</v>
      </c>
      <c r="AB363" s="52"/>
      <c r="AC363" s="53">
        <v>3</v>
      </c>
      <c r="AD363" s="53"/>
      <c r="AE363" s="52">
        <v>0</v>
      </c>
      <c r="AF363" s="52"/>
      <c r="AG363" s="53">
        <v>9</v>
      </c>
      <c r="AH363" s="53"/>
      <c r="AI363" s="52">
        <v>0</v>
      </c>
      <c r="AJ363" s="52"/>
      <c r="AK363" s="30"/>
      <c r="AL363" s="30"/>
    </row>
    <row r="364" spans="1:38" ht="15" customHeight="1" thickBot="1">
      <c r="A364" s="54" t="s">
        <v>468</v>
      </c>
      <c r="B364" s="54"/>
      <c r="C364" s="55">
        <v>5653</v>
      </c>
      <c r="D364" s="56"/>
      <c r="E364" s="51">
        <v>464</v>
      </c>
      <c r="F364" s="51"/>
      <c r="G364" s="51">
        <v>6117</v>
      </c>
      <c r="H364" s="51"/>
      <c r="I364" s="67">
        <v>130</v>
      </c>
      <c r="J364" s="67"/>
      <c r="K364" s="68">
        <v>13</v>
      </c>
      <c r="L364" s="68"/>
      <c r="M364" s="67">
        <v>440</v>
      </c>
      <c r="N364" s="67"/>
      <c r="O364" s="68">
        <v>31</v>
      </c>
      <c r="P364" s="68"/>
      <c r="Q364" s="67">
        <v>618</v>
      </c>
      <c r="R364" s="67"/>
      <c r="S364" s="68">
        <v>47</v>
      </c>
      <c r="T364" s="68"/>
      <c r="U364" s="67">
        <v>581</v>
      </c>
      <c r="V364" s="67"/>
      <c r="W364" s="68">
        <v>45</v>
      </c>
      <c r="X364" s="68"/>
      <c r="Y364" s="67">
        <v>418</v>
      </c>
      <c r="Z364" s="67"/>
      <c r="AA364" s="68">
        <v>39</v>
      </c>
      <c r="AB364" s="68"/>
      <c r="AC364" s="67">
        <v>1188</v>
      </c>
      <c r="AD364" s="67"/>
      <c r="AE364" s="68">
        <v>128</v>
      </c>
      <c r="AF364" s="68"/>
      <c r="AG364" s="67">
        <v>2278</v>
      </c>
      <c r="AH364" s="67"/>
      <c r="AI364" s="68">
        <v>161</v>
      </c>
      <c r="AJ364" s="68"/>
      <c r="AK364" s="30"/>
      <c r="AL364" s="30"/>
    </row>
    <row r="365" spans="1:38" ht="15" customHeight="1" thickBot="1">
      <c r="A365" s="30"/>
      <c r="B365" s="63" t="s">
        <v>469</v>
      </c>
      <c r="C365" s="64"/>
      <c r="D365" s="62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62"/>
      <c r="AF365" s="62"/>
      <c r="AG365" s="62"/>
      <c r="AH365" s="62"/>
      <c r="AI365" s="62"/>
      <c r="AJ365" s="62"/>
      <c r="AK365" s="62"/>
      <c r="AL365" s="30"/>
    </row>
    <row r="366" spans="1:38" ht="30" customHeight="1" thickBot="1">
      <c r="A366" s="30"/>
      <c r="B366" s="71" t="s">
        <v>258</v>
      </c>
      <c r="C366" s="72"/>
      <c r="D366" s="60">
        <v>3</v>
      </c>
      <c r="E366" s="60"/>
      <c r="F366" s="60">
        <v>0</v>
      </c>
      <c r="G366" s="60"/>
      <c r="H366" s="60">
        <v>3</v>
      </c>
      <c r="I366" s="60"/>
      <c r="J366" s="53">
        <v>0</v>
      </c>
      <c r="K366" s="53"/>
      <c r="L366" s="52">
        <v>0</v>
      </c>
      <c r="M366" s="52"/>
      <c r="N366" s="53">
        <v>0</v>
      </c>
      <c r="O366" s="53"/>
      <c r="P366" s="52">
        <v>0</v>
      </c>
      <c r="Q366" s="52"/>
      <c r="R366" s="53">
        <v>0</v>
      </c>
      <c r="S366" s="53"/>
      <c r="T366" s="52">
        <v>0</v>
      </c>
      <c r="U366" s="52"/>
      <c r="V366" s="53">
        <v>0</v>
      </c>
      <c r="W366" s="53"/>
      <c r="X366" s="52">
        <v>0</v>
      </c>
      <c r="Y366" s="52"/>
      <c r="Z366" s="53">
        <v>0</v>
      </c>
      <c r="AA366" s="53"/>
      <c r="AB366" s="52">
        <v>0</v>
      </c>
      <c r="AC366" s="52"/>
      <c r="AD366" s="53">
        <v>2</v>
      </c>
      <c r="AE366" s="53"/>
      <c r="AF366" s="52">
        <v>0</v>
      </c>
      <c r="AG366" s="52"/>
      <c r="AH366" s="53">
        <v>1</v>
      </c>
      <c r="AI366" s="53"/>
      <c r="AJ366" s="52">
        <v>0</v>
      </c>
      <c r="AK366" s="52"/>
      <c r="AL366" s="30"/>
    </row>
    <row r="367" spans="1:38" ht="30" customHeight="1" thickBot="1">
      <c r="A367" s="30"/>
      <c r="B367" s="71" t="s">
        <v>259</v>
      </c>
      <c r="C367" s="72"/>
      <c r="D367" s="60">
        <v>3</v>
      </c>
      <c r="E367" s="60"/>
      <c r="F367" s="60">
        <v>0</v>
      </c>
      <c r="G367" s="60"/>
      <c r="H367" s="60">
        <v>3</v>
      </c>
      <c r="I367" s="60"/>
      <c r="J367" s="53">
        <v>0</v>
      </c>
      <c r="K367" s="53"/>
      <c r="L367" s="52">
        <v>0</v>
      </c>
      <c r="M367" s="52"/>
      <c r="N367" s="53">
        <v>0</v>
      </c>
      <c r="O367" s="53"/>
      <c r="P367" s="52">
        <v>0</v>
      </c>
      <c r="Q367" s="52"/>
      <c r="R367" s="53">
        <v>0</v>
      </c>
      <c r="S367" s="53"/>
      <c r="T367" s="52">
        <v>0</v>
      </c>
      <c r="U367" s="52"/>
      <c r="V367" s="53">
        <v>0</v>
      </c>
      <c r="W367" s="53"/>
      <c r="X367" s="52">
        <v>0</v>
      </c>
      <c r="Y367" s="52"/>
      <c r="Z367" s="53">
        <v>0</v>
      </c>
      <c r="AA367" s="53"/>
      <c r="AB367" s="52">
        <v>0</v>
      </c>
      <c r="AC367" s="52"/>
      <c r="AD367" s="53">
        <v>0</v>
      </c>
      <c r="AE367" s="53"/>
      <c r="AF367" s="52">
        <v>0</v>
      </c>
      <c r="AG367" s="52"/>
      <c r="AH367" s="53">
        <v>3</v>
      </c>
      <c r="AI367" s="53"/>
      <c r="AJ367" s="52">
        <v>0</v>
      </c>
      <c r="AK367" s="52"/>
      <c r="AL367" s="30"/>
    </row>
    <row r="368" spans="1:38" ht="30" customHeight="1" thickBot="1">
      <c r="A368" s="30"/>
      <c r="B368" s="71" t="s">
        <v>260</v>
      </c>
      <c r="C368" s="72"/>
      <c r="D368" s="60">
        <v>5</v>
      </c>
      <c r="E368" s="60"/>
      <c r="F368" s="60">
        <v>1</v>
      </c>
      <c r="G368" s="60"/>
      <c r="H368" s="60">
        <v>6</v>
      </c>
      <c r="I368" s="60"/>
      <c r="J368" s="53">
        <v>0</v>
      </c>
      <c r="K368" s="53"/>
      <c r="L368" s="52">
        <v>0</v>
      </c>
      <c r="M368" s="52"/>
      <c r="N368" s="53">
        <v>0</v>
      </c>
      <c r="O368" s="53"/>
      <c r="P368" s="52">
        <v>0</v>
      </c>
      <c r="Q368" s="52"/>
      <c r="R368" s="53">
        <v>0</v>
      </c>
      <c r="S368" s="53"/>
      <c r="T368" s="52">
        <v>0</v>
      </c>
      <c r="U368" s="52"/>
      <c r="V368" s="53">
        <v>0</v>
      </c>
      <c r="W368" s="53"/>
      <c r="X368" s="52">
        <v>0</v>
      </c>
      <c r="Y368" s="52"/>
      <c r="Z368" s="53">
        <v>0</v>
      </c>
      <c r="AA368" s="53"/>
      <c r="AB368" s="52">
        <v>0</v>
      </c>
      <c r="AC368" s="52"/>
      <c r="AD368" s="53">
        <v>1</v>
      </c>
      <c r="AE368" s="53"/>
      <c r="AF368" s="52">
        <v>0</v>
      </c>
      <c r="AG368" s="52"/>
      <c r="AH368" s="53">
        <v>4</v>
      </c>
      <c r="AI368" s="53"/>
      <c r="AJ368" s="52">
        <v>1</v>
      </c>
      <c r="AK368" s="52"/>
      <c r="AL368" s="30"/>
    </row>
    <row r="369" spans="1:38" ht="30" customHeight="1" thickBot="1">
      <c r="A369" s="30"/>
      <c r="B369" s="71" t="s">
        <v>261</v>
      </c>
      <c r="C369" s="72"/>
      <c r="D369" s="60">
        <v>3</v>
      </c>
      <c r="E369" s="60"/>
      <c r="F369" s="60">
        <v>0</v>
      </c>
      <c r="G369" s="60"/>
      <c r="H369" s="60">
        <v>3</v>
      </c>
      <c r="I369" s="60"/>
      <c r="J369" s="53">
        <v>0</v>
      </c>
      <c r="K369" s="53"/>
      <c r="L369" s="52">
        <v>0</v>
      </c>
      <c r="M369" s="52"/>
      <c r="N369" s="53">
        <v>0</v>
      </c>
      <c r="O369" s="53"/>
      <c r="P369" s="52">
        <v>0</v>
      </c>
      <c r="Q369" s="52"/>
      <c r="R369" s="53">
        <v>0</v>
      </c>
      <c r="S369" s="53"/>
      <c r="T369" s="52">
        <v>0</v>
      </c>
      <c r="U369" s="52"/>
      <c r="V369" s="53">
        <v>0</v>
      </c>
      <c r="W369" s="53"/>
      <c r="X369" s="52">
        <v>0</v>
      </c>
      <c r="Y369" s="52"/>
      <c r="Z369" s="53">
        <v>0</v>
      </c>
      <c r="AA369" s="53"/>
      <c r="AB369" s="52">
        <v>0</v>
      </c>
      <c r="AC369" s="52"/>
      <c r="AD369" s="53">
        <v>1</v>
      </c>
      <c r="AE369" s="53"/>
      <c r="AF369" s="52">
        <v>0</v>
      </c>
      <c r="AG369" s="52"/>
      <c r="AH369" s="53">
        <v>2</v>
      </c>
      <c r="AI369" s="53"/>
      <c r="AJ369" s="52">
        <v>0</v>
      </c>
      <c r="AK369" s="52"/>
      <c r="AL369" s="30"/>
    </row>
    <row r="370" spans="1:38" ht="30" customHeight="1" thickBot="1">
      <c r="A370" s="30"/>
      <c r="B370" s="71" t="s">
        <v>262</v>
      </c>
      <c r="C370" s="72"/>
      <c r="D370" s="60">
        <v>3</v>
      </c>
      <c r="E370" s="60"/>
      <c r="F370" s="60">
        <v>3</v>
      </c>
      <c r="G370" s="60"/>
      <c r="H370" s="60">
        <v>6</v>
      </c>
      <c r="I370" s="60"/>
      <c r="J370" s="53">
        <v>0</v>
      </c>
      <c r="K370" s="53"/>
      <c r="L370" s="52">
        <v>0</v>
      </c>
      <c r="M370" s="52"/>
      <c r="N370" s="53">
        <v>0</v>
      </c>
      <c r="O370" s="53"/>
      <c r="P370" s="52">
        <v>0</v>
      </c>
      <c r="Q370" s="52"/>
      <c r="R370" s="53">
        <v>0</v>
      </c>
      <c r="S370" s="53"/>
      <c r="T370" s="52">
        <v>0</v>
      </c>
      <c r="U370" s="52"/>
      <c r="V370" s="53">
        <v>0</v>
      </c>
      <c r="W370" s="53"/>
      <c r="X370" s="52">
        <v>0</v>
      </c>
      <c r="Y370" s="52"/>
      <c r="Z370" s="53">
        <v>0</v>
      </c>
      <c r="AA370" s="53"/>
      <c r="AB370" s="52">
        <v>0</v>
      </c>
      <c r="AC370" s="52"/>
      <c r="AD370" s="53">
        <v>0</v>
      </c>
      <c r="AE370" s="53"/>
      <c r="AF370" s="52">
        <v>0</v>
      </c>
      <c r="AG370" s="52"/>
      <c r="AH370" s="53">
        <v>3</v>
      </c>
      <c r="AI370" s="53"/>
      <c r="AJ370" s="52">
        <v>3</v>
      </c>
      <c r="AK370" s="52"/>
      <c r="AL370" s="30"/>
    </row>
    <row r="371" spans="1:38" ht="30" customHeight="1" thickBot="1">
      <c r="A371" s="30"/>
      <c r="B371" s="71" t="s">
        <v>263</v>
      </c>
      <c r="C371" s="72"/>
      <c r="D371" s="60">
        <v>2</v>
      </c>
      <c r="E371" s="60"/>
      <c r="F371" s="60">
        <v>1</v>
      </c>
      <c r="G371" s="60"/>
      <c r="H371" s="60">
        <v>3</v>
      </c>
      <c r="I371" s="60"/>
      <c r="J371" s="53">
        <v>0</v>
      </c>
      <c r="K371" s="53"/>
      <c r="L371" s="52">
        <v>0</v>
      </c>
      <c r="M371" s="52"/>
      <c r="N371" s="53">
        <v>0</v>
      </c>
      <c r="O371" s="53"/>
      <c r="P371" s="52">
        <v>0</v>
      </c>
      <c r="Q371" s="52"/>
      <c r="R371" s="53">
        <v>0</v>
      </c>
      <c r="S371" s="53"/>
      <c r="T371" s="52">
        <v>0</v>
      </c>
      <c r="U371" s="52"/>
      <c r="V371" s="53">
        <v>0</v>
      </c>
      <c r="W371" s="53"/>
      <c r="X371" s="52">
        <v>0</v>
      </c>
      <c r="Y371" s="52"/>
      <c r="Z371" s="53">
        <v>0</v>
      </c>
      <c r="AA371" s="53"/>
      <c r="AB371" s="52">
        <v>0</v>
      </c>
      <c r="AC371" s="52"/>
      <c r="AD371" s="53">
        <v>0</v>
      </c>
      <c r="AE371" s="53"/>
      <c r="AF371" s="52">
        <v>0</v>
      </c>
      <c r="AG371" s="52"/>
      <c r="AH371" s="53">
        <v>2</v>
      </c>
      <c r="AI371" s="53"/>
      <c r="AJ371" s="52">
        <v>1</v>
      </c>
      <c r="AK371" s="52"/>
      <c r="AL371" s="30"/>
    </row>
    <row r="372" spans="1:38" ht="30" customHeight="1" thickBot="1">
      <c r="A372" s="30"/>
      <c r="B372" s="71" t="s">
        <v>264</v>
      </c>
      <c r="C372" s="72"/>
      <c r="D372" s="60">
        <v>3</v>
      </c>
      <c r="E372" s="60"/>
      <c r="F372" s="60">
        <v>0</v>
      </c>
      <c r="G372" s="60"/>
      <c r="H372" s="60">
        <v>3</v>
      </c>
      <c r="I372" s="60"/>
      <c r="J372" s="53">
        <v>0</v>
      </c>
      <c r="K372" s="53"/>
      <c r="L372" s="52">
        <v>0</v>
      </c>
      <c r="M372" s="52"/>
      <c r="N372" s="53">
        <v>0</v>
      </c>
      <c r="O372" s="53"/>
      <c r="P372" s="52">
        <v>0</v>
      </c>
      <c r="Q372" s="52"/>
      <c r="R372" s="53">
        <v>0</v>
      </c>
      <c r="S372" s="53"/>
      <c r="T372" s="52">
        <v>0</v>
      </c>
      <c r="U372" s="52"/>
      <c r="V372" s="53">
        <v>0</v>
      </c>
      <c r="W372" s="53"/>
      <c r="X372" s="52">
        <v>0</v>
      </c>
      <c r="Y372" s="52"/>
      <c r="Z372" s="53">
        <v>0</v>
      </c>
      <c r="AA372" s="53"/>
      <c r="AB372" s="52">
        <v>0</v>
      </c>
      <c r="AC372" s="52"/>
      <c r="AD372" s="53">
        <v>0</v>
      </c>
      <c r="AE372" s="53"/>
      <c r="AF372" s="52">
        <v>0</v>
      </c>
      <c r="AG372" s="52"/>
      <c r="AH372" s="53">
        <v>3</v>
      </c>
      <c r="AI372" s="53"/>
      <c r="AJ372" s="52">
        <v>0</v>
      </c>
      <c r="AK372" s="52"/>
      <c r="AL372" s="30"/>
    </row>
    <row r="373" spans="1:38" ht="30" customHeight="1" thickBot="1">
      <c r="A373" s="30"/>
      <c r="B373" s="71" t="s">
        <v>265</v>
      </c>
      <c r="C373" s="72"/>
      <c r="D373" s="60">
        <v>3</v>
      </c>
      <c r="E373" s="60"/>
      <c r="F373" s="60">
        <v>0</v>
      </c>
      <c r="G373" s="60"/>
      <c r="H373" s="60">
        <v>3</v>
      </c>
      <c r="I373" s="60"/>
      <c r="J373" s="53">
        <v>0</v>
      </c>
      <c r="K373" s="53"/>
      <c r="L373" s="52">
        <v>0</v>
      </c>
      <c r="M373" s="52"/>
      <c r="N373" s="53">
        <v>0</v>
      </c>
      <c r="O373" s="53"/>
      <c r="P373" s="52">
        <v>0</v>
      </c>
      <c r="Q373" s="52"/>
      <c r="R373" s="53">
        <v>0</v>
      </c>
      <c r="S373" s="53"/>
      <c r="T373" s="52">
        <v>0</v>
      </c>
      <c r="U373" s="52"/>
      <c r="V373" s="53">
        <v>0</v>
      </c>
      <c r="W373" s="53"/>
      <c r="X373" s="52">
        <v>0</v>
      </c>
      <c r="Y373" s="52"/>
      <c r="Z373" s="53">
        <v>0</v>
      </c>
      <c r="AA373" s="53"/>
      <c r="AB373" s="52">
        <v>0</v>
      </c>
      <c r="AC373" s="52"/>
      <c r="AD373" s="53">
        <v>0</v>
      </c>
      <c r="AE373" s="53"/>
      <c r="AF373" s="52">
        <v>0</v>
      </c>
      <c r="AG373" s="52"/>
      <c r="AH373" s="53">
        <v>3</v>
      </c>
      <c r="AI373" s="53"/>
      <c r="AJ373" s="52">
        <v>0</v>
      </c>
      <c r="AK373" s="52"/>
      <c r="AL373" s="30"/>
    </row>
    <row r="374" spans="1:38" ht="30" customHeight="1" thickBot="1">
      <c r="A374" s="30"/>
      <c r="B374" s="71" t="s">
        <v>266</v>
      </c>
      <c r="C374" s="72"/>
      <c r="D374" s="60">
        <v>2</v>
      </c>
      <c r="E374" s="60"/>
      <c r="F374" s="60">
        <v>1</v>
      </c>
      <c r="G374" s="60"/>
      <c r="H374" s="60">
        <v>3</v>
      </c>
      <c r="I374" s="60"/>
      <c r="J374" s="53">
        <v>0</v>
      </c>
      <c r="K374" s="53"/>
      <c r="L374" s="52">
        <v>0</v>
      </c>
      <c r="M374" s="52"/>
      <c r="N374" s="53">
        <v>0</v>
      </c>
      <c r="O374" s="53"/>
      <c r="P374" s="52">
        <v>0</v>
      </c>
      <c r="Q374" s="52"/>
      <c r="R374" s="53">
        <v>0</v>
      </c>
      <c r="S374" s="53"/>
      <c r="T374" s="52">
        <v>0</v>
      </c>
      <c r="U374" s="52"/>
      <c r="V374" s="53">
        <v>0</v>
      </c>
      <c r="W374" s="53"/>
      <c r="X374" s="52">
        <v>0</v>
      </c>
      <c r="Y374" s="52"/>
      <c r="Z374" s="53">
        <v>0</v>
      </c>
      <c r="AA374" s="53"/>
      <c r="AB374" s="52">
        <v>0</v>
      </c>
      <c r="AC374" s="52"/>
      <c r="AD374" s="53">
        <v>0</v>
      </c>
      <c r="AE374" s="53"/>
      <c r="AF374" s="52">
        <v>0</v>
      </c>
      <c r="AG374" s="52"/>
      <c r="AH374" s="53">
        <v>2</v>
      </c>
      <c r="AI374" s="53"/>
      <c r="AJ374" s="52">
        <v>1</v>
      </c>
      <c r="AK374" s="52"/>
      <c r="AL374" s="30"/>
    </row>
    <row r="375" spans="1:38" ht="30" customHeight="1" thickBot="1">
      <c r="A375" s="30"/>
      <c r="B375" s="71" t="s">
        <v>267</v>
      </c>
      <c r="C375" s="72"/>
      <c r="D375" s="60">
        <v>3</v>
      </c>
      <c r="E375" s="60"/>
      <c r="F375" s="60">
        <v>0</v>
      </c>
      <c r="G375" s="60"/>
      <c r="H375" s="60">
        <v>3</v>
      </c>
      <c r="I375" s="60"/>
      <c r="J375" s="53">
        <v>0</v>
      </c>
      <c r="K375" s="53"/>
      <c r="L375" s="52">
        <v>0</v>
      </c>
      <c r="M375" s="52"/>
      <c r="N375" s="53">
        <v>0</v>
      </c>
      <c r="O375" s="53"/>
      <c r="P375" s="52">
        <v>0</v>
      </c>
      <c r="Q375" s="52"/>
      <c r="R375" s="53">
        <v>0</v>
      </c>
      <c r="S375" s="53"/>
      <c r="T375" s="52">
        <v>0</v>
      </c>
      <c r="U375" s="52"/>
      <c r="V375" s="53">
        <v>0</v>
      </c>
      <c r="W375" s="53"/>
      <c r="X375" s="52">
        <v>0</v>
      </c>
      <c r="Y375" s="52"/>
      <c r="Z375" s="53">
        <v>0</v>
      </c>
      <c r="AA375" s="53"/>
      <c r="AB375" s="52">
        <v>0</v>
      </c>
      <c r="AC375" s="52"/>
      <c r="AD375" s="53">
        <v>0</v>
      </c>
      <c r="AE375" s="53"/>
      <c r="AF375" s="52">
        <v>0</v>
      </c>
      <c r="AG375" s="52"/>
      <c r="AH375" s="53">
        <v>3</v>
      </c>
      <c r="AI375" s="53"/>
      <c r="AJ375" s="52">
        <v>0</v>
      </c>
      <c r="AK375" s="52"/>
      <c r="AL375" s="30"/>
    </row>
    <row r="376" spans="1:38" ht="30" customHeight="1" thickBot="1">
      <c r="A376" s="30"/>
      <c r="B376" s="71" t="s">
        <v>268</v>
      </c>
      <c r="C376" s="72"/>
      <c r="D376" s="60">
        <v>2</v>
      </c>
      <c r="E376" s="60"/>
      <c r="F376" s="60">
        <v>1</v>
      </c>
      <c r="G376" s="60"/>
      <c r="H376" s="60">
        <v>3</v>
      </c>
      <c r="I376" s="60"/>
      <c r="J376" s="53">
        <v>0</v>
      </c>
      <c r="K376" s="53"/>
      <c r="L376" s="52">
        <v>0</v>
      </c>
      <c r="M376" s="52"/>
      <c r="N376" s="53">
        <v>0</v>
      </c>
      <c r="O376" s="53"/>
      <c r="P376" s="52">
        <v>0</v>
      </c>
      <c r="Q376" s="52"/>
      <c r="R376" s="53">
        <v>0</v>
      </c>
      <c r="S376" s="53"/>
      <c r="T376" s="52">
        <v>0</v>
      </c>
      <c r="U376" s="52"/>
      <c r="V376" s="53">
        <v>0</v>
      </c>
      <c r="W376" s="53"/>
      <c r="X376" s="52">
        <v>0</v>
      </c>
      <c r="Y376" s="52"/>
      <c r="Z376" s="53">
        <v>0</v>
      </c>
      <c r="AA376" s="53"/>
      <c r="AB376" s="52">
        <v>0</v>
      </c>
      <c r="AC376" s="52"/>
      <c r="AD376" s="53">
        <v>0</v>
      </c>
      <c r="AE376" s="53"/>
      <c r="AF376" s="52">
        <v>0</v>
      </c>
      <c r="AG376" s="52"/>
      <c r="AH376" s="53">
        <v>2</v>
      </c>
      <c r="AI376" s="53"/>
      <c r="AJ376" s="52">
        <v>1</v>
      </c>
      <c r="AK376" s="52"/>
      <c r="AL376" s="30"/>
    </row>
    <row r="377" spans="1:38" ht="30" customHeight="1" thickBot="1">
      <c r="A377" s="30"/>
      <c r="B377" s="71" t="s">
        <v>269</v>
      </c>
      <c r="C377" s="72"/>
      <c r="D377" s="60">
        <v>3</v>
      </c>
      <c r="E377" s="60"/>
      <c r="F377" s="60">
        <v>0</v>
      </c>
      <c r="G377" s="60"/>
      <c r="H377" s="60">
        <v>3</v>
      </c>
      <c r="I377" s="60"/>
      <c r="J377" s="53">
        <v>0</v>
      </c>
      <c r="K377" s="53"/>
      <c r="L377" s="52">
        <v>0</v>
      </c>
      <c r="M377" s="52"/>
      <c r="N377" s="53">
        <v>0</v>
      </c>
      <c r="O377" s="53"/>
      <c r="P377" s="52">
        <v>0</v>
      </c>
      <c r="Q377" s="52"/>
      <c r="R377" s="53">
        <v>0</v>
      </c>
      <c r="S377" s="53"/>
      <c r="T377" s="52">
        <v>0</v>
      </c>
      <c r="U377" s="52"/>
      <c r="V377" s="53">
        <v>0</v>
      </c>
      <c r="W377" s="53"/>
      <c r="X377" s="52">
        <v>0</v>
      </c>
      <c r="Y377" s="52"/>
      <c r="Z377" s="53">
        <v>0</v>
      </c>
      <c r="AA377" s="53"/>
      <c r="AB377" s="52">
        <v>0</v>
      </c>
      <c r="AC377" s="52"/>
      <c r="AD377" s="53">
        <v>1</v>
      </c>
      <c r="AE377" s="53"/>
      <c r="AF377" s="52">
        <v>0</v>
      </c>
      <c r="AG377" s="52"/>
      <c r="AH377" s="53">
        <v>2</v>
      </c>
      <c r="AI377" s="53"/>
      <c r="AJ377" s="52">
        <v>0</v>
      </c>
      <c r="AK377" s="52"/>
      <c r="AL377" s="30"/>
    </row>
    <row r="378" spans="1:38" ht="30" customHeight="1" thickBot="1">
      <c r="A378" s="30"/>
      <c r="B378" s="71" t="s">
        <v>270</v>
      </c>
      <c r="C378" s="72"/>
      <c r="D378" s="60">
        <v>2</v>
      </c>
      <c r="E378" s="60"/>
      <c r="F378" s="60">
        <v>1</v>
      </c>
      <c r="G378" s="60"/>
      <c r="H378" s="60">
        <v>3</v>
      </c>
      <c r="I378" s="60"/>
      <c r="J378" s="53">
        <v>0</v>
      </c>
      <c r="K378" s="53"/>
      <c r="L378" s="52">
        <v>0</v>
      </c>
      <c r="M378" s="52"/>
      <c r="N378" s="53">
        <v>0</v>
      </c>
      <c r="O378" s="53"/>
      <c r="P378" s="52">
        <v>0</v>
      </c>
      <c r="Q378" s="52"/>
      <c r="R378" s="53">
        <v>0</v>
      </c>
      <c r="S378" s="53"/>
      <c r="T378" s="52">
        <v>0</v>
      </c>
      <c r="U378" s="52"/>
      <c r="V378" s="53">
        <v>0</v>
      </c>
      <c r="W378" s="53"/>
      <c r="X378" s="52">
        <v>0</v>
      </c>
      <c r="Y378" s="52"/>
      <c r="Z378" s="53">
        <v>0</v>
      </c>
      <c r="AA378" s="53"/>
      <c r="AB378" s="52">
        <v>0</v>
      </c>
      <c r="AC378" s="52"/>
      <c r="AD378" s="53">
        <v>0</v>
      </c>
      <c r="AE378" s="53"/>
      <c r="AF378" s="52">
        <v>0</v>
      </c>
      <c r="AG378" s="52"/>
      <c r="AH378" s="53">
        <v>2</v>
      </c>
      <c r="AI378" s="53"/>
      <c r="AJ378" s="52">
        <v>1</v>
      </c>
      <c r="AK378" s="52"/>
      <c r="AL378" s="30"/>
    </row>
    <row r="379" spans="1:38" ht="30" customHeight="1" thickBot="1">
      <c r="A379" s="30"/>
      <c r="B379" s="71" t="s">
        <v>271</v>
      </c>
      <c r="C379" s="72"/>
      <c r="D379" s="60">
        <v>4</v>
      </c>
      <c r="E379" s="60"/>
      <c r="F379" s="60">
        <v>0</v>
      </c>
      <c r="G379" s="60"/>
      <c r="H379" s="60">
        <v>4</v>
      </c>
      <c r="I379" s="60"/>
      <c r="J379" s="53">
        <v>0</v>
      </c>
      <c r="K379" s="53"/>
      <c r="L379" s="52">
        <v>0</v>
      </c>
      <c r="M379" s="52"/>
      <c r="N379" s="53">
        <v>0</v>
      </c>
      <c r="O379" s="53"/>
      <c r="P379" s="52">
        <v>0</v>
      </c>
      <c r="Q379" s="52"/>
      <c r="R379" s="53">
        <v>0</v>
      </c>
      <c r="S379" s="53"/>
      <c r="T379" s="52">
        <v>0</v>
      </c>
      <c r="U379" s="52"/>
      <c r="V379" s="53">
        <v>0</v>
      </c>
      <c r="W379" s="53"/>
      <c r="X379" s="52">
        <v>0</v>
      </c>
      <c r="Y379" s="52"/>
      <c r="Z379" s="53">
        <v>0</v>
      </c>
      <c r="AA379" s="53"/>
      <c r="AB379" s="52">
        <v>0</v>
      </c>
      <c r="AC379" s="52"/>
      <c r="AD379" s="53">
        <v>0</v>
      </c>
      <c r="AE379" s="53"/>
      <c r="AF379" s="52">
        <v>0</v>
      </c>
      <c r="AG379" s="52"/>
      <c r="AH379" s="53">
        <v>4</v>
      </c>
      <c r="AI379" s="53"/>
      <c r="AJ379" s="52">
        <v>0</v>
      </c>
      <c r="AK379" s="52"/>
      <c r="AL379" s="30"/>
    </row>
    <row r="380" spans="1:38" ht="30" customHeight="1" thickBot="1">
      <c r="A380" s="30"/>
      <c r="B380" s="71" t="s">
        <v>272</v>
      </c>
      <c r="C380" s="72"/>
      <c r="D380" s="60">
        <v>4</v>
      </c>
      <c r="E380" s="60"/>
      <c r="F380" s="60">
        <v>0</v>
      </c>
      <c r="G380" s="60"/>
      <c r="H380" s="60">
        <v>4</v>
      </c>
      <c r="I380" s="60"/>
      <c r="J380" s="53">
        <v>0</v>
      </c>
      <c r="K380" s="53"/>
      <c r="L380" s="52">
        <v>0</v>
      </c>
      <c r="M380" s="52"/>
      <c r="N380" s="53">
        <v>0</v>
      </c>
      <c r="O380" s="53"/>
      <c r="P380" s="52">
        <v>0</v>
      </c>
      <c r="Q380" s="52"/>
      <c r="R380" s="53">
        <v>0</v>
      </c>
      <c r="S380" s="53"/>
      <c r="T380" s="52">
        <v>0</v>
      </c>
      <c r="U380" s="52"/>
      <c r="V380" s="53">
        <v>0</v>
      </c>
      <c r="W380" s="53"/>
      <c r="X380" s="52">
        <v>0</v>
      </c>
      <c r="Y380" s="52"/>
      <c r="Z380" s="53">
        <v>0</v>
      </c>
      <c r="AA380" s="53"/>
      <c r="AB380" s="52">
        <v>0</v>
      </c>
      <c r="AC380" s="52"/>
      <c r="AD380" s="53">
        <v>0</v>
      </c>
      <c r="AE380" s="53"/>
      <c r="AF380" s="52">
        <v>0</v>
      </c>
      <c r="AG380" s="52"/>
      <c r="AH380" s="53">
        <v>4</v>
      </c>
      <c r="AI380" s="53"/>
      <c r="AJ380" s="52">
        <v>0</v>
      </c>
      <c r="AK380" s="52"/>
      <c r="AL380" s="30"/>
    </row>
    <row r="381" spans="1:38" ht="30" customHeight="1" thickBot="1">
      <c r="A381" s="30"/>
      <c r="B381" s="71" t="s">
        <v>273</v>
      </c>
      <c r="C381" s="72"/>
      <c r="D381" s="60">
        <v>5</v>
      </c>
      <c r="E381" s="60"/>
      <c r="F381" s="60">
        <v>0</v>
      </c>
      <c r="G381" s="60"/>
      <c r="H381" s="60">
        <v>5</v>
      </c>
      <c r="I381" s="60"/>
      <c r="J381" s="53">
        <v>0</v>
      </c>
      <c r="K381" s="53"/>
      <c r="L381" s="52">
        <v>0</v>
      </c>
      <c r="M381" s="52"/>
      <c r="N381" s="53">
        <v>0</v>
      </c>
      <c r="O381" s="53"/>
      <c r="P381" s="52">
        <v>0</v>
      </c>
      <c r="Q381" s="52"/>
      <c r="R381" s="53">
        <v>0</v>
      </c>
      <c r="S381" s="53"/>
      <c r="T381" s="52">
        <v>0</v>
      </c>
      <c r="U381" s="52"/>
      <c r="V381" s="53">
        <v>0</v>
      </c>
      <c r="W381" s="53"/>
      <c r="X381" s="52">
        <v>0</v>
      </c>
      <c r="Y381" s="52"/>
      <c r="Z381" s="53">
        <v>0</v>
      </c>
      <c r="AA381" s="53"/>
      <c r="AB381" s="52">
        <v>0</v>
      </c>
      <c r="AC381" s="52"/>
      <c r="AD381" s="53">
        <v>0</v>
      </c>
      <c r="AE381" s="53"/>
      <c r="AF381" s="52">
        <v>0</v>
      </c>
      <c r="AG381" s="52"/>
      <c r="AH381" s="53">
        <v>5</v>
      </c>
      <c r="AI381" s="53"/>
      <c r="AJ381" s="52">
        <v>0</v>
      </c>
      <c r="AK381" s="52"/>
      <c r="AL381" s="30"/>
    </row>
    <row r="382" spans="1:38" ht="30" customHeight="1" thickBot="1">
      <c r="A382" s="30"/>
      <c r="B382" s="71" t="s">
        <v>450</v>
      </c>
      <c r="C382" s="72"/>
      <c r="D382" s="60">
        <v>2</v>
      </c>
      <c r="E382" s="60"/>
      <c r="F382" s="60">
        <v>1</v>
      </c>
      <c r="G382" s="60"/>
      <c r="H382" s="60">
        <v>3</v>
      </c>
      <c r="I382" s="60"/>
      <c r="J382" s="53">
        <v>0</v>
      </c>
      <c r="K382" s="53"/>
      <c r="L382" s="52">
        <v>0</v>
      </c>
      <c r="M382" s="52"/>
      <c r="N382" s="53">
        <v>0</v>
      </c>
      <c r="O382" s="53"/>
      <c r="P382" s="52">
        <v>0</v>
      </c>
      <c r="Q382" s="52"/>
      <c r="R382" s="53">
        <v>0</v>
      </c>
      <c r="S382" s="53"/>
      <c r="T382" s="52">
        <v>0</v>
      </c>
      <c r="U382" s="52"/>
      <c r="V382" s="53">
        <v>0</v>
      </c>
      <c r="W382" s="53"/>
      <c r="X382" s="52">
        <v>0</v>
      </c>
      <c r="Y382" s="52"/>
      <c r="Z382" s="53">
        <v>0</v>
      </c>
      <c r="AA382" s="53"/>
      <c r="AB382" s="52">
        <v>0</v>
      </c>
      <c r="AC382" s="52"/>
      <c r="AD382" s="53">
        <v>0</v>
      </c>
      <c r="AE382" s="53"/>
      <c r="AF382" s="52">
        <v>0</v>
      </c>
      <c r="AG382" s="52"/>
      <c r="AH382" s="53">
        <v>2</v>
      </c>
      <c r="AI382" s="53"/>
      <c r="AJ382" s="52">
        <v>1</v>
      </c>
      <c r="AK382" s="52"/>
      <c r="AL382" s="30"/>
    </row>
    <row r="383" spans="1:38" ht="30" customHeight="1" thickBot="1">
      <c r="A383" s="30"/>
      <c r="B383" s="71" t="s">
        <v>274</v>
      </c>
      <c r="C383" s="72"/>
      <c r="D383" s="60">
        <v>3</v>
      </c>
      <c r="E383" s="60"/>
      <c r="F383" s="60">
        <v>0</v>
      </c>
      <c r="G383" s="60"/>
      <c r="H383" s="60">
        <v>3</v>
      </c>
      <c r="I383" s="60"/>
      <c r="J383" s="53">
        <v>0</v>
      </c>
      <c r="K383" s="53"/>
      <c r="L383" s="52">
        <v>0</v>
      </c>
      <c r="M383" s="52"/>
      <c r="N383" s="53">
        <v>0</v>
      </c>
      <c r="O383" s="53"/>
      <c r="P383" s="52">
        <v>0</v>
      </c>
      <c r="Q383" s="52"/>
      <c r="R383" s="53">
        <v>0</v>
      </c>
      <c r="S383" s="53"/>
      <c r="T383" s="52">
        <v>0</v>
      </c>
      <c r="U383" s="52"/>
      <c r="V383" s="53">
        <v>0</v>
      </c>
      <c r="W383" s="53"/>
      <c r="X383" s="52">
        <v>0</v>
      </c>
      <c r="Y383" s="52"/>
      <c r="Z383" s="53">
        <v>0</v>
      </c>
      <c r="AA383" s="53"/>
      <c r="AB383" s="52">
        <v>0</v>
      </c>
      <c r="AC383" s="52"/>
      <c r="AD383" s="53">
        <v>3</v>
      </c>
      <c r="AE383" s="53"/>
      <c r="AF383" s="52">
        <v>0</v>
      </c>
      <c r="AG383" s="52"/>
      <c r="AH383" s="53">
        <v>0</v>
      </c>
      <c r="AI383" s="53"/>
      <c r="AJ383" s="52">
        <v>0</v>
      </c>
      <c r="AK383" s="52"/>
      <c r="AL383" s="30"/>
    </row>
    <row r="384" spans="1:38" ht="30" customHeight="1" thickBot="1">
      <c r="A384" s="30"/>
      <c r="B384" s="71" t="s">
        <v>275</v>
      </c>
      <c r="C384" s="72"/>
      <c r="D384" s="60">
        <v>5</v>
      </c>
      <c r="E384" s="60"/>
      <c r="F384" s="60">
        <v>0</v>
      </c>
      <c r="G384" s="60"/>
      <c r="H384" s="60">
        <v>5</v>
      </c>
      <c r="I384" s="60"/>
      <c r="J384" s="53">
        <v>0</v>
      </c>
      <c r="K384" s="53"/>
      <c r="L384" s="52">
        <v>0</v>
      </c>
      <c r="M384" s="52"/>
      <c r="N384" s="53">
        <v>0</v>
      </c>
      <c r="O384" s="53"/>
      <c r="P384" s="52">
        <v>0</v>
      </c>
      <c r="Q384" s="52"/>
      <c r="R384" s="53">
        <v>0</v>
      </c>
      <c r="S384" s="53"/>
      <c r="T384" s="52">
        <v>0</v>
      </c>
      <c r="U384" s="52"/>
      <c r="V384" s="53">
        <v>0</v>
      </c>
      <c r="W384" s="53"/>
      <c r="X384" s="52">
        <v>0</v>
      </c>
      <c r="Y384" s="52"/>
      <c r="Z384" s="53">
        <v>0</v>
      </c>
      <c r="AA384" s="53"/>
      <c r="AB384" s="52">
        <v>0</v>
      </c>
      <c r="AC384" s="52"/>
      <c r="AD384" s="53">
        <v>2</v>
      </c>
      <c r="AE384" s="53"/>
      <c r="AF384" s="52">
        <v>0</v>
      </c>
      <c r="AG384" s="52"/>
      <c r="AH384" s="53">
        <v>3</v>
      </c>
      <c r="AI384" s="53"/>
      <c r="AJ384" s="52">
        <v>0</v>
      </c>
      <c r="AK384" s="52"/>
      <c r="AL384" s="30"/>
    </row>
    <row r="385" spans="1:38" ht="30" customHeight="1" thickBot="1">
      <c r="A385" s="30"/>
      <c r="B385" s="71" t="s">
        <v>276</v>
      </c>
      <c r="C385" s="72"/>
      <c r="D385" s="60">
        <v>2</v>
      </c>
      <c r="E385" s="60"/>
      <c r="F385" s="60">
        <v>2</v>
      </c>
      <c r="G385" s="60"/>
      <c r="H385" s="60">
        <v>4</v>
      </c>
      <c r="I385" s="60"/>
      <c r="J385" s="53">
        <v>0</v>
      </c>
      <c r="K385" s="53"/>
      <c r="L385" s="52">
        <v>0</v>
      </c>
      <c r="M385" s="52"/>
      <c r="N385" s="53">
        <v>0</v>
      </c>
      <c r="O385" s="53"/>
      <c r="P385" s="52">
        <v>0</v>
      </c>
      <c r="Q385" s="52"/>
      <c r="R385" s="53">
        <v>0</v>
      </c>
      <c r="S385" s="53"/>
      <c r="T385" s="52">
        <v>0</v>
      </c>
      <c r="U385" s="52"/>
      <c r="V385" s="53">
        <v>0</v>
      </c>
      <c r="W385" s="53"/>
      <c r="X385" s="52">
        <v>0</v>
      </c>
      <c r="Y385" s="52"/>
      <c r="Z385" s="53">
        <v>0</v>
      </c>
      <c r="AA385" s="53"/>
      <c r="AB385" s="52">
        <v>0</v>
      </c>
      <c r="AC385" s="52"/>
      <c r="AD385" s="53">
        <v>0</v>
      </c>
      <c r="AE385" s="53"/>
      <c r="AF385" s="52">
        <v>1</v>
      </c>
      <c r="AG385" s="52"/>
      <c r="AH385" s="53">
        <v>2</v>
      </c>
      <c r="AI385" s="53"/>
      <c r="AJ385" s="52">
        <v>1</v>
      </c>
      <c r="AK385" s="52"/>
      <c r="AL385" s="30"/>
    </row>
    <row r="386" spans="1:38" ht="30" customHeight="1" thickBot="1">
      <c r="A386" s="30"/>
      <c r="B386" s="71" t="s">
        <v>278</v>
      </c>
      <c r="C386" s="72"/>
      <c r="D386" s="60">
        <v>3</v>
      </c>
      <c r="E386" s="60"/>
      <c r="F386" s="60">
        <v>0</v>
      </c>
      <c r="G386" s="60"/>
      <c r="H386" s="60">
        <v>3</v>
      </c>
      <c r="I386" s="60"/>
      <c r="J386" s="53">
        <v>0</v>
      </c>
      <c r="K386" s="53"/>
      <c r="L386" s="52">
        <v>0</v>
      </c>
      <c r="M386" s="52"/>
      <c r="N386" s="53">
        <v>0</v>
      </c>
      <c r="O386" s="53"/>
      <c r="P386" s="52">
        <v>0</v>
      </c>
      <c r="Q386" s="52"/>
      <c r="R386" s="53">
        <v>0</v>
      </c>
      <c r="S386" s="53"/>
      <c r="T386" s="52">
        <v>0</v>
      </c>
      <c r="U386" s="52"/>
      <c r="V386" s="53">
        <v>0</v>
      </c>
      <c r="W386" s="53"/>
      <c r="X386" s="52">
        <v>0</v>
      </c>
      <c r="Y386" s="52"/>
      <c r="Z386" s="53">
        <v>0</v>
      </c>
      <c r="AA386" s="53"/>
      <c r="AB386" s="52">
        <v>0</v>
      </c>
      <c r="AC386" s="52"/>
      <c r="AD386" s="53">
        <v>0</v>
      </c>
      <c r="AE386" s="53"/>
      <c r="AF386" s="52">
        <v>0</v>
      </c>
      <c r="AG386" s="52"/>
      <c r="AH386" s="53">
        <v>3</v>
      </c>
      <c r="AI386" s="53"/>
      <c r="AJ386" s="52">
        <v>0</v>
      </c>
      <c r="AK386" s="52"/>
      <c r="AL386" s="30"/>
    </row>
    <row r="387" spans="1:38" ht="30" customHeight="1" thickBot="1">
      <c r="A387" s="30"/>
      <c r="B387" s="71" t="s">
        <v>280</v>
      </c>
      <c r="C387" s="72"/>
      <c r="D387" s="60">
        <v>3</v>
      </c>
      <c r="E387" s="60"/>
      <c r="F387" s="60">
        <v>0</v>
      </c>
      <c r="G387" s="60"/>
      <c r="H387" s="60">
        <v>3</v>
      </c>
      <c r="I387" s="60"/>
      <c r="J387" s="53">
        <v>0</v>
      </c>
      <c r="K387" s="53"/>
      <c r="L387" s="52">
        <v>0</v>
      </c>
      <c r="M387" s="52"/>
      <c r="N387" s="53">
        <v>0</v>
      </c>
      <c r="O387" s="53"/>
      <c r="P387" s="52">
        <v>0</v>
      </c>
      <c r="Q387" s="52"/>
      <c r="R387" s="53">
        <v>0</v>
      </c>
      <c r="S387" s="53"/>
      <c r="T387" s="52">
        <v>0</v>
      </c>
      <c r="U387" s="52"/>
      <c r="V387" s="53">
        <v>0</v>
      </c>
      <c r="W387" s="53"/>
      <c r="X387" s="52">
        <v>0</v>
      </c>
      <c r="Y387" s="52"/>
      <c r="Z387" s="53">
        <v>0</v>
      </c>
      <c r="AA387" s="53"/>
      <c r="AB387" s="52">
        <v>0</v>
      </c>
      <c r="AC387" s="52"/>
      <c r="AD387" s="53">
        <v>0</v>
      </c>
      <c r="AE387" s="53"/>
      <c r="AF387" s="52">
        <v>0</v>
      </c>
      <c r="AG387" s="52"/>
      <c r="AH387" s="53">
        <v>3</v>
      </c>
      <c r="AI387" s="53"/>
      <c r="AJ387" s="52">
        <v>0</v>
      </c>
      <c r="AK387" s="52"/>
      <c r="AL387" s="30"/>
    </row>
    <row r="388" spans="1:38" ht="30" customHeight="1" thickBot="1">
      <c r="A388" s="30"/>
      <c r="B388" s="71" t="s">
        <v>281</v>
      </c>
      <c r="C388" s="72"/>
      <c r="D388" s="60">
        <v>2</v>
      </c>
      <c r="E388" s="60"/>
      <c r="F388" s="60">
        <v>1</v>
      </c>
      <c r="G388" s="60"/>
      <c r="H388" s="60">
        <v>3</v>
      </c>
      <c r="I388" s="60"/>
      <c r="J388" s="53">
        <v>0</v>
      </c>
      <c r="K388" s="53"/>
      <c r="L388" s="52">
        <v>0</v>
      </c>
      <c r="M388" s="52"/>
      <c r="N388" s="53">
        <v>0</v>
      </c>
      <c r="O388" s="53"/>
      <c r="P388" s="52">
        <v>0</v>
      </c>
      <c r="Q388" s="52"/>
      <c r="R388" s="53">
        <v>0</v>
      </c>
      <c r="S388" s="53"/>
      <c r="T388" s="52">
        <v>0</v>
      </c>
      <c r="U388" s="52"/>
      <c r="V388" s="53">
        <v>0</v>
      </c>
      <c r="W388" s="53"/>
      <c r="X388" s="52">
        <v>0</v>
      </c>
      <c r="Y388" s="52"/>
      <c r="Z388" s="53">
        <v>0</v>
      </c>
      <c r="AA388" s="53"/>
      <c r="AB388" s="52">
        <v>0</v>
      </c>
      <c r="AC388" s="52"/>
      <c r="AD388" s="53">
        <v>1</v>
      </c>
      <c r="AE388" s="53"/>
      <c r="AF388" s="52">
        <v>1</v>
      </c>
      <c r="AG388" s="52"/>
      <c r="AH388" s="53">
        <v>1</v>
      </c>
      <c r="AI388" s="53"/>
      <c r="AJ388" s="52">
        <v>0</v>
      </c>
      <c r="AK388" s="52"/>
      <c r="AL388" s="30"/>
    </row>
    <row r="389" spans="1:38" ht="30" customHeight="1" thickBot="1">
      <c r="A389" s="30"/>
      <c r="B389" s="71" t="s">
        <v>283</v>
      </c>
      <c r="C389" s="72"/>
      <c r="D389" s="60">
        <v>6</v>
      </c>
      <c r="E389" s="60"/>
      <c r="F389" s="60">
        <v>1</v>
      </c>
      <c r="G389" s="60"/>
      <c r="H389" s="60">
        <v>7</v>
      </c>
      <c r="I389" s="60"/>
      <c r="J389" s="53">
        <v>0</v>
      </c>
      <c r="K389" s="53"/>
      <c r="L389" s="52">
        <v>0</v>
      </c>
      <c r="M389" s="52"/>
      <c r="N389" s="53">
        <v>0</v>
      </c>
      <c r="O389" s="53"/>
      <c r="P389" s="52">
        <v>0</v>
      </c>
      <c r="Q389" s="52"/>
      <c r="R389" s="53">
        <v>0</v>
      </c>
      <c r="S389" s="53"/>
      <c r="T389" s="52">
        <v>0</v>
      </c>
      <c r="U389" s="52"/>
      <c r="V389" s="53">
        <v>0</v>
      </c>
      <c r="W389" s="53"/>
      <c r="X389" s="52">
        <v>0</v>
      </c>
      <c r="Y389" s="52"/>
      <c r="Z389" s="53">
        <v>1</v>
      </c>
      <c r="AA389" s="53"/>
      <c r="AB389" s="52">
        <v>0</v>
      </c>
      <c r="AC389" s="52"/>
      <c r="AD389" s="53">
        <v>1</v>
      </c>
      <c r="AE389" s="53"/>
      <c r="AF389" s="52">
        <v>1</v>
      </c>
      <c r="AG389" s="52"/>
      <c r="AH389" s="53">
        <v>4</v>
      </c>
      <c r="AI389" s="53"/>
      <c r="AJ389" s="52">
        <v>0</v>
      </c>
      <c r="AK389" s="52"/>
      <c r="AL389" s="30"/>
    </row>
    <row r="390" spans="1:38" ht="30" customHeight="1" thickBot="1">
      <c r="A390" s="30"/>
      <c r="B390" s="71" t="s">
        <v>284</v>
      </c>
      <c r="C390" s="72"/>
      <c r="D390" s="60">
        <v>3</v>
      </c>
      <c r="E390" s="60"/>
      <c r="F390" s="60">
        <v>0</v>
      </c>
      <c r="G390" s="60"/>
      <c r="H390" s="60">
        <v>3</v>
      </c>
      <c r="I390" s="60"/>
      <c r="J390" s="53">
        <v>0</v>
      </c>
      <c r="K390" s="53"/>
      <c r="L390" s="52">
        <v>0</v>
      </c>
      <c r="M390" s="52"/>
      <c r="N390" s="53">
        <v>0</v>
      </c>
      <c r="O390" s="53"/>
      <c r="P390" s="52">
        <v>0</v>
      </c>
      <c r="Q390" s="52"/>
      <c r="R390" s="53">
        <v>0</v>
      </c>
      <c r="S390" s="53"/>
      <c r="T390" s="52">
        <v>0</v>
      </c>
      <c r="U390" s="52"/>
      <c r="V390" s="53">
        <v>0</v>
      </c>
      <c r="W390" s="53"/>
      <c r="X390" s="52">
        <v>0</v>
      </c>
      <c r="Y390" s="52"/>
      <c r="Z390" s="53">
        <v>0</v>
      </c>
      <c r="AA390" s="53"/>
      <c r="AB390" s="52">
        <v>0</v>
      </c>
      <c r="AC390" s="52"/>
      <c r="AD390" s="53">
        <v>0</v>
      </c>
      <c r="AE390" s="53"/>
      <c r="AF390" s="52">
        <v>0</v>
      </c>
      <c r="AG390" s="52"/>
      <c r="AH390" s="53">
        <v>3</v>
      </c>
      <c r="AI390" s="53"/>
      <c r="AJ390" s="52">
        <v>0</v>
      </c>
      <c r="AK390" s="52"/>
      <c r="AL390" s="30"/>
    </row>
    <row r="391" spans="1:38" ht="30" customHeight="1" thickBot="1">
      <c r="A391" s="30"/>
      <c r="B391" s="71" t="s">
        <v>285</v>
      </c>
      <c r="C391" s="72"/>
      <c r="D391" s="60">
        <v>3</v>
      </c>
      <c r="E391" s="60"/>
      <c r="F391" s="60">
        <v>0</v>
      </c>
      <c r="G391" s="60"/>
      <c r="H391" s="60">
        <v>3</v>
      </c>
      <c r="I391" s="60"/>
      <c r="J391" s="53">
        <v>0</v>
      </c>
      <c r="K391" s="53"/>
      <c r="L391" s="52">
        <v>0</v>
      </c>
      <c r="M391" s="52"/>
      <c r="N391" s="53">
        <v>0</v>
      </c>
      <c r="O391" s="53"/>
      <c r="P391" s="52">
        <v>0</v>
      </c>
      <c r="Q391" s="52"/>
      <c r="R391" s="53">
        <v>0</v>
      </c>
      <c r="S391" s="53"/>
      <c r="T391" s="52">
        <v>0</v>
      </c>
      <c r="U391" s="52"/>
      <c r="V391" s="53">
        <v>0</v>
      </c>
      <c r="W391" s="53"/>
      <c r="X391" s="52">
        <v>0</v>
      </c>
      <c r="Y391" s="52"/>
      <c r="Z391" s="53">
        <v>0</v>
      </c>
      <c r="AA391" s="53"/>
      <c r="AB391" s="52">
        <v>0</v>
      </c>
      <c r="AC391" s="52"/>
      <c r="AD391" s="53">
        <v>0</v>
      </c>
      <c r="AE391" s="53"/>
      <c r="AF391" s="52">
        <v>0</v>
      </c>
      <c r="AG391" s="52"/>
      <c r="AH391" s="53">
        <v>3</v>
      </c>
      <c r="AI391" s="53"/>
      <c r="AJ391" s="52">
        <v>0</v>
      </c>
      <c r="AK391" s="52"/>
      <c r="AL391" s="30"/>
    </row>
    <row r="392" spans="1:38" ht="30" customHeight="1" thickBot="1">
      <c r="A392" s="30"/>
      <c r="B392" s="71" t="s">
        <v>286</v>
      </c>
      <c r="C392" s="72"/>
      <c r="D392" s="60">
        <v>1</v>
      </c>
      <c r="E392" s="60"/>
      <c r="F392" s="60">
        <v>2</v>
      </c>
      <c r="G392" s="60"/>
      <c r="H392" s="60">
        <v>3</v>
      </c>
      <c r="I392" s="60"/>
      <c r="J392" s="53">
        <v>0</v>
      </c>
      <c r="K392" s="53"/>
      <c r="L392" s="52">
        <v>0</v>
      </c>
      <c r="M392" s="52"/>
      <c r="N392" s="53">
        <v>0</v>
      </c>
      <c r="O392" s="53"/>
      <c r="P392" s="52">
        <v>0</v>
      </c>
      <c r="Q392" s="52"/>
      <c r="R392" s="53">
        <v>0</v>
      </c>
      <c r="S392" s="53"/>
      <c r="T392" s="52">
        <v>0</v>
      </c>
      <c r="U392" s="52"/>
      <c r="V392" s="53">
        <v>0</v>
      </c>
      <c r="W392" s="53"/>
      <c r="X392" s="52">
        <v>0</v>
      </c>
      <c r="Y392" s="52"/>
      <c r="Z392" s="53">
        <v>0</v>
      </c>
      <c r="AA392" s="53"/>
      <c r="AB392" s="52">
        <v>0</v>
      </c>
      <c r="AC392" s="52"/>
      <c r="AD392" s="53">
        <v>0</v>
      </c>
      <c r="AE392" s="53"/>
      <c r="AF392" s="52">
        <v>1</v>
      </c>
      <c r="AG392" s="52"/>
      <c r="AH392" s="53">
        <v>1</v>
      </c>
      <c r="AI392" s="53"/>
      <c r="AJ392" s="52">
        <v>1</v>
      </c>
      <c r="AK392" s="52"/>
      <c r="AL392" s="30"/>
    </row>
    <row r="393" spans="1:38" ht="30" customHeight="1" thickBot="1">
      <c r="A393" s="30"/>
      <c r="B393" s="71" t="s">
        <v>287</v>
      </c>
      <c r="C393" s="72"/>
      <c r="D393" s="60">
        <v>2</v>
      </c>
      <c r="E393" s="60"/>
      <c r="F393" s="60">
        <v>1</v>
      </c>
      <c r="G393" s="60"/>
      <c r="H393" s="60">
        <v>3</v>
      </c>
      <c r="I393" s="60"/>
      <c r="J393" s="53">
        <v>0</v>
      </c>
      <c r="K393" s="53"/>
      <c r="L393" s="52">
        <v>0</v>
      </c>
      <c r="M393" s="52"/>
      <c r="N393" s="53">
        <v>0</v>
      </c>
      <c r="O393" s="53"/>
      <c r="P393" s="52">
        <v>0</v>
      </c>
      <c r="Q393" s="52"/>
      <c r="R393" s="53">
        <v>0</v>
      </c>
      <c r="S393" s="53"/>
      <c r="T393" s="52">
        <v>0</v>
      </c>
      <c r="U393" s="52"/>
      <c r="V393" s="53">
        <v>0</v>
      </c>
      <c r="W393" s="53"/>
      <c r="X393" s="52">
        <v>0</v>
      </c>
      <c r="Y393" s="52"/>
      <c r="Z393" s="53">
        <v>0</v>
      </c>
      <c r="AA393" s="53"/>
      <c r="AB393" s="52">
        <v>0</v>
      </c>
      <c r="AC393" s="52"/>
      <c r="AD393" s="53">
        <v>0</v>
      </c>
      <c r="AE393" s="53"/>
      <c r="AF393" s="52">
        <v>0</v>
      </c>
      <c r="AG393" s="52"/>
      <c r="AH393" s="53">
        <v>2</v>
      </c>
      <c r="AI393" s="53"/>
      <c r="AJ393" s="52">
        <v>1</v>
      </c>
      <c r="AK393" s="52"/>
      <c r="AL393" s="30"/>
    </row>
    <row r="394" spans="1:38" ht="30" customHeight="1" thickBot="1">
      <c r="A394" s="30"/>
      <c r="B394" s="71" t="s">
        <v>288</v>
      </c>
      <c r="C394" s="72"/>
      <c r="D394" s="60">
        <v>3</v>
      </c>
      <c r="E394" s="60"/>
      <c r="F394" s="60">
        <v>0</v>
      </c>
      <c r="G394" s="60"/>
      <c r="H394" s="60">
        <v>3</v>
      </c>
      <c r="I394" s="60"/>
      <c r="J394" s="53">
        <v>0</v>
      </c>
      <c r="K394" s="53"/>
      <c r="L394" s="52">
        <v>0</v>
      </c>
      <c r="M394" s="52"/>
      <c r="N394" s="53">
        <v>0</v>
      </c>
      <c r="O394" s="53"/>
      <c r="P394" s="52">
        <v>0</v>
      </c>
      <c r="Q394" s="52"/>
      <c r="R394" s="53">
        <v>0</v>
      </c>
      <c r="S394" s="53"/>
      <c r="T394" s="52">
        <v>0</v>
      </c>
      <c r="U394" s="52"/>
      <c r="V394" s="53">
        <v>0</v>
      </c>
      <c r="W394" s="53"/>
      <c r="X394" s="52">
        <v>0</v>
      </c>
      <c r="Y394" s="52"/>
      <c r="Z394" s="53">
        <v>0</v>
      </c>
      <c r="AA394" s="53"/>
      <c r="AB394" s="52">
        <v>0</v>
      </c>
      <c r="AC394" s="52"/>
      <c r="AD394" s="53">
        <v>2</v>
      </c>
      <c r="AE394" s="53"/>
      <c r="AF394" s="52">
        <v>0</v>
      </c>
      <c r="AG394" s="52"/>
      <c r="AH394" s="53">
        <v>1</v>
      </c>
      <c r="AI394" s="53"/>
      <c r="AJ394" s="52">
        <v>0</v>
      </c>
      <c r="AK394" s="52"/>
      <c r="AL394" s="30"/>
    </row>
    <row r="395" spans="1:38" ht="30" customHeight="1" thickBot="1">
      <c r="A395" s="30"/>
      <c r="B395" s="71" t="s">
        <v>289</v>
      </c>
      <c r="C395" s="72"/>
      <c r="D395" s="60">
        <v>3</v>
      </c>
      <c r="E395" s="60"/>
      <c r="F395" s="60">
        <v>0</v>
      </c>
      <c r="G395" s="60"/>
      <c r="H395" s="60">
        <v>3</v>
      </c>
      <c r="I395" s="60"/>
      <c r="J395" s="53">
        <v>0</v>
      </c>
      <c r="K395" s="53"/>
      <c r="L395" s="52">
        <v>0</v>
      </c>
      <c r="M395" s="52"/>
      <c r="N395" s="53">
        <v>0</v>
      </c>
      <c r="O395" s="53"/>
      <c r="P395" s="52">
        <v>0</v>
      </c>
      <c r="Q395" s="52"/>
      <c r="R395" s="53">
        <v>0</v>
      </c>
      <c r="S395" s="53"/>
      <c r="T395" s="52">
        <v>0</v>
      </c>
      <c r="U395" s="52"/>
      <c r="V395" s="53">
        <v>0</v>
      </c>
      <c r="W395" s="53"/>
      <c r="X395" s="52">
        <v>0</v>
      </c>
      <c r="Y395" s="52"/>
      <c r="Z395" s="53">
        <v>0</v>
      </c>
      <c r="AA395" s="53"/>
      <c r="AB395" s="52">
        <v>0</v>
      </c>
      <c r="AC395" s="52"/>
      <c r="AD395" s="53">
        <v>0</v>
      </c>
      <c r="AE395" s="53"/>
      <c r="AF395" s="52">
        <v>0</v>
      </c>
      <c r="AG395" s="52"/>
      <c r="AH395" s="53">
        <v>3</v>
      </c>
      <c r="AI395" s="53"/>
      <c r="AJ395" s="52">
        <v>0</v>
      </c>
      <c r="AK395" s="52"/>
      <c r="AL395" s="30"/>
    </row>
    <row r="396" spans="1:38" ht="30" customHeight="1" thickBot="1">
      <c r="A396" s="30"/>
      <c r="B396" s="71" t="s">
        <v>291</v>
      </c>
      <c r="C396" s="72"/>
      <c r="D396" s="60">
        <v>3</v>
      </c>
      <c r="E396" s="60"/>
      <c r="F396" s="60">
        <v>0</v>
      </c>
      <c r="G396" s="60"/>
      <c r="H396" s="60">
        <v>3</v>
      </c>
      <c r="I396" s="60"/>
      <c r="J396" s="53">
        <v>0</v>
      </c>
      <c r="K396" s="53"/>
      <c r="L396" s="52">
        <v>0</v>
      </c>
      <c r="M396" s="52"/>
      <c r="N396" s="53">
        <v>0</v>
      </c>
      <c r="O396" s="53"/>
      <c r="P396" s="52">
        <v>0</v>
      </c>
      <c r="Q396" s="52"/>
      <c r="R396" s="53">
        <v>0</v>
      </c>
      <c r="S396" s="53"/>
      <c r="T396" s="52">
        <v>0</v>
      </c>
      <c r="U396" s="52"/>
      <c r="V396" s="53">
        <v>0</v>
      </c>
      <c r="W396" s="53"/>
      <c r="X396" s="52">
        <v>0</v>
      </c>
      <c r="Y396" s="52"/>
      <c r="Z396" s="53">
        <v>0</v>
      </c>
      <c r="AA396" s="53"/>
      <c r="AB396" s="52">
        <v>0</v>
      </c>
      <c r="AC396" s="52"/>
      <c r="AD396" s="53">
        <v>0</v>
      </c>
      <c r="AE396" s="53"/>
      <c r="AF396" s="52">
        <v>0</v>
      </c>
      <c r="AG396" s="52"/>
      <c r="AH396" s="53">
        <v>3</v>
      </c>
      <c r="AI396" s="53"/>
      <c r="AJ396" s="52">
        <v>0</v>
      </c>
      <c r="AK396" s="52"/>
      <c r="AL396" s="30"/>
    </row>
    <row r="397" spans="1:38" ht="30" customHeight="1" thickBot="1">
      <c r="A397" s="30"/>
      <c r="B397" s="71" t="s">
        <v>292</v>
      </c>
      <c r="C397" s="72"/>
      <c r="D397" s="60">
        <v>3</v>
      </c>
      <c r="E397" s="60"/>
      <c r="F397" s="60">
        <v>0</v>
      </c>
      <c r="G397" s="60"/>
      <c r="H397" s="60">
        <v>3</v>
      </c>
      <c r="I397" s="60"/>
      <c r="J397" s="53">
        <v>0</v>
      </c>
      <c r="K397" s="53"/>
      <c r="L397" s="52">
        <v>0</v>
      </c>
      <c r="M397" s="52"/>
      <c r="N397" s="53">
        <v>0</v>
      </c>
      <c r="O397" s="53"/>
      <c r="P397" s="52">
        <v>0</v>
      </c>
      <c r="Q397" s="52"/>
      <c r="R397" s="53">
        <v>0</v>
      </c>
      <c r="S397" s="53"/>
      <c r="T397" s="52">
        <v>0</v>
      </c>
      <c r="U397" s="52"/>
      <c r="V397" s="53">
        <v>0</v>
      </c>
      <c r="W397" s="53"/>
      <c r="X397" s="52">
        <v>0</v>
      </c>
      <c r="Y397" s="52"/>
      <c r="Z397" s="53">
        <v>0</v>
      </c>
      <c r="AA397" s="53"/>
      <c r="AB397" s="52">
        <v>0</v>
      </c>
      <c r="AC397" s="52"/>
      <c r="AD397" s="53">
        <v>1</v>
      </c>
      <c r="AE397" s="53"/>
      <c r="AF397" s="52">
        <v>0</v>
      </c>
      <c r="AG397" s="52"/>
      <c r="AH397" s="53">
        <v>2</v>
      </c>
      <c r="AI397" s="53"/>
      <c r="AJ397" s="52">
        <v>0</v>
      </c>
      <c r="AK397" s="52"/>
      <c r="AL397" s="30"/>
    </row>
    <row r="398" spans="1:38" ht="30" customHeight="1" thickBot="1">
      <c r="A398" s="30"/>
      <c r="B398" s="71" t="s">
        <v>293</v>
      </c>
      <c r="C398" s="72"/>
      <c r="D398" s="60">
        <v>2</v>
      </c>
      <c r="E398" s="60"/>
      <c r="F398" s="60">
        <v>1</v>
      </c>
      <c r="G398" s="60"/>
      <c r="H398" s="60">
        <v>3</v>
      </c>
      <c r="I398" s="60"/>
      <c r="J398" s="53">
        <v>0</v>
      </c>
      <c r="K398" s="53"/>
      <c r="L398" s="52">
        <v>0</v>
      </c>
      <c r="M398" s="52"/>
      <c r="N398" s="53">
        <v>0</v>
      </c>
      <c r="O398" s="53"/>
      <c r="P398" s="52">
        <v>0</v>
      </c>
      <c r="Q398" s="52"/>
      <c r="R398" s="53">
        <v>0</v>
      </c>
      <c r="S398" s="53"/>
      <c r="T398" s="52">
        <v>0</v>
      </c>
      <c r="U398" s="52"/>
      <c r="V398" s="53">
        <v>0</v>
      </c>
      <c r="W398" s="53"/>
      <c r="X398" s="52">
        <v>0</v>
      </c>
      <c r="Y398" s="52"/>
      <c r="Z398" s="53">
        <v>0</v>
      </c>
      <c r="AA398" s="53"/>
      <c r="AB398" s="52">
        <v>0</v>
      </c>
      <c r="AC398" s="52"/>
      <c r="AD398" s="53">
        <v>0</v>
      </c>
      <c r="AE398" s="53"/>
      <c r="AF398" s="52">
        <v>0</v>
      </c>
      <c r="AG398" s="52"/>
      <c r="AH398" s="53">
        <v>2</v>
      </c>
      <c r="AI398" s="53"/>
      <c r="AJ398" s="52">
        <v>1</v>
      </c>
      <c r="AK398" s="52"/>
      <c r="AL398" s="30"/>
    </row>
    <row r="399" spans="1:38" ht="30" customHeight="1" thickBot="1">
      <c r="A399" s="30"/>
      <c r="B399" s="71" t="s">
        <v>294</v>
      </c>
      <c r="C399" s="72"/>
      <c r="D399" s="60">
        <v>3</v>
      </c>
      <c r="E399" s="60"/>
      <c r="F399" s="60">
        <v>0</v>
      </c>
      <c r="G399" s="60"/>
      <c r="H399" s="60">
        <v>3</v>
      </c>
      <c r="I399" s="60"/>
      <c r="J399" s="53">
        <v>0</v>
      </c>
      <c r="K399" s="53"/>
      <c r="L399" s="52">
        <v>0</v>
      </c>
      <c r="M399" s="52"/>
      <c r="N399" s="53">
        <v>0</v>
      </c>
      <c r="O399" s="53"/>
      <c r="P399" s="52">
        <v>0</v>
      </c>
      <c r="Q399" s="52"/>
      <c r="R399" s="53">
        <v>0</v>
      </c>
      <c r="S399" s="53"/>
      <c r="T399" s="52">
        <v>0</v>
      </c>
      <c r="U399" s="52"/>
      <c r="V399" s="53">
        <v>0</v>
      </c>
      <c r="W399" s="53"/>
      <c r="X399" s="52">
        <v>0</v>
      </c>
      <c r="Y399" s="52"/>
      <c r="Z399" s="53">
        <v>0</v>
      </c>
      <c r="AA399" s="53"/>
      <c r="AB399" s="52">
        <v>0</v>
      </c>
      <c r="AC399" s="52"/>
      <c r="AD399" s="53">
        <v>2</v>
      </c>
      <c r="AE399" s="53"/>
      <c r="AF399" s="52">
        <v>0</v>
      </c>
      <c r="AG399" s="52"/>
      <c r="AH399" s="53">
        <v>1</v>
      </c>
      <c r="AI399" s="53"/>
      <c r="AJ399" s="52">
        <v>0</v>
      </c>
      <c r="AK399" s="52"/>
      <c r="AL399" s="30"/>
    </row>
    <row r="400" spans="1:38" ht="30" customHeight="1" thickBot="1">
      <c r="A400" s="30"/>
      <c r="B400" s="71" t="s">
        <v>295</v>
      </c>
      <c r="C400" s="72"/>
      <c r="D400" s="60">
        <v>3</v>
      </c>
      <c r="E400" s="60"/>
      <c r="F400" s="60">
        <v>0</v>
      </c>
      <c r="G400" s="60"/>
      <c r="H400" s="60">
        <v>3</v>
      </c>
      <c r="I400" s="60"/>
      <c r="J400" s="53">
        <v>0</v>
      </c>
      <c r="K400" s="53"/>
      <c r="L400" s="52">
        <v>0</v>
      </c>
      <c r="M400" s="52"/>
      <c r="N400" s="53">
        <v>0</v>
      </c>
      <c r="O400" s="53"/>
      <c r="P400" s="52">
        <v>0</v>
      </c>
      <c r="Q400" s="52"/>
      <c r="R400" s="53">
        <v>0</v>
      </c>
      <c r="S400" s="53"/>
      <c r="T400" s="52">
        <v>0</v>
      </c>
      <c r="U400" s="52"/>
      <c r="V400" s="53">
        <v>0</v>
      </c>
      <c r="W400" s="53"/>
      <c r="X400" s="52">
        <v>0</v>
      </c>
      <c r="Y400" s="52"/>
      <c r="Z400" s="53">
        <v>0</v>
      </c>
      <c r="AA400" s="53"/>
      <c r="AB400" s="52">
        <v>0</v>
      </c>
      <c r="AC400" s="52"/>
      <c r="AD400" s="53">
        <v>0</v>
      </c>
      <c r="AE400" s="53"/>
      <c r="AF400" s="52">
        <v>0</v>
      </c>
      <c r="AG400" s="52"/>
      <c r="AH400" s="53">
        <v>3</v>
      </c>
      <c r="AI400" s="53"/>
      <c r="AJ400" s="52">
        <v>0</v>
      </c>
      <c r="AK400" s="52"/>
      <c r="AL400" s="30"/>
    </row>
    <row r="401" spans="1:38" ht="30" customHeight="1" thickBot="1">
      <c r="A401" s="30"/>
      <c r="B401" s="71" t="s">
        <v>296</v>
      </c>
      <c r="C401" s="72"/>
      <c r="D401" s="60">
        <v>3</v>
      </c>
      <c r="E401" s="60"/>
      <c r="F401" s="60">
        <v>0</v>
      </c>
      <c r="G401" s="60"/>
      <c r="H401" s="60">
        <v>3</v>
      </c>
      <c r="I401" s="60"/>
      <c r="J401" s="53">
        <v>0</v>
      </c>
      <c r="K401" s="53"/>
      <c r="L401" s="52">
        <v>0</v>
      </c>
      <c r="M401" s="52"/>
      <c r="N401" s="53">
        <v>0</v>
      </c>
      <c r="O401" s="53"/>
      <c r="P401" s="52">
        <v>0</v>
      </c>
      <c r="Q401" s="52"/>
      <c r="R401" s="53">
        <v>0</v>
      </c>
      <c r="S401" s="53"/>
      <c r="T401" s="52">
        <v>0</v>
      </c>
      <c r="U401" s="52"/>
      <c r="V401" s="53">
        <v>0</v>
      </c>
      <c r="W401" s="53"/>
      <c r="X401" s="52">
        <v>0</v>
      </c>
      <c r="Y401" s="52"/>
      <c r="Z401" s="53">
        <v>0</v>
      </c>
      <c r="AA401" s="53"/>
      <c r="AB401" s="52">
        <v>0</v>
      </c>
      <c r="AC401" s="52"/>
      <c r="AD401" s="53">
        <v>1</v>
      </c>
      <c r="AE401" s="53"/>
      <c r="AF401" s="52">
        <v>0</v>
      </c>
      <c r="AG401" s="52"/>
      <c r="AH401" s="53">
        <v>2</v>
      </c>
      <c r="AI401" s="53"/>
      <c r="AJ401" s="52">
        <v>0</v>
      </c>
      <c r="AK401" s="52"/>
      <c r="AL401" s="30"/>
    </row>
    <row r="402" spans="1:38" ht="30" customHeight="1" thickBot="1">
      <c r="A402" s="30"/>
      <c r="B402" s="71" t="s">
        <v>297</v>
      </c>
      <c r="C402" s="72"/>
      <c r="D402" s="60">
        <v>2</v>
      </c>
      <c r="E402" s="60"/>
      <c r="F402" s="60">
        <v>1</v>
      </c>
      <c r="G402" s="60"/>
      <c r="H402" s="60">
        <v>3</v>
      </c>
      <c r="I402" s="60"/>
      <c r="J402" s="53">
        <v>0</v>
      </c>
      <c r="K402" s="53"/>
      <c r="L402" s="52">
        <v>0</v>
      </c>
      <c r="M402" s="52"/>
      <c r="N402" s="53">
        <v>0</v>
      </c>
      <c r="O402" s="53"/>
      <c r="P402" s="52">
        <v>0</v>
      </c>
      <c r="Q402" s="52"/>
      <c r="R402" s="53">
        <v>0</v>
      </c>
      <c r="S402" s="53"/>
      <c r="T402" s="52">
        <v>0</v>
      </c>
      <c r="U402" s="52"/>
      <c r="V402" s="53">
        <v>0</v>
      </c>
      <c r="W402" s="53"/>
      <c r="X402" s="52">
        <v>0</v>
      </c>
      <c r="Y402" s="52"/>
      <c r="Z402" s="53">
        <v>0</v>
      </c>
      <c r="AA402" s="53"/>
      <c r="AB402" s="52">
        <v>0</v>
      </c>
      <c r="AC402" s="52"/>
      <c r="AD402" s="53">
        <v>1</v>
      </c>
      <c r="AE402" s="53"/>
      <c r="AF402" s="52">
        <v>0</v>
      </c>
      <c r="AG402" s="52"/>
      <c r="AH402" s="53">
        <v>1</v>
      </c>
      <c r="AI402" s="53"/>
      <c r="AJ402" s="52">
        <v>1</v>
      </c>
      <c r="AK402" s="52"/>
      <c r="AL402" s="30"/>
    </row>
    <row r="403" spans="1:38" ht="30" customHeight="1" thickBot="1">
      <c r="A403" s="30"/>
      <c r="B403" s="71" t="s">
        <v>298</v>
      </c>
      <c r="C403" s="72"/>
      <c r="D403" s="60">
        <v>3</v>
      </c>
      <c r="E403" s="60"/>
      <c r="F403" s="60">
        <v>0</v>
      </c>
      <c r="G403" s="60"/>
      <c r="H403" s="60">
        <v>3</v>
      </c>
      <c r="I403" s="60"/>
      <c r="J403" s="53">
        <v>0</v>
      </c>
      <c r="K403" s="53"/>
      <c r="L403" s="52">
        <v>0</v>
      </c>
      <c r="M403" s="52"/>
      <c r="N403" s="53">
        <v>0</v>
      </c>
      <c r="O403" s="53"/>
      <c r="P403" s="52">
        <v>0</v>
      </c>
      <c r="Q403" s="52"/>
      <c r="R403" s="53">
        <v>0</v>
      </c>
      <c r="S403" s="53"/>
      <c r="T403" s="52">
        <v>0</v>
      </c>
      <c r="U403" s="52"/>
      <c r="V403" s="53">
        <v>0</v>
      </c>
      <c r="W403" s="53"/>
      <c r="X403" s="52">
        <v>0</v>
      </c>
      <c r="Y403" s="52"/>
      <c r="Z403" s="53">
        <v>0</v>
      </c>
      <c r="AA403" s="53"/>
      <c r="AB403" s="52">
        <v>0</v>
      </c>
      <c r="AC403" s="52"/>
      <c r="AD403" s="53">
        <v>0</v>
      </c>
      <c r="AE403" s="53"/>
      <c r="AF403" s="52">
        <v>0</v>
      </c>
      <c r="AG403" s="52"/>
      <c r="AH403" s="53">
        <v>3</v>
      </c>
      <c r="AI403" s="53"/>
      <c r="AJ403" s="52">
        <v>0</v>
      </c>
      <c r="AK403" s="52"/>
      <c r="AL403" s="30"/>
    </row>
    <row r="404" spans="1:38" ht="30" customHeight="1" thickBot="1">
      <c r="A404" s="30"/>
      <c r="B404" s="71" t="s">
        <v>300</v>
      </c>
      <c r="C404" s="72"/>
      <c r="D404" s="60">
        <v>3</v>
      </c>
      <c r="E404" s="60"/>
      <c r="F404" s="60">
        <v>0</v>
      </c>
      <c r="G404" s="60"/>
      <c r="H404" s="60">
        <v>3</v>
      </c>
      <c r="I404" s="60"/>
      <c r="J404" s="53">
        <v>0</v>
      </c>
      <c r="K404" s="53"/>
      <c r="L404" s="52">
        <v>0</v>
      </c>
      <c r="M404" s="52"/>
      <c r="N404" s="53">
        <v>0</v>
      </c>
      <c r="O404" s="53"/>
      <c r="P404" s="52">
        <v>0</v>
      </c>
      <c r="Q404" s="52"/>
      <c r="R404" s="53">
        <v>0</v>
      </c>
      <c r="S404" s="53"/>
      <c r="T404" s="52">
        <v>0</v>
      </c>
      <c r="U404" s="52"/>
      <c r="V404" s="53">
        <v>0</v>
      </c>
      <c r="W404" s="53"/>
      <c r="X404" s="52">
        <v>0</v>
      </c>
      <c r="Y404" s="52"/>
      <c r="Z404" s="53">
        <v>0</v>
      </c>
      <c r="AA404" s="53"/>
      <c r="AB404" s="52">
        <v>0</v>
      </c>
      <c r="AC404" s="52"/>
      <c r="AD404" s="53">
        <v>0</v>
      </c>
      <c r="AE404" s="53"/>
      <c r="AF404" s="52">
        <v>0</v>
      </c>
      <c r="AG404" s="52"/>
      <c r="AH404" s="53">
        <v>3</v>
      </c>
      <c r="AI404" s="53"/>
      <c r="AJ404" s="52">
        <v>0</v>
      </c>
      <c r="AK404" s="52"/>
      <c r="AL404" s="30"/>
    </row>
    <row r="405" spans="1:38" ht="30" customHeight="1" thickBot="1">
      <c r="A405" s="30"/>
      <c r="B405" s="71" t="s">
        <v>451</v>
      </c>
      <c r="C405" s="72"/>
      <c r="D405" s="60">
        <v>3</v>
      </c>
      <c r="E405" s="60"/>
      <c r="F405" s="60">
        <v>0</v>
      </c>
      <c r="G405" s="60"/>
      <c r="H405" s="60">
        <v>3</v>
      </c>
      <c r="I405" s="60"/>
      <c r="J405" s="53">
        <v>0</v>
      </c>
      <c r="K405" s="53"/>
      <c r="L405" s="52">
        <v>0</v>
      </c>
      <c r="M405" s="52"/>
      <c r="N405" s="53">
        <v>0</v>
      </c>
      <c r="O405" s="53"/>
      <c r="P405" s="52">
        <v>0</v>
      </c>
      <c r="Q405" s="52"/>
      <c r="R405" s="53">
        <v>0</v>
      </c>
      <c r="S405" s="53"/>
      <c r="T405" s="52">
        <v>0</v>
      </c>
      <c r="U405" s="52"/>
      <c r="V405" s="53">
        <v>0</v>
      </c>
      <c r="W405" s="53"/>
      <c r="X405" s="52">
        <v>0</v>
      </c>
      <c r="Y405" s="52"/>
      <c r="Z405" s="53">
        <v>0</v>
      </c>
      <c r="AA405" s="53"/>
      <c r="AB405" s="52">
        <v>0</v>
      </c>
      <c r="AC405" s="52"/>
      <c r="AD405" s="53">
        <v>0</v>
      </c>
      <c r="AE405" s="53"/>
      <c r="AF405" s="52">
        <v>0</v>
      </c>
      <c r="AG405" s="52"/>
      <c r="AH405" s="53">
        <v>3</v>
      </c>
      <c r="AI405" s="53"/>
      <c r="AJ405" s="52">
        <v>0</v>
      </c>
      <c r="AK405" s="52"/>
      <c r="AL405" s="30"/>
    </row>
    <row r="406" spans="1:38" ht="30" customHeight="1" thickBot="1">
      <c r="A406" s="30"/>
      <c r="B406" s="71" t="s">
        <v>302</v>
      </c>
      <c r="C406" s="72"/>
      <c r="D406" s="60">
        <v>2</v>
      </c>
      <c r="E406" s="60"/>
      <c r="F406" s="60">
        <v>1</v>
      </c>
      <c r="G406" s="60"/>
      <c r="H406" s="60">
        <v>3</v>
      </c>
      <c r="I406" s="60"/>
      <c r="J406" s="53">
        <v>0</v>
      </c>
      <c r="K406" s="53"/>
      <c r="L406" s="52">
        <v>0</v>
      </c>
      <c r="M406" s="52"/>
      <c r="N406" s="53">
        <v>0</v>
      </c>
      <c r="O406" s="53"/>
      <c r="P406" s="52">
        <v>0</v>
      </c>
      <c r="Q406" s="52"/>
      <c r="R406" s="53">
        <v>0</v>
      </c>
      <c r="S406" s="53"/>
      <c r="T406" s="52">
        <v>0</v>
      </c>
      <c r="U406" s="52"/>
      <c r="V406" s="53">
        <v>0</v>
      </c>
      <c r="W406" s="53"/>
      <c r="X406" s="52">
        <v>0</v>
      </c>
      <c r="Y406" s="52"/>
      <c r="Z406" s="53">
        <v>0</v>
      </c>
      <c r="AA406" s="53"/>
      <c r="AB406" s="52">
        <v>0</v>
      </c>
      <c r="AC406" s="52"/>
      <c r="AD406" s="53">
        <v>0</v>
      </c>
      <c r="AE406" s="53"/>
      <c r="AF406" s="52">
        <v>0</v>
      </c>
      <c r="AG406" s="52"/>
      <c r="AH406" s="53">
        <v>2</v>
      </c>
      <c r="AI406" s="53"/>
      <c r="AJ406" s="52">
        <v>1</v>
      </c>
      <c r="AK406" s="52"/>
      <c r="AL406" s="30"/>
    </row>
    <row r="407" spans="1:38" ht="30" customHeight="1" thickBot="1">
      <c r="A407" s="30"/>
      <c r="B407" s="71" t="s">
        <v>303</v>
      </c>
      <c r="C407" s="72"/>
      <c r="D407" s="60">
        <v>3</v>
      </c>
      <c r="E407" s="60"/>
      <c r="F407" s="60">
        <v>1</v>
      </c>
      <c r="G407" s="60"/>
      <c r="H407" s="60">
        <v>4</v>
      </c>
      <c r="I407" s="60"/>
      <c r="J407" s="53">
        <v>0</v>
      </c>
      <c r="K407" s="53"/>
      <c r="L407" s="52">
        <v>0</v>
      </c>
      <c r="M407" s="52"/>
      <c r="N407" s="53">
        <v>0</v>
      </c>
      <c r="O407" s="53"/>
      <c r="P407" s="52">
        <v>0</v>
      </c>
      <c r="Q407" s="52"/>
      <c r="R407" s="53">
        <v>0</v>
      </c>
      <c r="S407" s="53"/>
      <c r="T407" s="52">
        <v>0</v>
      </c>
      <c r="U407" s="52"/>
      <c r="V407" s="53">
        <v>0</v>
      </c>
      <c r="W407" s="53"/>
      <c r="X407" s="52">
        <v>0</v>
      </c>
      <c r="Y407" s="52"/>
      <c r="Z407" s="53">
        <v>0</v>
      </c>
      <c r="AA407" s="53"/>
      <c r="AB407" s="52">
        <v>0</v>
      </c>
      <c r="AC407" s="52"/>
      <c r="AD407" s="53">
        <v>1</v>
      </c>
      <c r="AE407" s="53"/>
      <c r="AF407" s="52">
        <v>0</v>
      </c>
      <c r="AG407" s="52"/>
      <c r="AH407" s="53">
        <v>2</v>
      </c>
      <c r="AI407" s="53"/>
      <c r="AJ407" s="52">
        <v>1</v>
      </c>
      <c r="AK407" s="52"/>
      <c r="AL407" s="30"/>
    </row>
    <row r="408" spans="1:38" ht="30" customHeight="1" thickBot="1">
      <c r="A408" s="30"/>
      <c r="B408" s="71" t="s">
        <v>304</v>
      </c>
      <c r="C408" s="72"/>
      <c r="D408" s="60">
        <v>3</v>
      </c>
      <c r="E408" s="60"/>
      <c r="F408" s="60">
        <v>0</v>
      </c>
      <c r="G408" s="60"/>
      <c r="H408" s="60">
        <v>3</v>
      </c>
      <c r="I408" s="60"/>
      <c r="J408" s="53">
        <v>0</v>
      </c>
      <c r="K408" s="53"/>
      <c r="L408" s="52">
        <v>0</v>
      </c>
      <c r="M408" s="52"/>
      <c r="N408" s="53">
        <v>0</v>
      </c>
      <c r="O408" s="53"/>
      <c r="P408" s="52">
        <v>0</v>
      </c>
      <c r="Q408" s="52"/>
      <c r="R408" s="53">
        <v>0</v>
      </c>
      <c r="S408" s="53"/>
      <c r="T408" s="52">
        <v>0</v>
      </c>
      <c r="U408" s="52"/>
      <c r="V408" s="53">
        <v>0</v>
      </c>
      <c r="W408" s="53"/>
      <c r="X408" s="52">
        <v>0</v>
      </c>
      <c r="Y408" s="52"/>
      <c r="Z408" s="53">
        <v>0</v>
      </c>
      <c r="AA408" s="53"/>
      <c r="AB408" s="52">
        <v>0</v>
      </c>
      <c r="AC408" s="52"/>
      <c r="AD408" s="53">
        <v>0</v>
      </c>
      <c r="AE408" s="53"/>
      <c r="AF408" s="52">
        <v>0</v>
      </c>
      <c r="AG408" s="52"/>
      <c r="AH408" s="53">
        <v>3</v>
      </c>
      <c r="AI408" s="53"/>
      <c r="AJ408" s="52">
        <v>0</v>
      </c>
      <c r="AK408" s="52"/>
      <c r="AL408" s="30"/>
    </row>
    <row r="409" spans="1:38" ht="30" customHeight="1" thickBot="1">
      <c r="A409" s="30"/>
      <c r="B409" s="71" t="s">
        <v>305</v>
      </c>
      <c r="C409" s="72"/>
      <c r="D409" s="60">
        <v>4</v>
      </c>
      <c r="E409" s="60"/>
      <c r="F409" s="60">
        <v>0</v>
      </c>
      <c r="G409" s="60"/>
      <c r="H409" s="60">
        <v>4</v>
      </c>
      <c r="I409" s="60"/>
      <c r="J409" s="53">
        <v>0</v>
      </c>
      <c r="K409" s="53"/>
      <c r="L409" s="52">
        <v>0</v>
      </c>
      <c r="M409" s="52"/>
      <c r="N409" s="53">
        <v>0</v>
      </c>
      <c r="O409" s="53"/>
      <c r="P409" s="52">
        <v>0</v>
      </c>
      <c r="Q409" s="52"/>
      <c r="R409" s="53">
        <v>0</v>
      </c>
      <c r="S409" s="53"/>
      <c r="T409" s="52">
        <v>0</v>
      </c>
      <c r="U409" s="52"/>
      <c r="V409" s="53">
        <v>0</v>
      </c>
      <c r="W409" s="53"/>
      <c r="X409" s="52">
        <v>0</v>
      </c>
      <c r="Y409" s="52"/>
      <c r="Z409" s="53">
        <v>0</v>
      </c>
      <c r="AA409" s="53"/>
      <c r="AB409" s="52">
        <v>0</v>
      </c>
      <c r="AC409" s="52"/>
      <c r="AD409" s="53">
        <v>0</v>
      </c>
      <c r="AE409" s="53"/>
      <c r="AF409" s="52">
        <v>0</v>
      </c>
      <c r="AG409" s="52"/>
      <c r="AH409" s="53">
        <v>4</v>
      </c>
      <c r="AI409" s="53"/>
      <c r="AJ409" s="52">
        <v>0</v>
      </c>
      <c r="AK409" s="52"/>
      <c r="AL409" s="30"/>
    </row>
    <row r="410" spans="1:38" ht="30" customHeight="1" thickBot="1">
      <c r="A410" s="30"/>
      <c r="B410" s="71" t="s">
        <v>306</v>
      </c>
      <c r="C410" s="72"/>
      <c r="D410" s="60">
        <v>3</v>
      </c>
      <c r="E410" s="60"/>
      <c r="F410" s="60">
        <v>0</v>
      </c>
      <c r="G410" s="60"/>
      <c r="H410" s="60">
        <v>3</v>
      </c>
      <c r="I410" s="60"/>
      <c r="J410" s="53">
        <v>0</v>
      </c>
      <c r="K410" s="53"/>
      <c r="L410" s="52">
        <v>0</v>
      </c>
      <c r="M410" s="52"/>
      <c r="N410" s="53">
        <v>0</v>
      </c>
      <c r="O410" s="53"/>
      <c r="P410" s="52">
        <v>0</v>
      </c>
      <c r="Q410" s="52"/>
      <c r="R410" s="53">
        <v>0</v>
      </c>
      <c r="S410" s="53"/>
      <c r="T410" s="52">
        <v>0</v>
      </c>
      <c r="U410" s="52"/>
      <c r="V410" s="53">
        <v>0</v>
      </c>
      <c r="W410" s="53"/>
      <c r="X410" s="52">
        <v>0</v>
      </c>
      <c r="Y410" s="52"/>
      <c r="Z410" s="53">
        <v>0</v>
      </c>
      <c r="AA410" s="53"/>
      <c r="AB410" s="52">
        <v>0</v>
      </c>
      <c r="AC410" s="52"/>
      <c r="AD410" s="53">
        <v>2</v>
      </c>
      <c r="AE410" s="53"/>
      <c r="AF410" s="52">
        <v>0</v>
      </c>
      <c r="AG410" s="52"/>
      <c r="AH410" s="53">
        <v>1</v>
      </c>
      <c r="AI410" s="53"/>
      <c r="AJ410" s="52">
        <v>0</v>
      </c>
      <c r="AK410" s="52"/>
      <c r="AL410" s="30"/>
    </row>
    <row r="411" spans="1:38" ht="30" customHeight="1" thickBot="1">
      <c r="A411" s="30"/>
      <c r="B411" s="71" t="s">
        <v>307</v>
      </c>
      <c r="C411" s="72"/>
      <c r="D411" s="60">
        <v>2</v>
      </c>
      <c r="E411" s="60"/>
      <c r="F411" s="60">
        <v>1</v>
      </c>
      <c r="G411" s="60"/>
      <c r="H411" s="60">
        <v>3</v>
      </c>
      <c r="I411" s="60"/>
      <c r="J411" s="53">
        <v>0</v>
      </c>
      <c r="K411" s="53"/>
      <c r="L411" s="52">
        <v>0</v>
      </c>
      <c r="M411" s="52"/>
      <c r="N411" s="53">
        <v>0</v>
      </c>
      <c r="O411" s="53"/>
      <c r="P411" s="52">
        <v>0</v>
      </c>
      <c r="Q411" s="52"/>
      <c r="R411" s="53">
        <v>0</v>
      </c>
      <c r="S411" s="53"/>
      <c r="T411" s="52">
        <v>0</v>
      </c>
      <c r="U411" s="52"/>
      <c r="V411" s="53">
        <v>0</v>
      </c>
      <c r="W411" s="53"/>
      <c r="X411" s="52">
        <v>0</v>
      </c>
      <c r="Y411" s="52"/>
      <c r="Z411" s="53">
        <v>0</v>
      </c>
      <c r="AA411" s="53"/>
      <c r="AB411" s="52">
        <v>0</v>
      </c>
      <c r="AC411" s="52"/>
      <c r="AD411" s="53">
        <v>0</v>
      </c>
      <c r="AE411" s="53"/>
      <c r="AF411" s="52">
        <v>0</v>
      </c>
      <c r="AG411" s="52"/>
      <c r="AH411" s="53">
        <v>2</v>
      </c>
      <c r="AI411" s="53"/>
      <c r="AJ411" s="52">
        <v>1</v>
      </c>
      <c r="AK411" s="52"/>
      <c r="AL411" s="30"/>
    </row>
    <row r="412" spans="1:38" ht="30" customHeight="1" thickBot="1">
      <c r="A412" s="30"/>
      <c r="B412" s="71" t="s">
        <v>308</v>
      </c>
      <c r="C412" s="72"/>
      <c r="D412" s="60">
        <v>2</v>
      </c>
      <c r="E412" s="60"/>
      <c r="F412" s="60">
        <v>1</v>
      </c>
      <c r="G412" s="60"/>
      <c r="H412" s="60">
        <v>3</v>
      </c>
      <c r="I412" s="60"/>
      <c r="J412" s="53">
        <v>0</v>
      </c>
      <c r="K412" s="53"/>
      <c r="L412" s="52">
        <v>0</v>
      </c>
      <c r="M412" s="52"/>
      <c r="N412" s="53">
        <v>0</v>
      </c>
      <c r="O412" s="53"/>
      <c r="P412" s="52">
        <v>0</v>
      </c>
      <c r="Q412" s="52"/>
      <c r="R412" s="53">
        <v>0</v>
      </c>
      <c r="S412" s="53"/>
      <c r="T412" s="52">
        <v>0</v>
      </c>
      <c r="U412" s="52"/>
      <c r="V412" s="53">
        <v>0</v>
      </c>
      <c r="W412" s="53"/>
      <c r="X412" s="52">
        <v>0</v>
      </c>
      <c r="Y412" s="52"/>
      <c r="Z412" s="53">
        <v>0</v>
      </c>
      <c r="AA412" s="53"/>
      <c r="AB412" s="52">
        <v>0</v>
      </c>
      <c r="AC412" s="52"/>
      <c r="AD412" s="53">
        <v>0</v>
      </c>
      <c r="AE412" s="53"/>
      <c r="AF412" s="52">
        <v>1</v>
      </c>
      <c r="AG412" s="52"/>
      <c r="AH412" s="53">
        <v>2</v>
      </c>
      <c r="AI412" s="53"/>
      <c r="AJ412" s="52">
        <v>0</v>
      </c>
      <c r="AK412" s="52"/>
      <c r="AL412" s="30"/>
    </row>
    <row r="413" spans="1:38" ht="30" customHeight="1" thickBot="1">
      <c r="A413" s="30"/>
      <c r="B413" s="71" t="s">
        <v>309</v>
      </c>
      <c r="C413" s="72"/>
      <c r="D413" s="60">
        <v>4</v>
      </c>
      <c r="E413" s="60"/>
      <c r="F413" s="60">
        <v>0</v>
      </c>
      <c r="G413" s="60"/>
      <c r="H413" s="60">
        <v>4</v>
      </c>
      <c r="I413" s="60"/>
      <c r="J413" s="53">
        <v>0</v>
      </c>
      <c r="K413" s="53"/>
      <c r="L413" s="52">
        <v>0</v>
      </c>
      <c r="M413" s="52"/>
      <c r="N413" s="53">
        <v>0</v>
      </c>
      <c r="O413" s="53"/>
      <c r="P413" s="52">
        <v>0</v>
      </c>
      <c r="Q413" s="52"/>
      <c r="R413" s="53">
        <v>0</v>
      </c>
      <c r="S413" s="53"/>
      <c r="T413" s="52">
        <v>0</v>
      </c>
      <c r="U413" s="52"/>
      <c r="V413" s="53">
        <v>0</v>
      </c>
      <c r="W413" s="53"/>
      <c r="X413" s="52">
        <v>0</v>
      </c>
      <c r="Y413" s="52"/>
      <c r="Z413" s="53">
        <v>0</v>
      </c>
      <c r="AA413" s="53"/>
      <c r="AB413" s="52">
        <v>0</v>
      </c>
      <c r="AC413" s="52"/>
      <c r="AD413" s="53">
        <v>0</v>
      </c>
      <c r="AE413" s="53"/>
      <c r="AF413" s="52">
        <v>0</v>
      </c>
      <c r="AG413" s="52"/>
      <c r="AH413" s="53">
        <v>4</v>
      </c>
      <c r="AI413" s="53"/>
      <c r="AJ413" s="52">
        <v>0</v>
      </c>
      <c r="AK413" s="52"/>
      <c r="AL413" s="30"/>
    </row>
    <row r="414" spans="1:38" ht="30" customHeight="1" thickBot="1">
      <c r="A414" s="30"/>
      <c r="B414" s="71" t="s">
        <v>311</v>
      </c>
      <c r="C414" s="72"/>
      <c r="D414" s="60">
        <v>1</v>
      </c>
      <c r="E414" s="60"/>
      <c r="F414" s="60">
        <v>2</v>
      </c>
      <c r="G414" s="60"/>
      <c r="H414" s="60">
        <v>3</v>
      </c>
      <c r="I414" s="60"/>
      <c r="J414" s="53">
        <v>0</v>
      </c>
      <c r="K414" s="53"/>
      <c r="L414" s="52">
        <v>0</v>
      </c>
      <c r="M414" s="52"/>
      <c r="N414" s="53">
        <v>0</v>
      </c>
      <c r="O414" s="53"/>
      <c r="P414" s="52">
        <v>0</v>
      </c>
      <c r="Q414" s="52"/>
      <c r="R414" s="53">
        <v>0</v>
      </c>
      <c r="S414" s="53"/>
      <c r="T414" s="52">
        <v>0</v>
      </c>
      <c r="U414" s="52"/>
      <c r="V414" s="53">
        <v>0</v>
      </c>
      <c r="W414" s="53"/>
      <c r="X414" s="52">
        <v>0</v>
      </c>
      <c r="Y414" s="52"/>
      <c r="Z414" s="53">
        <v>0</v>
      </c>
      <c r="AA414" s="53"/>
      <c r="AB414" s="52">
        <v>0</v>
      </c>
      <c r="AC414" s="52"/>
      <c r="AD414" s="53">
        <v>0</v>
      </c>
      <c r="AE414" s="53"/>
      <c r="AF414" s="52">
        <v>0</v>
      </c>
      <c r="AG414" s="52"/>
      <c r="AH414" s="53">
        <v>1</v>
      </c>
      <c r="AI414" s="53"/>
      <c r="AJ414" s="52">
        <v>2</v>
      </c>
      <c r="AK414" s="52"/>
      <c r="AL414" s="30"/>
    </row>
    <row r="415" spans="1:38" ht="30" customHeight="1" thickBot="1">
      <c r="A415" s="30"/>
      <c r="B415" s="71" t="s">
        <v>312</v>
      </c>
      <c r="C415" s="72"/>
      <c r="D415" s="60">
        <v>2</v>
      </c>
      <c r="E415" s="60"/>
      <c r="F415" s="60">
        <v>1</v>
      </c>
      <c r="G415" s="60"/>
      <c r="H415" s="60">
        <v>3</v>
      </c>
      <c r="I415" s="60"/>
      <c r="J415" s="53">
        <v>0</v>
      </c>
      <c r="K415" s="53"/>
      <c r="L415" s="52">
        <v>0</v>
      </c>
      <c r="M415" s="52"/>
      <c r="N415" s="53">
        <v>0</v>
      </c>
      <c r="O415" s="53"/>
      <c r="P415" s="52">
        <v>0</v>
      </c>
      <c r="Q415" s="52"/>
      <c r="R415" s="53">
        <v>0</v>
      </c>
      <c r="S415" s="53"/>
      <c r="T415" s="52">
        <v>0</v>
      </c>
      <c r="U415" s="52"/>
      <c r="V415" s="53">
        <v>0</v>
      </c>
      <c r="W415" s="53"/>
      <c r="X415" s="52">
        <v>0</v>
      </c>
      <c r="Y415" s="52"/>
      <c r="Z415" s="53">
        <v>0</v>
      </c>
      <c r="AA415" s="53"/>
      <c r="AB415" s="52">
        <v>0</v>
      </c>
      <c r="AC415" s="52"/>
      <c r="AD415" s="53">
        <v>0</v>
      </c>
      <c r="AE415" s="53"/>
      <c r="AF415" s="52">
        <v>0</v>
      </c>
      <c r="AG415" s="52"/>
      <c r="AH415" s="53">
        <v>2</v>
      </c>
      <c r="AI415" s="53"/>
      <c r="AJ415" s="52">
        <v>1</v>
      </c>
      <c r="AK415" s="52"/>
      <c r="AL415" s="30"/>
    </row>
    <row r="416" spans="1:38" ht="30" customHeight="1" thickBot="1">
      <c r="A416" s="30"/>
      <c r="B416" s="71" t="s">
        <v>314</v>
      </c>
      <c r="C416" s="72"/>
      <c r="D416" s="60">
        <v>3</v>
      </c>
      <c r="E416" s="60"/>
      <c r="F416" s="60">
        <v>0</v>
      </c>
      <c r="G416" s="60"/>
      <c r="H416" s="60">
        <v>3</v>
      </c>
      <c r="I416" s="60"/>
      <c r="J416" s="53">
        <v>0</v>
      </c>
      <c r="K416" s="53"/>
      <c r="L416" s="52">
        <v>0</v>
      </c>
      <c r="M416" s="52"/>
      <c r="N416" s="53">
        <v>0</v>
      </c>
      <c r="O416" s="53"/>
      <c r="P416" s="52">
        <v>0</v>
      </c>
      <c r="Q416" s="52"/>
      <c r="R416" s="53">
        <v>0</v>
      </c>
      <c r="S416" s="53"/>
      <c r="T416" s="52">
        <v>0</v>
      </c>
      <c r="U416" s="52"/>
      <c r="V416" s="53">
        <v>0</v>
      </c>
      <c r="W416" s="53"/>
      <c r="X416" s="52">
        <v>0</v>
      </c>
      <c r="Y416" s="52"/>
      <c r="Z416" s="53">
        <v>0</v>
      </c>
      <c r="AA416" s="53"/>
      <c r="AB416" s="52">
        <v>0</v>
      </c>
      <c r="AC416" s="52"/>
      <c r="AD416" s="53">
        <v>0</v>
      </c>
      <c r="AE416" s="53"/>
      <c r="AF416" s="52">
        <v>0</v>
      </c>
      <c r="AG416" s="52"/>
      <c r="AH416" s="53">
        <v>3</v>
      </c>
      <c r="AI416" s="53"/>
      <c r="AJ416" s="52">
        <v>0</v>
      </c>
      <c r="AK416" s="52"/>
      <c r="AL416" s="30"/>
    </row>
    <row r="417" spans="1:38" ht="30" customHeight="1" thickBot="1">
      <c r="A417" s="30"/>
      <c r="B417" s="71" t="s">
        <v>452</v>
      </c>
      <c r="C417" s="72"/>
      <c r="D417" s="60">
        <v>2</v>
      </c>
      <c r="E417" s="60"/>
      <c r="F417" s="60">
        <v>1</v>
      </c>
      <c r="G417" s="60"/>
      <c r="H417" s="60">
        <v>3</v>
      </c>
      <c r="I417" s="60"/>
      <c r="J417" s="53">
        <v>0</v>
      </c>
      <c r="K417" s="53"/>
      <c r="L417" s="52">
        <v>0</v>
      </c>
      <c r="M417" s="52"/>
      <c r="N417" s="53">
        <v>0</v>
      </c>
      <c r="O417" s="53"/>
      <c r="P417" s="52">
        <v>0</v>
      </c>
      <c r="Q417" s="52"/>
      <c r="R417" s="53">
        <v>0</v>
      </c>
      <c r="S417" s="53"/>
      <c r="T417" s="52">
        <v>0</v>
      </c>
      <c r="U417" s="52"/>
      <c r="V417" s="53">
        <v>0</v>
      </c>
      <c r="W417" s="53"/>
      <c r="X417" s="52">
        <v>0</v>
      </c>
      <c r="Y417" s="52"/>
      <c r="Z417" s="53">
        <v>0</v>
      </c>
      <c r="AA417" s="53"/>
      <c r="AB417" s="52">
        <v>0</v>
      </c>
      <c r="AC417" s="52"/>
      <c r="AD417" s="53">
        <v>1</v>
      </c>
      <c r="AE417" s="53"/>
      <c r="AF417" s="52">
        <v>0</v>
      </c>
      <c r="AG417" s="52"/>
      <c r="AH417" s="53">
        <v>1</v>
      </c>
      <c r="AI417" s="53"/>
      <c r="AJ417" s="52">
        <v>1</v>
      </c>
      <c r="AK417" s="52"/>
      <c r="AL417" s="30"/>
    </row>
    <row r="418" spans="1:38" ht="30" customHeight="1" thickBot="1">
      <c r="A418" s="30"/>
      <c r="B418" s="71" t="s">
        <v>315</v>
      </c>
      <c r="C418" s="72"/>
      <c r="D418" s="60">
        <v>3</v>
      </c>
      <c r="E418" s="60"/>
      <c r="F418" s="60">
        <v>0</v>
      </c>
      <c r="G418" s="60"/>
      <c r="H418" s="60">
        <v>3</v>
      </c>
      <c r="I418" s="60"/>
      <c r="J418" s="53">
        <v>0</v>
      </c>
      <c r="K418" s="53"/>
      <c r="L418" s="52">
        <v>0</v>
      </c>
      <c r="M418" s="52"/>
      <c r="N418" s="53">
        <v>0</v>
      </c>
      <c r="O418" s="53"/>
      <c r="P418" s="52">
        <v>0</v>
      </c>
      <c r="Q418" s="52"/>
      <c r="R418" s="53">
        <v>0</v>
      </c>
      <c r="S418" s="53"/>
      <c r="T418" s="52">
        <v>0</v>
      </c>
      <c r="U418" s="52"/>
      <c r="V418" s="53">
        <v>0</v>
      </c>
      <c r="W418" s="53"/>
      <c r="X418" s="52">
        <v>0</v>
      </c>
      <c r="Y418" s="52"/>
      <c r="Z418" s="53">
        <v>0</v>
      </c>
      <c r="AA418" s="53"/>
      <c r="AB418" s="52">
        <v>0</v>
      </c>
      <c r="AC418" s="52"/>
      <c r="AD418" s="53">
        <v>0</v>
      </c>
      <c r="AE418" s="53"/>
      <c r="AF418" s="52">
        <v>0</v>
      </c>
      <c r="AG418" s="52"/>
      <c r="AH418" s="53">
        <v>3</v>
      </c>
      <c r="AI418" s="53"/>
      <c r="AJ418" s="52">
        <v>0</v>
      </c>
      <c r="AK418" s="52"/>
      <c r="AL418" s="30"/>
    </row>
    <row r="419" spans="1:38" ht="30" customHeight="1" thickBot="1">
      <c r="A419" s="30"/>
      <c r="B419" s="71" t="s">
        <v>316</v>
      </c>
      <c r="C419" s="72"/>
      <c r="D419" s="60">
        <v>2</v>
      </c>
      <c r="E419" s="60"/>
      <c r="F419" s="60">
        <v>1</v>
      </c>
      <c r="G419" s="60"/>
      <c r="H419" s="60">
        <v>3</v>
      </c>
      <c r="I419" s="60"/>
      <c r="J419" s="53">
        <v>0</v>
      </c>
      <c r="K419" s="53"/>
      <c r="L419" s="52">
        <v>0</v>
      </c>
      <c r="M419" s="52"/>
      <c r="N419" s="53">
        <v>0</v>
      </c>
      <c r="O419" s="53"/>
      <c r="P419" s="52">
        <v>0</v>
      </c>
      <c r="Q419" s="52"/>
      <c r="R419" s="53">
        <v>0</v>
      </c>
      <c r="S419" s="53"/>
      <c r="T419" s="52">
        <v>0</v>
      </c>
      <c r="U419" s="52"/>
      <c r="V419" s="53">
        <v>0</v>
      </c>
      <c r="W419" s="53"/>
      <c r="X419" s="52">
        <v>0</v>
      </c>
      <c r="Y419" s="52"/>
      <c r="Z419" s="53">
        <v>0</v>
      </c>
      <c r="AA419" s="53"/>
      <c r="AB419" s="52">
        <v>0</v>
      </c>
      <c r="AC419" s="52"/>
      <c r="AD419" s="53">
        <v>0</v>
      </c>
      <c r="AE419" s="53"/>
      <c r="AF419" s="52">
        <v>0</v>
      </c>
      <c r="AG419" s="52"/>
      <c r="AH419" s="53">
        <v>2</v>
      </c>
      <c r="AI419" s="53"/>
      <c r="AJ419" s="52">
        <v>1</v>
      </c>
      <c r="AK419" s="52"/>
      <c r="AL419" s="30"/>
    </row>
    <row r="420" spans="1:38" ht="30" customHeight="1" thickBot="1">
      <c r="A420" s="30"/>
      <c r="B420" s="71" t="s">
        <v>317</v>
      </c>
      <c r="C420" s="72"/>
      <c r="D420" s="60">
        <v>4</v>
      </c>
      <c r="E420" s="60"/>
      <c r="F420" s="60">
        <v>1</v>
      </c>
      <c r="G420" s="60"/>
      <c r="H420" s="60">
        <v>5</v>
      </c>
      <c r="I420" s="60"/>
      <c r="J420" s="53">
        <v>0</v>
      </c>
      <c r="K420" s="53"/>
      <c r="L420" s="52">
        <v>0</v>
      </c>
      <c r="M420" s="52"/>
      <c r="N420" s="53">
        <v>0</v>
      </c>
      <c r="O420" s="53"/>
      <c r="P420" s="52">
        <v>0</v>
      </c>
      <c r="Q420" s="52"/>
      <c r="R420" s="53">
        <v>0</v>
      </c>
      <c r="S420" s="53"/>
      <c r="T420" s="52">
        <v>0</v>
      </c>
      <c r="U420" s="52"/>
      <c r="V420" s="53">
        <v>0</v>
      </c>
      <c r="W420" s="53"/>
      <c r="X420" s="52">
        <v>0</v>
      </c>
      <c r="Y420" s="52"/>
      <c r="Z420" s="53">
        <v>0</v>
      </c>
      <c r="AA420" s="53"/>
      <c r="AB420" s="52">
        <v>0</v>
      </c>
      <c r="AC420" s="52"/>
      <c r="AD420" s="53">
        <v>1</v>
      </c>
      <c r="AE420" s="53"/>
      <c r="AF420" s="52">
        <v>0</v>
      </c>
      <c r="AG420" s="52"/>
      <c r="AH420" s="53">
        <v>3</v>
      </c>
      <c r="AI420" s="53"/>
      <c r="AJ420" s="52">
        <v>1</v>
      </c>
      <c r="AK420" s="52"/>
      <c r="AL420" s="30"/>
    </row>
    <row r="421" spans="1:38" ht="30" customHeight="1" thickBot="1">
      <c r="A421" s="30"/>
      <c r="B421" s="71" t="s">
        <v>318</v>
      </c>
      <c r="C421" s="72"/>
      <c r="D421" s="60">
        <v>2</v>
      </c>
      <c r="E421" s="60"/>
      <c r="F421" s="60">
        <v>1</v>
      </c>
      <c r="G421" s="60"/>
      <c r="H421" s="60">
        <v>3</v>
      </c>
      <c r="I421" s="60"/>
      <c r="J421" s="53">
        <v>0</v>
      </c>
      <c r="K421" s="53"/>
      <c r="L421" s="52">
        <v>0</v>
      </c>
      <c r="M421" s="52"/>
      <c r="N421" s="53">
        <v>0</v>
      </c>
      <c r="O421" s="53"/>
      <c r="P421" s="52">
        <v>0</v>
      </c>
      <c r="Q421" s="52"/>
      <c r="R421" s="53">
        <v>0</v>
      </c>
      <c r="S421" s="53"/>
      <c r="T421" s="52">
        <v>0</v>
      </c>
      <c r="U421" s="52"/>
      <c r="V421" s="53">
        <v>0</v>
      </c>
      <c r="W421" s="53"/>
      <c r="X421" s="52">
        <v>0</v>
      </c>
      <c r="Y421" s="52"/>
      <c r="Z421" s="53">
        <v>0</v>
      </c>
      <c r="AA421" s="53"/>
      <c r="AB421" s="52">
        <v>0</v>
      </c>
      <c r="AC421" s="52"/>
      <c r="AD421" s="53">
        <v>0</v>
      </c>
      <c r="AE421" s="53"/>
      <c r="AF421" s="52">
        <v>0</v>
      </c>
      <c r="AG421" s="52"/>
      <c r="AH421" s="53">
        <v>2</v>
      </c>
      <c r="AI421" s="53"/>
      <c r="AJ421" s="52">
        <v>1</v>
      </c>
      <c r="AK421" s="52"/>
      <c r="AL421" s="30"/>
    </row>
    <row r="422" spans="1:38" ht="30" customHeight="1" thickBot="1">
      <c r="A422" s="30"/>
      <c r="B422" s="71" t="s">
        <v>319</v>
      </c>
      <c r="C422" s="72"/>
      <c r="D422" s="60">
        <v>2</v>
      </c>
      <c r="E422" s="60"/>
      <c r="F422" s="60">
        <v>1</v>
      </c>
      <c r="G422" s="60"/>
      <c r="H422" s="60">
        <v>3</v>
      </c>
      <c r="I422" s="60"/>
      <c r="J422" s="53">
        <v>0</v>
      </c>
      <c r="K422" s="53"/>
      <c r="L422" s="52">
        <v>0</v>
      </c>
      <c r="M422" s="52"/>
      <c r="N422" s="53">
        <v>0</v>
      </c>
      <c r="O422" s="53"/>
      <c r="P422" s="52">
        <v>0</v>
      </c>
      <c r="Q422" s="52"/>
      <c r="R422" s="53">
        <v>0</v>
      </c>
      <c r="S422" s="53"/>
      <c r="T422" s="52">
        <v>0</v>
      </c>
      <c r="U422" s="52"/>
      <c r="V422" s="53">
        <v>0</v>
      </c>
      <c r="W422" s="53"/>
      <c r="X422" s="52">
        <v>0</v>
      </c>
      <c r="Y422" s="52"/>
      <c r="Z422" s="53">
        <v>0</v>
      </c>
      <c r="AA422" s="53"/>
      <c r="AB422" s="52">
        <v>0</v>
      </c>
      <c r="AC422" s="52"/>
      <c r="AD422" s="53">
        <v>1</v>
      </c>
      <c r="AE422" s="53"/>
      <c r="AF422" s="52">
        <v>0</v>
      </c>
      <c r="AG422" s="52"/>
      <c r="AH422" s="53">
        <v>1</v>
      </c>
      <c r="AI422" s="53"/>
      <c r="AJ422" s="52">
        <v>1</v>
      </c>
      <c r="AK422" s="52"/>
      <c r="AL422" s="30"/>
    </row>
    <row r="423" spans="1:38" ht="30" customHeight="1" thickBot="1">
      <c r="A423" s="30"/>
      <c r="B423" s="71" t="s">
        <v>320</v>
      </c>
      <c r="C423" s="72"/>
      <c r="D423" s="60">
        <v>4</v>
      </c>
      <c r="E423" s="60"/>
      <c r="F423" s="60">
        <v>0</v>
      </c>
      <c r="G423" s="60"/>
      <c r="H423" s="60">
        <v>4</v>
      </c>
      <c r="I423" s="60"/>
      <c r="J423" s="53">
        <v>0</v>
      </c>
      <c r="K423" s="53"/>
      <c r="L423" s="52">
        <v>0</v>
      </c>
      <c r="M423" s="52"/>
      <c r="N423" s="53">
        <v>0</v>
      </c>
      <c r="O423" s="53"/>
      <c r="P423" s="52">
        <v>0</v>
      </c>
      <c r="Q423" s="52"/>
      <c r="R423" s="53">
        <v>0</v>
      </c>
      <c r="S423" s="53"/>
      <c r="T423" s="52">
        <v>0</v>
      </c>
      <c r="U423" s="52"/>
      <c r="V423" s="53">
        <v>0</v>
      </c>
      <c r="W423" s="53"/>
      <c r="X423" s="52">
        <v>0</v>
      </c>
      <c r="Y423" s="52"/>
      <c r="Z423" s="53">
        <v>0</v>
      </c>
      <c r="AA423" s="53"/>
      <c r="AB423" s="52">
        <v>0</v>
      </c>
      <c r="AC423" s="52"/>
      <c r="AD423" s="53">
        <v>0</v>
      </c>
      <c r="AE423" s="53"/>
      <c r="AF423" s="52">
        <v>0</v>
      </c>
      <c r="AG423" s="52"/>
      <c r="AH423" s="53">
        <v>4</v>
      </c>
      <c r="AI423" s="53"/>
      <c r="AJ423" s="52">
        <v>0</v>
      </c>
      <c r="AK423" s="52"/>
      <c r="AL423" s="30"/>
    </row>
    <row r="424" spans="1:38" ht="30" customHeight="1" thickBot="1">
      <c r="A424" s="30"/>
      <c r="B424" s="71" t="s">
        <v>321</v>
      </c>
      <c r="C424" s="72"/>
      <c r="D424" s="60">
        <v>1</v>
      </c>
      <c r="E424" s="60"/>
      <c r="F424" s="60">
        <v>2</v>
      </c>
      <c r="G424" s="60"/>
      <c r="H424" s="60">
        <v>3</v>
      </c>
      <c r="I424" s="60"/>
      <c r="J424" s="53">
        <v>0</v>
      </c>
      <c r="K424" s="53"/>
      <c r="L424" s="52">
        <v>0</v>
      </c>
      <c r="M424" s="52"/>
      <c r="N424" s="53">
        <v>0</v>
      </c>
      <c r="O424" s="53"/>
      <c r="P424" s="52">
        <v>0</v>
      </c>
      <c r="Q424" s="52"/>
      <c r="R424" s="53">
        <v>0</v>
      </c>
      <c r="S424" s="53"/>
      <c r="T424" s="52">
        <v>0</v>
      </c>
      <c r="U424" s="52"/>
      <c r="V424" s="53">
        <v>0</v>
      </c>
      <c r="W424" s="53"/>
      <c r="X424" s="52">
        <v>0</v>
      </c>
      <c r="Y424" s="52"/>
      <c r="Z424" s="53">
        <v>0</v>
      </c>
      <c r="AA424" s="53"/>
      <c r="AB424" s="52">
        <v>0</v>
      </c>
      <c r="AC424" s="52"/>
      <c r="AD424" s="53">
        <v>0</v>
      </c>
      <c r="AE424" s="53"/>
      <c r="AF424" s="52">
        <v>0</v>
      </c>
      <c r="AG424" s="52"/>
      <c r="AH424" s="53">
        <v>1</v>
      </c>
      <c r="AI424" s="53"/>
      <c r="AJ424" s="52">
        <v>2</v>
      </c>
      <c r="AK424" s="52"/>
      <c r="AL424" s="30"/>
    </row>
    <row r="425" spans="1:38" ht="30" customHeight="1" thickBot="1">
      <c r="A425" s="30"/>
      <c r="B425" s="71" t="s">
        <v>322</v>
      </c>
      <c r="C425" s="72"/>
      <c r="D425" s="60">
        <v>2</v>
      </c>
      <c r="E425" s="60"/>
      <c r="F425" s="60">
        <v>1</v>
      </c>
      <c r="G425" s="60"/>
      <c r="H425" s="60">
        <v>3</v>
      </c>
      <c r="I425" s="60"/>
      <c r="J425" s="53">
        <v>0</v>
      </c>
      <c r="K425" s="53"/>
      <c r="L425" s="52">
        <v>0</v>
      </c>
      <c r="M425" s="52"/>
      <c r="N425" s="53">
        <v>0</v>
      </c>
      <c r="O425" s="53"/>
      <c r="P425" s="52">
        <v>0</v>
      </c>
      <c r="Q425" s="52"/>
      <c r="R425" s="53">
        <v>0</v>
      </c>
      <c r="S425" s="53"/>
      <c r="T425" s="52">
        <v>0</v>
      </c>
      <c r="U425" s="52"/>
      <c r="V425" s="53">
        <v>0</v>
      </c>
      <c r="W425" s="53"/>
      <c r="X425" s="52">
        <v>0</v>
      </c>
      <c r="Y425" s="52"/>
      <c r="Z425" s="53">
        <v>0</v>
      </c>
      <c r="AA425" s="53"/>
      <c r="AB425" s="52">
        <v>0</v>
      </c>
      <c r="AC425" s="52"/>
      <c r="AD425" s="53">
        <v>0</v>
      </c>
      <c r="AE425" s="53"/>
      <c r="AF425" s="52">
        <v>0</v>
      </c>
      <c r="AG425" s="52"/>
      <c r="AH425" s="53">
        <v>2</v>
      </c>
      <c r="AI425" s="53"/>
      <c r="AJ425" s="52">
        <v>1</v>
      </c>
      <c r="AK425" s="52"/>
      <c r="AL425" s="30"/>
    </row>
    <row r="426" spans="1:38" ht="30" customHeight="1" thickBot="1">
      <c r="A426" s="30"/>
      <c r="B426" s="71" t="s">
        <v>323</v>
      </c>
      <c r="C426" s="72"/>
      <c r="D426" s="60">
        <v>2</v>
      </c>
      <c r="E426" s="60"/>
      <c r="F426" s="60">
        <v>1</v>
      </c>
      <c r="G426" s="60"/>
      <c r="H426" s="60">
        <v>3</v>
      </c>
      <c r="I426" s="60"/>
      <c r="J426" s="53">
        <v>0</v>
      </c>
      <c r="K426" s="53"/>
      <c r="L426" s="52">
        <v>0</v>
      </c>
      <c r="M426" s="52"/>
      <c r="N426" s="53">
        <v>0</v>
      </c>
      <c r="O426" s="53"/>
      <c r="P426" s="52">
        <v>0</v>
      </c>
      <c r="Q426" s="52"/>
      <c r="R426" s="53">
        <v>0</v>
      </c>
      <c r="S426" s="53"/>
      <c r="T426" s="52">
        <v>0</v>
      </c>
      <c r="U426" s="52"/>
      <c r="V426" s="53">
        <v>0</v>
      </c>
      <c r="W426" s="53"/>
      <c r="X426" s="52">
        <v>0</v>
      </c>
      <c r="Y426" s="52"/>
      <c r="Z426" s="53">
        <v>0</v>
      </c>
      <c r="AA426" s="53"/>
      <c r="AB426" s="52">
        <v>0</v>
      </c>
      <c r="AC426" s="52"/>
      <c r="AD426" s="53">
        <v>2</v>
      </c>
      <c r="AE426" s="53"/>
      <c r="AF426" s="52">
        <v>1</v>
      </c>
      <c r="AG426" s="52"/>
      <c r="AH426" s="53">
        <v>0</v>
      </c>
      <c r="AI426" s="53"/>
      <c r="AJ426" s="52">
        <v>0</v>
      </c>
      <c r="AK426" s="52"/>
      <c r="AL426" s="30"/>
    </row>
    <row r="427" spans="1:38" ht="30" customHeight="1" thickBot="1">
      <c r="A427" s="30"/>
      <c r="B427" s="71" t="s">
        <v>453</v>
      </c>
      <c r="C427" s="72"/>
      <c r="D427" s="60">
        <v>3</v>
      </c>
      <c r="E427" s="60"/>
      <c r="F427" s="60">
        <v>0</v>
      </c>
      <c r="G427" s="60"/>
      <c r="H427" s="60">
        <v>3</v>
      </c>
      <c r="I427" s="60"/>
      <c r="J427" s="53">
        <v>0</v>
      </c>
      <c r="K427" s="53"/>
      <c r="L427" s="52">
        <v>0</v>
      </c>
      <c r="M427" s="52"/>
      <c r="N427" s="53">
        <v>0</v>
      </c>
      <c r="O427" s="53"/>
      <c r="P427" s="52">
        <v>0</v>
      </c>
      <c r="Q427" s="52"/>
      <c r="R427" s="53">
        <v>0</v>
      </c>
      <c r="S427" s="53"/>
      <c r="T427" s="52">
        <v>0</v>
      </c>
      <c r="U427" s="52"/>
      <c r="V427" s="53">
        <v>0</v>
      </c>
      <c r="W427" s="53"/>
      <c r="X427" s="52">
        <v>0</v>
      </c>
      <c r="Y427" s="52"/>
      <c r="Z427" s="53">
        <v>0</v>
      </c>
      <c r="AA427" s="53"/>
      <c r="AB427" s="52">
        <v>0</v>
      </c>
      <c r="AC427" s="52"/>
      <c r="AD427" s="53">
        <v>0</v>
      </c>
      <c r="AE427" s="53"/>
      <c r="AF427" s="52">
        <v>0</v>
      </c>
      <c r="AG427" s="52"/>
      <c r="AH427" s="53">
        <v>3</v>
      </c>
      <c r="AI427" s="53"/>
      <c r="AJ427" s="52">
        <v>0</v>
      </c>
      <c r="AK427" s="52"/>
      <c r="AL427" s="30"/>
    </row>
    <row r="428" spans="1:38" ht="30" customHeight="1" thickBot="1">
      <c r="A428" s="30"/>
      <c r="B428" s="71" t="s">
        <v>325</v>
      </c>
      <c r="C428" s="72"/>
      <c r="D428" s="60">
        <v>3</v>
      </c>
      <c r="E428" s="60"/>
      <c r="F428" s="60">
        <v>0</v>
      </c>
      <c r="G428" s="60"/>
      <c r="H428" s="60">
        <v>3</v>
      </c>
      <c r="I428" s="60"/>
      <c r="J428" s="53">
        <v>0</v>
      </c>
      <c r="K428" s="53"/>
      <c r="L428" s="52">
        <v>0</v>
      </c>
      <c r="M428" s="52"/>
      <c r="N428" s="53">
        <v>0</v>
      </c>
      <c r="O428" s="53"/>
      <c r="P428" s="52">
        <v>0</v>
      </c>
      <c r="Q428" s="52"/>
      <c r="R428" s="53">
        <v>0</v>
      </c>
      <c r="S428" s="53"/>
      <c r="T428" s="52">
        <v>0</v>
      </c>
      <c r="U428" s="52"/>
      <c r="V428" s="53">
        <v>0</v>
      </c>
      <c r="W428" s="53"/>
      <c r="X428" s="52">
        <v>0</v>
      </c>
      <c r="Y428" s="52"/>
      <c r="Z428" s="53">
        <v>0</v>
      </c>
      <c r="AA428" s="53"/>
      <c r="AB428" s="52">
        <v>0</v>
      </c>
      <c r="AC428" s="52"/>
      <c r="AD428" s="53">
        <v>0</v>
      </c>
      <c r="AE428" s="53"/>
      <c r="AF428" s="52">
        <v>0</v>
      </c>
      <c r="AG428" s="52"/>
      <c r="AH428" s="53">
        <v>3</v>
      </c>
      <c r="AI428" s="53"/>
      <c r="AJ428" s="52">
        <v>0</v>
      </c>
      <c r="AK428" s="52"/>
      <c r="AL428" s="30"/>
    </row>
    <row r="429" spans="1:38" ht="30" customHeight="1" thickBot="1">
      <c r="A429" s="30"/>
      <c r="B429" s="71" t="s">
        <v>326</v>
      </c>
      <c r="C429" s="72"/>
      <c r="D429" s="60">
        <v>2</v>
      </c>
      <c r="E429" s="60"/>
      <c r="F429" s="60">
        <v>2</v>
      </c>
      <c r="G429" s="60"/>
      <c r="H429" s="60">
        <v>4</v>
      </c>
      <c r="I429" s="60"/>
      <c r="J429" s="53">
        <v>0</v>
      </c>
      <c r="K429" s="53"/>
      <c r="L429" s="52">
        <v>0</v>
      </c>
      <c r="M429" s="52"/>
      <c r="N429" s="53">
        <v>0</v>
      </c>
      <c r="O429" s="53"/>
      <c r="P429" s="52">
        <v>0</v>
      </c>
      <c r="Q429" s="52"/>
      <c r="R429" s="53">
        <v>0</v>
      </c>
      <c r="S429" s="53"/>
      <c r="T429" s="52">
        <v>0</v>
      </c>
      <c r="U429" s="52"/>
      <c r="V429" s="53">
        <v>0</v>
      </c>
      <c r="W429" s="53"/>
      <c r="X429" s="52">
        <v>0</v>
      </c>
      <c r="Y429" s="52"/>
      <c r="Z429" s="53">
        <v>0</v>
      </c>
      <c r="AA429" s="53"/>
      <c r="AB429" s="52">
        <v>0</v>
      </c>
      <c r="AC429" s="52"/>
      <c r="AD429" s="53">
        <v>0</v>
      </c>
      <c r="AE429" s="53"/>
      <c r="AF429" s="52">
        <v>0</v>
      </c>
      <c r="AG429" s="52"/>
      <c r="AH429" s="53">
        <v>2</v>
      </c>
      <c r="AI429" s="53"/>
      <c r="AJ429" s="52">
        <v>2</v>
      </c>
      <c r="AK429" s="52"/>
      <c r="AL429" s="30"/>
    </row>
    <row r="430" spans="1:38" ht="30" customHeight="1" thickBot="1">
      <c r="A430" s="30"/>
      <c r="B430" s="71" t="s">
        <v>327</v>
      </c>
      <c r="C430" s="72"/>
      <c r="D430" s="60">
        <v>2</v>
      </c>
      <c r="E430" s="60"/>
      <c r="F430" s="60">
        <v>1</v>
      </c>
      <c r="G430" s="60"/>
      <c r="H430" s="60">
        <v>3</v>
      </c>
      <c r="I430" s="60"/>
      <c r="J430" s="53">
        <v>0</v>
      </c>
      <c r="K430" s="53"/>
      <c r="L430" s="52">
        <v>0</v>
      </c>
      <c r="M430" s="52"/>
      <c r="N430" s="53">
        <v>0</v>
      </c>
      <c r="O430" s="53"/>
      <c r="P430" s="52">
        <v>0</v>
      </c>
      <c r="Q430" s="52"/>
      <c r="R430" s="53">
        <v>0</v>
      </c>
      <c r="S430" s="53"/>
      <c r="T430" s="52">
        <v>0</v>
      </c>
      <c r="U430" s="52"/>
      <c r="V430" s="53">
        <v>0</v>
      </c>
      <c r="W430" s="53"/>
      <c r="X430" s="52">
        <v>0</v>
      </c>
      <c r="Y430" s="52"/>
      <c r="Z430" s="53">
        <v>0</v>
      </c>
      <c r="AA430" s="53"/>
      <c r="AB430" s="52">
        <v>0</v>
      </c>
      <c r="AC430" s="52"/>
      <c r="AD430" s="53">
        <v>0</v>
      </c>
      <c r="AE430" s="53"/>
      <c r="AF430" s="52">
        <v>0</v>
      </c>
      <c r="AG430" s="52"/>
      <c r="AH430" s="53">
        <v>2</v>
      </c>
      <c r="AI430" s="53"/>
      <c r="AJ430" s="52">
        <v>1</v>
      </c>
      <c r="AK430" s="52"/>
      <c r="AL430" s="30"/>
    </row>
    <row r="431" spans="1:38" ht="30" customHeight="1" thickBot="1">
      <c r="A431" s="30"/>
      <c r="B431" s="71" t="s">
        <v>328</v>
      </c>
      <c r="C431" s="72"/>
      <c r="D431" s="60">
        <v>2</v>
      </c>
      <c r="E431" s="60"/>
      <c r="F431" s="60">
        <v>1</v>
      </c>
      <c r="G431" s="60"/>
      <c r="H431" s="60">
        <v>3</v>
      </c>
      <c r="I431" s="60"/>
      <c r="J431" s="53">
        <v>0</v>
      </c>
      <c r="K431" s="53"/>
      <c r="L431" s="52">
        <v>0</v>
      </c>
      <c r="M431" s="52"/>
      <c r="N431" s="53">
        <v>0</v>
      </c>
      <c r="O431" s="53"/>
      <c r="P431" s="52">
        <v>0</v>
      </c>
      <c r="Q431" s="52"/>
      <c r="R431" s="53">
        <v>0</v>
      </c>
      <c r="S431" s="53"/>
      <c r="T431" s="52">
        <v>0</v>
      </c>
      <c r="U431" s="52"/>
      <c r="V431" s="53">
        <v>0</v>
      </c>
      <c r="W431" s="53"/>
      <c r="X431" s="52">
        <v>0</v>
      </c>
      <c r="Y431" s="52"/>
      <c r="Z431" s="53">
        <v>0</v>
      </c>
      <c r="AA431" s="53"/>
      <c r="AB431" s="52">
        <v>0</v>
      </c>
      <c r="AC431" s="52"/>
      <c r="AD431" s="53">
        <v>1</v>
      </c>
      <c r="AE431" s="53"/>
      <c r="AF431" s="52">
        <v>0</v>
      </c>
      <c r="AG431" s="52"/>
      <c r="AH431" s="53">
        <v>1</v>
      </c>
      <c r="AI431" s="53"/>
      <c r="AJ431" s="52">
        <v>1</v>
      </c>
      <c r="AK431" s="52"/>
      <c r="AL431" s="30"/>
    </row>
    <row r="432" spans="1:38" ht="30" customHeight="1" thickBot="1">
      <c r="A432" s="30"/>
      <c r="B432" s="71" t="s">
        <v>329</v>
      </c>
      <c r="C432" s="72"/>
      <c r="D432" s="60">
        <v>1</v>
      </c>
      <c r="E432" s="60"/>
      <c r="F432" s="60">
        <v>3</v>
      </c>
      <c r="G432" s="60"/>
      <c r="H432" s="60">
        <v>4</v>
      </c>
      <c r="I432" s="60"/>
      <c r="J432" s="53">
        <v>0</v>
      </c>
      <c r="K432" s="53"/>
      <c r="L432" s="52">
        <v>0</v>
      </c>
      <c r="M432" s="52"/>
      <c r="N432" s="53">
        <v>0</v>
      </c>
      <c r="O432" s="53"/>
      <c r="P432" s="52">
        <v>0</v>
      </c>
      <c r="Q432" s="52"/>
      <c r="R432" s="53">
        <v>0</v>
      </c>
      <c r="S432" s="53"/>
      <c r="T432" s="52">
        <v>0</v>
      </c>
      <c r="U432" s="52"/>
      <c r="V432" s="53">
        <v>0</v>
      </c>
      <c r="W432" s="53"/>
      <c r="X432" s="52">
        <v>0</v>
      </c>
      <c r="Y432" s="52"/>
      <c r="Z432" s="53">
        <v>0</v>
      </c>
      <c r="AA432" s="53"/>
      <c r="AB432" s="52">
        <v>0</v>
      </c>
      <c r="AC432" s="52"/>
      <c r="AD432" s="53">
        <v>1</v>
      </c>
      <c r="AE432" s="53"/>
      <c r="AF432" s="52">
        <v>1</v>
      </c>
      <c r="AG432" s="52"/>
      <c r="AH432" s="53">
        <v>0</v>
      </c>
      <c r="AI432" s="53"/>
      <c r="AJ432" s="52">
        <v>2</v>
      </c>
      <c r="AK432" s="52"/>
      <c r="AL432" s="30"/>
    </row>
    <row r="433" spans="1:38" ht="30" customHeight="1" thickBot="1">
      <c r="A433" s="30"/>
      <c r="B433" s="71" t="s">
        <v>330</v>
      </c>
      <c r="C433" s="72"/>
      <c r="D433" s="60">
        <v>2</v>
      </c>
      <c r="E433" s="60"/>
      <c r="F433" s="60">
        <v>1</v>
      </c>
      <c r="G433" s="60"/>
      <c r="H433" s="60">
        <v>3</v>
      </c>
      <c r="I433" s="60"/>
      <c r="J433" s="53">
        <v>0</v>
      </c>
      <c r="K433" s="53"/>
      <c r="L433" s="52">
        <v>0</v>
      </c>
      <c r="M433" s="52"/>
      <c r="N433" s="53">
        <v>0</v>
      </c>
      <c r="O433" s="53"/>
      <c r="P433" s="52">
        <v>0</v>
      </c>
      <c r="Q433" s="52"/>
      <c r="R433" s="53">
        <v>0</v>
      </c>
      <c r="S433" s="53"/>
      <c r="T433" s="52">
        <v>0</v>
      </c>
      <c r="U433" s="52"/>
      <c r="V433" s="53">
        <v>0</v>
      </c>
      <c r="W433" s="53"/>
      <c r="X433" s="52">
        <v>0</v>
      </c>
      <c r="Y433" s="52"/>
      <c r="Z433" s="53">
        <v>0</v>
      </c>
      <c r="AA433" s="53"/>
      <c r="AB433" s="52">
        <v>0</v>
      </c>
      <c r="AC433" s="52"/>
      <c r="AD433" s="53">
        <v>1</v>
      </c>
      <c r="AE433" s="53"/>
      <c r="AF433" s="52">
        <v>1</v>
      </c>
      <c r="AG433" s="52"/>
      <c r="AH433" s="53">
        <v>1</v>
      </c>
      <c r="AI433" s="53"/>
      <c r="AJ433" s="52">
        <v>0</v>
      </c>
      <c r="AK433" s="52"/>
      <c r="AL433" s="30"/>
    </row>
    <row r="434" spans="1:38" ht="30" customHeight="1" thickBot="1">
      <c r="A434" s="30"/>
      <c r="B434" s="71" t="s">
        <v>331</v>
      </c>
      <c r="C434" s="72"/>
      <c r="D434" s="60">
        <v>3</v>
      </c>
      <c r="E434" s="60"/>
      <c r="F434" s="60">
        <v>0</v>
      </c>
      <c r="G434" s="60"/>
      <c r="H434" s="60">
        <v>3</v>
      </c>
      <c r="I434" s="60"/>
      <c r="J434" s="53">
        <v>0</v>
      </c>
      <c r="K434" s="53"/>
      <c r="L434" s="52">
        <v>0</v>
      </c>
      <c r="M434" s="52"/>
      <c r="N434" s="53">
        <v>0</v>
      </c>
      <c r="O434" s="53"/>
      <c r="P434" s="52">
        <v>0</v>
      </c>
      <c r="Q434" s="52"/>
      <c r="R434" s="53">
        <v>0</v>
      </c>
      <c r="S434" s="53"/>
      <c r="T434" s="52">
        <v>0</v>
      </c>
      <c r="U434" s="52"/>
      <c r="V434" s="53">
        <v>0</v>
      </c>
      <c r="W434" s="53"/>
      <c r="X434" s="52">
        <v>0</v>
      </c>
      <c r="Y434" s="52"/>
      <c r="Z434" s="53">
        <v>0</v>
      </c>
      <c r="AA434" s="53"/>
      <c r="AB434" s="52">
        <v>0</v>
      </c>
      <c r="AC434" s="52"/>
      <c r="AD434" s="53">
        <v>0</v>
      </c>
      <c r="AE434" s="53"/>
      <c r="AF434" s="52">
        <v>0</v>
      </c>
      <c r="AG434" s="52"/>
      <c r="AH434" s="53">
        <v>3</v>
      </c>
      <c r="AI434" s="53"/>
      <c r="AJ434" s="52">
        <v>0</v>
      </c>
      <c r="AK434" s="52"/>
      <c r="AL434" s="30"/>
    </row>
    <row r="435" spans="1:38" ht="30" customHeight="1" thickBot="1">
      <c r="A435" s="30"/>
      <c r="B435" s="71" t="s">
        <v>332</v>
      </c>
      <c r="C435" s="72"/>
      <c r="D435" s="60">
        <v>3</v>
      </c>
      <c r="E435" s="60"/>
      <c r="F435" s="60">
        <v>0</v>
      </c>
      <c r="G435" s="60"/>
      <c r="H435" s="60">
        <v>3</v>
      </c>
      <c r="I435" s="60"/>
      <c r="J435" s="53">
        <v>0</v>
      </c>
      <c r="K435" s="53"/>
      <c r="L435" s="52">
        <v>0</v>
      </c>
      <c r="M435" s="52"/>
      <c r="N435" s="53">
        <v>0</v>
      </c>
      <c r="O435" s="53"/>
      <c r="P435" s="52">
        <v>0</v>
      </c>
      <c r="Q435" s="52"/>
      <c r="R435" s="53">
        <v>0</v>
      </c>
      <c r="S435" s="53"/>
      <c r="T435" s="52">
        <v>0</v>
      </c>
      <c r="U435" s="52"/>
      <c r="V435" s="53">
        <v>0</v>
      </c>
      <c r="W435" s="53"/>
      <c r="X435" s="52">
        <v>0</v>
      </c>
      <c r="Y435" s="52"/>
      <c r="Z435" s="53">
        <v>0</v>
      </c>
      <c r="AA435" s="53"/>
      <c r="AB435" s="52">
        <v>0</v>
      </c>
      <c r="AC435" s="52"/>
      <c r="AD435" s="53">
        <v>0</v>
      </c>
      <c r="AE435" s="53"/>
      <c r="AF435" s="52">
        <v>0</v>
      </c>
      <c r="AG435" s="52"/>
      <c r="AH435" s="53">
        <v>3</v>
      </c>
      <c r="AI435" s="53"/>
      <c r="AJ435" s="52">
        <v>0</v>
      </c>
      <c r="AK435" s="52"/>
      <c r="AL435" s="30"/>
    </row>
    <row r="436" spans="1:38" ht="30" customHeight="1" thickBot="1">
      <c r="A436" s="30"/>
      <c r="B436" s="71" t="s">
        <v>454</v>
      </c>
      <c r="C436" s="72"/>
      <c r="D436" s="60">
        <v>1</v>
      </c>
      <c r="E436" s="60"/>
      <c r="F436" s="60">
        <v>2</v>
      </c>
      <c r="G436" s="60"/>
      <c r="H436" s="60">
        <v>3</v>
      </c>
      <c r="I436" s="60"/>
      <c r="J436" s="53">
        <v>0</v>
      </c>
      <c r="K436" s="53"/>
      <c r="L436" s="52">
        <v>0</v>
      </c>
      <c r="M436" s="52"/>
      <c r="N436" s="53">
        <v>0</v>
      </c>
      <c r="O436" s="53"/>
      <c r="P436" s="52">
        <v>0</v>
      </c>
      <c r="Q436" s="52"/>
      <c r="R436" s="53">
        <v>0</v>
      </c>
      <c r="S436" s="53"/>
      <c r="T436" s="52">
        <v>0</v>
      </c>
      <c r="U436" s="52"/>
      <c r="V436" s="53">
        <v>0</v>
      </c>
      <c r="W436" s="53"/>
      <c r="X436" s="52">
        <v>0</v>
      </c>
      <c r="Y436" s="52"/>
      <c r="Z436" s="53">
        <v>0</v>
      </c>
      <c r="AA436" s="53"/>
      <c r="AB436" s="52">
        <v>0</v>
      </c>
      <c r="AC436" s="52"/>
      <c r="AD436" s="53">
        <v>0</v>
      </c>
      <c r="AE436" s="53"/>
      <c r="AF436" s="52">
        <v>0</v>
      </c>
      <c r="AG436" s="52"/>
      <c r="AH436" s="53">
        <v>1</v>
      </c>
      <c r="AI436" s="53"/>
      <c r="AJ436" s="52">
        <v>2</v>
      </c>
      <c r="AK436" s="52"/>
      <c r="AL436" s="30"/>
    </row>
    <row r="437" spans="1:38" ht="30" customHeight="1" thickBot="1">
      <c r="A437" s="30"/>
      <c r="B437" s="71" t="s">
        <v>334</v>
      </c>
      <c r="C437" s="72"/>
      <c r="D437" s="60">
        <v>3</v>
      </c>
      <c r="E437" s="60"/>
      <c r="F437" s="60">
        <v>1</v>
      </c>
      <c r="G437" s="60"/>
      <c r="H437" s="60">
        <v>4</v>
      </c>
      <c r="I437" s="60"/>
      <c r="J437" s="53">
        <v>0</v>
      </c>
      <c r="K437" s="53"/>
      <c r="L437" s="52">
        <v>0</v>
      </c>
      <c r="M437" s="52"/>
      <c r="N437" s="53">
        <v>0</v>
      </c>
      <c r="O437" s="53"/>
      <c r="P437" s="52">
        <v>0</v>
      </c>
      <c r="Q437" s="52"/>
      <c r="R437" s="53">
        <v>0</v>
      </c>
      <c r="S437" s="53"/>
      <c r="T437" s="52">
        <v>0</v>
      </c>
      <c r="U437" s="52"/>
      <c r="V437" s="53">
        <v>0</v>
      </c>
      <c r="W437" s="53"/>
      <c r="X437" s="52">
        <v>0</v>
      </c>
      <c r="Y437" s="52"/>
      <c r="Z437" s="53">
        <v>0</v>
      </c>
      <c r="AA437" s="53"/>
      <c r="AB437" s="52">
        <v>0</v>
      </c>
      <c r="AC437" s="52"/>
      <c r="AD437" s="53">
        <v>0</v>
      </c>
      <c r="AE437" s="53"/>
      <c r="AF437" s="52">
        <v>0</v>
      </c>
      <c r="AG437" s="52"/>
      <c r="AH437" s="53">
        <v>3</v>
      </c>
      <c r="AI437" s="53"/>
      <c r="AJ437" s="52">
        <v>1</v>
      </c>
      <c r="AK437" s="52"/>
      <c r="AL437" s="30"/>
    </row>
    <row r="438" spans="1:38" ht="30" customHeight="1" thickBot="1">
      <c r="A438" s="30"/>
      <c r="B438" s="71" t="s">
        <v>335</v>
      </c>
      <c r="C438" s="72"/>
      <c r="D438" s="60">
        <v>3</v>
      </c>
      <c r="E438" s="60"/>
      <c r="F438" s="60">
        <v>0</v>
      </c>
      <c r="G438" s="60"/>
      <c r="H438" s="60">
        <v>3</v>
      </c>
      <c r="I438" s="60"/>
      <c r="J438" s="53">
        <v>0</v>
      </c>
      <c r="K438" s="53"/>
      <c r="L438" s="52">
        <v>0</v>
      </c>
      <c r="M438" s="52"/>
      <c r="N438" s="53">
        <v>0</v>
      </c>
      <c r="O438" s="53"/>
      <c r="P438" s="52">
        <v>0</v>
      </c>
      <c r="Q438" s="52"/>
      <c r="R438" s="53">
        <v>0</v>
      </c>
      <c r="S438" s="53"/>
      <c r="T438" s="52">
        <v>0</v>
      </c>
      <c r="U438" s="52"/>
      <c r="V438" s="53">
        <v>0</v>
      </c>
      <c r="W438" s="53"/>
      <c r="X438" s="52">
        <v>0</v>
      </c>
      <c r="Y438" s="52"/>
      <c r="Z438" s="53">
        <v>0</v>
      </c>
      <c r="AA438" s="53"/>
      <c r="AB438" s="52">
        <v>0</v>
      </c>
      <c r="AC438" s="52"/>
      <c r="AD438" s="53">
        <v>0</v>
      </c>
      <c r="AE438" s="53"/>
      <c r="AF438" s="52">
        <v>0</v>
      </c>
      <c r="AG438" s="52"/>
      <c r="AH438" s="53">
        <v>3</v>
      </c>
      <c r="AI438" s="53"/>
      <c r="AJ438" s="52">
        <v>0</v>
      </c>
      <c r="AK438" s="52"/>
      <c r="AL438" s="30"/>
    </row>
    <row r="439" spans="1:38" ht="30" customHeight="1" thickBot="1">
      <c r="A439" s="30"/>
      <c r="B439" s="71" t="s">
        <v>336</v>
      </c>
      <c r="C439" s="72"/>
      <c r="D439" s="60">
        <v>3</v>
      </c>
      <c r="E439" s="60"/>
      <c r="F439" s="60">
        <v>0</v>
      </c>
      <c r="G439" s="60"/>
      <c r="H439" s="60">
        <v>3</v>
      </c>
      <c r="I439" s="60"/>
      <c r="J439" s="53">
        <v>0</v>
      </c>
      <c r="K439" s="53"/>
      <c r="L439" s="52">
        <v>0</v>
      </c>
      <c r="M439" s="52"/>
      <c r="N439" s="53">
        <v>0</v>
      </c>
      <c r="O439" s="53"/>
      <c r="P439" s="52">
        <v>0</v>
      </c>
      <c r="Q439" s="52"/>
      <c r="R439" s="53">
        <v>0</v>
      </c>
      <c r="S439" s="53"/>
      <c r="T439" s="52">
        <v>0</v>
      </c>
      <c r="U439" s="52"/>
      <c r="V439" s="53">
        <v>0</v>
      </c>
      <c r="W439" s="53"/>
      <c r="X439" s="52">
        <v>0</v>
      </c>
      <c r="Y439" s="52"/>
      <c r="Z439" s="53">
        <v>0</v>
      </c>
      <c r="AA439" s="53"/>
      <c r="AB439" s="52">
        <v>0</v>
      </c>
      <c r="AC439" s="52"/>
      <c r="AD439" s="53">
        <v>1</v>
      </c>
      <c r="AE439" s="53"/>
      <c r="AF439" s="52">
        <v>0</v>
      </c>
      <c r="AG439" s="52"/>
      <c r="AH439" s="53">
        <v>2</v>
      </c>
      <c r="AI439" s="53"/>
      <c r="AJ439" s="52">
        <v>0</v>
      </c>
      <c r="AK439" s="52"/>
      <c r="AL439" s="30"/>
    </row>
    <row r="440" spans="1:38" ht="30" customHeight="1" thickBot="1">
      <c r="A440" s="30"/>
      <c r="B440" s="71" t="s">
        <v>337</v>
      </c>
      <c r="C440" s="72"/>
      <c r="D440" s="60">
        <v>2</v>
      </c>
      <c r="E440" s="60"/>
      <c r="F440" s="60">
        <v>1</v>
      </c>
      <c r="G440" s="60"/>
      <c r="H440" s="60">
        <v>3</v>
      </c>
      <c r="I440" s="60"/>
      <c r="J440" s="53">
        <v>0</v>
      </c>
      <c r="K440" s="53"/>
      <c r="L440" s="52">
        <v>0</v>
      </c>
      <c r="M440" s="52"/>
      <c r="N440" s="53">
        <v>0</v>
      </c>
      <c r="O440" s="53"/>
      <c r="P440" s="52">
        <v>0</v>
      </c>
      <c r="Q440" s="52"/>
      <c r="R440" s="53">
        <v>0</v>
      </c>
      <c r="S440" s="53"/>
      <c r="T440" s="52">
        <v>0</v>
      </c>
      <c r="U440" s="52"/>
      <c r="V440" s="53">
        <v>0</v>
      </c>
      <c r="W440" s="53"/>
      <c r="X440" s="52">
        <v>0</v>
      </c>
      <c r="Y440" s="52"/>
      <c r="Z440" s="53">
        <v>0</v>
      </c>
      <c r="AA440" s="53"/>
      <c r="AB440" s="52">
        <v>0</v>
      </c>
      <c r="AC440" s="52"/>
      <c r="AD440" s="53">
        <v>1</v>
      </c>
      <c r="AE440" s="53"/>
      <c r="AF440" s="52">
        <v>1</v>
      </c>
      <c r="AG440" s="52"/>
      <c r="AH440" s="53">
        <v>1</v>
      </c>
      <c r="AI440" s="53"/>
      <c r="AJ440" s="52">
        <v>0</v>
      </c>
      <c r="AK440" s="52"/>
      <c r="AL440" s="30"/>
    </row>
    <row r="441" spans="1:38" ht="30" customHeight="1" thickBot="1">
      <c r="A441" s="30"/>
      <c r="B441" s="71" t="s">
        <v>338</v>
      </c>
      <c r="C441" s="72"/>
      <c r="D441" s="60">
        <v>3</v>
      </c>
      <c r="E441" s="60"/>
      <c r="F441" s="60">
        <v>0</v>
      </c>
      <c r="G441" s="60"/>
      <c r="H441" s="60">
        <v>3</v>
      </c>
      <c r="I441" s="60"/>
      <c r="J441" s="53">
        <v>0</v>
      </c>
      <c r="K441" s="53"/>
      <c r="L441" s="52">
        <v>0</v>
      </c>
      <c r="M441" s="52"/>
      <c r="N441" s="53">
        <v>0</v>
      </c>
      <c r="O441" s="53"/>
      <c r="P441" s="52">
        <v>0</v>
      </c>
      <c r="Q441" s="52"/>
      <c r="R441" s="53">
        <v>0</v>
      </c>
      <c r="S441" s="53"/>
      <c r="T441" s="52">
        <v>0</v>
      </c>
      <c r="U441" s="52"/>
      <c r="V441" s="53">
        <v>0</v>
      </c>
      <c r="W441" s="53"/>
      <c r="X441" s="52">
        <v>0</v>
      </c>
      <c r="Y441" s="52"/>
      <c r="Z441" s="53">
        <v>0</v>
      </c>
      <c r="AA441" s="53"/>
      <c r="AB441" s="52">
        <v>0</v>
      </c>
      <c r="AC441" s="52"/>
      <c r="AD441" s="53">
        <v>0</v>
      </c>
      <c r="AE441" s="53"/>
      <c r="AF441" s="52">
        <v>0</v>
      </c>
      <c r="AG441" s="52"/>
      <c r="AH441" s="53">
        <v>3</v>
      </c>
      <c r="AI441" s="53"/>
      <c r="AJ441" s="52">
        <v>0</v>
      </c>
      <c r="AK441" s="52"/>
      <c r="AL441" s="30"/>
    </row>
    <row r="442" spans="1:38" ht="30" customHeight="1" thickBot="1">
      <c r="A442" s="30"/>
      <c r="B442" s="71" t="s">
        <v>339</v>
      </c>
      <c r="C442" s="72"/>
      <c r="D442" s="60">
        <v>2</v>
      </c>
      <c r="E442" s="60"/>
      <c r="F442" s="60">
        <v>2</v>
      </c>
      <c r="G442" s="60"/>
      <c r="H442" s="60">
        <v>4</v>
      </c>
      <c r="I442" s="60"/>
      <c r="J442" s="53">
        <v>0</v>
      </c>
      <c r="K442" s="53"/>
      <c r="L442" s="52">
        <v>0</v>
      </c>
      <c r="M442" s="52"/>
      <c r="N442" s="53">
        <v>0</v>
      </c>
      <c r="O442" s="53"/>
      <c r="P442" s="52">
        <v>0</v>
      </c>
      <c r="Q442" s="52"/>
      <c r="R442" s="53">
        <v>0</v>
      </c>
      <c r="S442" s="53"/>
      <c r="T442" s="52">
        <v>0</v>
      </c>
      <c r="U442" s="52"/>
      <c r="V442" s="53">
        <v>0</v>
      </c>
      <c r="W442" s="53"/>
      <c r="X442" s="52">
        <v>0</v>
      </c>
      <c r="Y442" s="52"/>
      <c r="Z442" s="53">
        <v>0</v>
      </c>
      <c r="AA442" s="53"/>
      <c r="AB442" s="52">
        <v>0</v>
      </c>
      <c r="AC442" s="52"/>
      <c r="AD442" s="53">
        <v>0</v>
      </c>
      <c r="AE442" s="53"/>
      <c r="AF442" s="52">
        <v>0</v>
      </c>
      <c r="AG442" s="52"/>
      <c r="AH442" s="53">
        <v>2</v>
      </c>
      <c r="AI442" s="53"/>
      <c r="AJ442" s="52">
        <v>2</v>
      </c>
      <c r="AK442" s="52"/>
      <c r="AL442" s="30"/>
    </row>
    <row r="443" spans="1:38" ht="30" customHeight="1" thickBot="1">
      <c r="A443" s="30"/>
      <c r="B443" s="71" t="s">
        <v>340</v>
      </c>
      <c r="C443" s="72"/>
      <c r="D443" s="60">
        <v>3</v>
      </c>
      <c r="E443" s="60"/>
      <c r="F443" s="60">
        <v>0</v>
      </c>
      <c r="G443" s="60"/>
      <c r="H443" s="60">
        <v>3</v>
      </c>
      <c r="I443" s="60"/>
      <c r="J443" s="53">
        <v>0</v>
      </c>
      <c r="K443" s="53"/>
      <c r="L443" s="52">
        <v>0</v>
      </c>
      <c r="M443" s="52"/>
      <c r="N443" s="53">
        <v>0</v>
      </c>
      <c r="O443" s="53"/>
      <c r="P443" s="52">
        <v>0</v>
      </c>
      <c r="Q443" s="52"/>
      <c r="R443" s="53">
        <v>0</v>
      </c>
      <c r="S443" s="53"/>
      <c r="T443" s="52">
        <v>0</v>
      </c>
      <c r="U443" s="52"/>
      <c r="V443" s="53">
        <v>0</v>
      </c>
      <c r="W443" s="53"/>
      <c r="X443" s="52">
        <v>0</v>
      </c>
      <c r="Y443" s="52"/>
      <c r="Z443" s="53">
        <v>0</v>
      </c>
      <c r="AA443" s="53"/>
      <c r="AB443" s="52">
        <v>0</v>
      </c>
      <c r="AC443" s="52"/>
      <c r="AD443" s="53">
        <v>1</v>
      </c>
      <c r="AE443" s="53"/>
      <c r="AF443" s="52">
        <v>0</v>
      </c>
      <c r="AG443" s="52"/>
      <c r="AH443" s="53">
        <v>2</v>
      </c>
      <c r="AI443" s="53"/>
      <c r="AJ443" s="52">
        <v>0</v>
      </c>
      <c r="AK443" s="52"/>
      <c r="AL443" s="30"/>
    </row>
    <row r="444" spans="1:38" ht="30" customHeight="1" thickBot="1">
      <c r="A444" s="30"/>
      <c r="B444" s="71" t="s">
        <v>341</v>
      </c>
      <c r="C444" s="72"/>
      <c r="D444" s="60">
        <v>2</v>
      </c>
      <c r="E444" s="60"/>
      <c r="F444" s="60">
        <v>1</v>
      </c>
      <c r="G444" s="60"/>
      <c r="H444" s="60">
        <v>3</v>
      </c>
      <c r="I444" s="60"/>
      <c r="J444" s="53">
        <v>0</v>
      </c>
      <c r="K444" s="53"/>
      <c r="L444" s="52">
        <v>0</v>
      </c>
      <c r="M444" s="52"/>
      <c r="N444" s="53">
        <v>0</v>
      </c>
      <c r="O444" s="53"/>
      <c r="P444" s="52">
        <v>0</v>
      </c>
      <c r="Q444" s="52"/>
      <c r="R444" s="53">
        <v>0</v>
      </c>
      <c r="S444" s="53"/>
      <c r="T444" s="52">
        <v>0</v>
      </c>
      <c r="U444" s="52"/>
      <c r="V444" s="53">
        <v>0</v>
      </c>
      <c r="W444" s="53"/>
      <c r="X444" s="52">
        <v>0</v>
      </c>
      <c r="Y444" s="52"/>
      <c r="Z444" s="53">
        <v>0</v>
      </c>
      <c r="AA444" s="53"/>
      <c r="AB444" s="52">
        <v>0</v>
      </c>
      <c r="AC444" s="52"/>
      <c r="AD444" s="53">
        <v>0</v>
      </c>
      <c r="AE444" s="53"/>
      <c r="AF444" s="52">
        <v>0</v>
      </c>
      <c r="AG444" s="52"/>
      <c r="AH444" s="53">
        <v>2</v>
      </c>
      <c r="AI444" s="53"/>
      <c r="AJ444" s="52">
        <v>1</v>
      </c>
      <c r="AK444" s="52"/>
      <c r="AL444" s="30"/>
    </row>
    <row r="445" spans="1:38" ht="30" customHeight="1" thickBot="1">
      <c r="A445" s="30"/>
      <c r="B445" s="71" t="s">
        <v>342</v>
      </c>
      <c r="C445" s="72"/>
      <c r="D445" s="60">
        <v>3</v>
      </c>
      <c r="E445" s="60"/>
      <c r="F445" s="60">
        <v>0</v>
      </c>
      <c r="G445" s="60"/>
      <c r="H445" s="60">
        <v>3</v>
      </c>
      <c r="I445" s="60"/>
      <c r="J445" s="53">
        <v>0</v>
      </c>
      <c r="K445" s="53"/>
      <c r="L445" s="52">
        <v>0</v>
      </c>
      <c r="M445" s="52"/>
      <c r="N445" s="53">
        <v>0</v>
      </c>
      <c r="O445" s="53"/>
      <c r="P445" s="52">
        <v>0</v>
      </c>
      <c r="Q445" s="52"/>
      <c r="R445" s="53">
        <v>0</v>
      </c>
      <c r="S445" s="53"/>
      <c r="T445" s="52">
        <v>0</v>
      </c>
      <c r="U445" s="52"/>
      <c r="V445" s="53">
        <v>0</v>
      </c>
      <c r="W445" s="53"/>
      <c r="X445" s="52">
        <v>0</v>
      </c>
      <c r="Y445" s="52"/>
      <c r="Z445" s="53">
        <v>0</v>
      </c>
      <c r="AA445" s="53"/>
      <c r="AB445" s="52">
        <v>0</v>
      </c>
      <c r="AC445" s="52"/>
      <c r="AD445" s="53">
        <v>0</v>
      </c>
      <c r="AE445" s="53"/>
      <c r="AF445" s="52">
        <v>0</v>
      </c>
      <c r="AG445" s="52"/>
      <c r="AH445" s="53">
        <v>3</v>
      </c>
      <c r="AI445" s="53"/>
      <c r="AJ445" s="52">
        <v>0</v>
      </c>
      <c r="AK445" s="52"/>
      <c r="AL445" s="30"/>
    </row>
    <row r="446" spans="1:38" ht="30" customHeight="1" thickBot="1">
      <c r="A446" s="30"/>
      <c r="B446" s="71" t="s">
        <v>343</v>
      </c>
      <c r="C446" s="72"/>
      <c r="D446" s="60">
        <v>3</v>
      </c>
      <c r="E446" s="60"/>
      <c r="F446" s="60">
        <v>0</v>
      </c>
      <c r="G446" s="60"/>
      <c r="H446" s="60">
        <v>3</v>
      </c>
      <c r="I446" s="60"/>
      <c r="J446" s="53">
        <v>0</v>
      </c>
      <c r="K446" s="53"/>
      <c r="L446" s="52">
        <v>0</v>
      </c>
      <c r="M446" s="52"/>
      <c r="N446" s="53">
        <v>0</v>
      </c>
      <c r="O446" s="53"/>
      <c r="P446" s="52">
        <v>0</v>
      </c>
      <c r="Q446" s="52"/>
      <c r="R446" s="53">
        <v>0</v>
      </c>
      <c r="S446" s="53"/>
      <c r="T446" s="52">
        <v>0</v>
      </c>
      <c r="U446" s="52"/>
      <c r="V446" s="53">
        <v>0</v>
      </c>
      <c r="W446" s="53"/>
      <c r="X446" s="52">
        <v>0</v>
      </c>
      <c r="Y446" s="52"/>
      <c r="Z446" s="53">
        <v>0</v>
      </c>
      <c r="AA446" s="53"/>
      <c r="AB446" s="52">
        <v>0</v>
      </c>
      <c r="AC446" s="52"/>
      <c r="AD446" s="53">
        <v>0</v>
      </c>
      <c r="AE446" s="53"/>
      <c r="AF446" s="52">
        <v>0</v>
      </c>
      <c r="AG446" s="52"/>
      <c r="AH446" s="53">
        <v>3</v>
      </c>
      <c r="AI446" s="53"/>
      <c r="AJ446" s="52">
        <v>0</v>
      </c>
      <c r="AK446" s="52"/>
      <c r="AL446" s="30"/>
    </row>
    <row r="447" spans="1:38" ht="30" customHeight="1" thickBot="1">
      <c r="A447" s="30"/>
      <c r="B447" s="71" t="s">
        <v>345</v>
      </c>
      <c r="C447" s="72"/>
      <c r="D447" s="60">
        <v>3</v>
      </c>
      <c r="E447" s="60"/>
      <c r="F447" s="60">
        <v>0</v>
      </c>
      <c r="G447" s="60"/>
      <c r="H447" s="60">
        <v>3</v>
      </c>
      <c r="I447" s="60"/>
      <c r="J447" s="53">
        <v>0</v>
      </c>
      <c r="K447" s="53"/>
      <c r="L447" s="52">
        <v>0</v>
      </c>
      <c r="M447" s="52"/>
      <c r="N447" s="53">
        <v>0</v>
      </c>
      <c r="O447" s="53"/>
      <c r="P447" s="52">
        <v>0</v>
      </c>
      <c r="Q447" s="52"/>
      <c r="R447" s="53">
        <v>0</v>
      </c>
      <c r="S447" s="53"/>
      <c r="T447" s="52">
        <v>0</v>
      </c>
      <c r="U447" s="52"/>
      <c r="V447" s="53">
        <v>0</v>
      </c>
      <c r="W447" s="53"/>
      <c r="X447" s="52">
        <v>0</v>
      </c>
      <c r="Y447" s="52"/>
      <c r="Z447" s="53">
        <v>0</v>
      </c>
      <c r="AA447" s="53"/>
      <c r="AB447" s="52">
        <v>0</v>
      </c>
      <c r="AC447" s="52"/>
      <c r="AD447" s="53">
        <v>0</v>
      </c>
      <c r="AE447" s="53"/>
      <c r="AF447" s="52">
        <v>0</v>
      </c>
      <c r="AG447" s="52"/>
      <c r="AH447" s="53">
        <v>3</v>
      </c>
      <c r="AI447" s="53"/>
      <c r="AJ447" s="52">
        <v>0</v>
      </c>
      <c r="AK447" s="52"/>
      <c r="AL447" s="30"/>
    </row>
    <row r="448" spans="1:38" ht="30" customHeight="1" thickBot="1">
      <c r="A448" s="30"/>
      <c r="B448" s="71" t="s">
        <v>455</v>
      </c>
      <c r="C448" s="72"/>
      <c r="D448" s="60">
        <v>3</v>
      </c>
      <c r="E448" s="60"/>
      <c r="F448" s="60">
        <v>0</v>
      </c>
      <c r="G448" s="60"/>
      <c r="H448" s="60">
        <v>3</v>
      </c>
      <c r="I448" s="60"/>
      <c r="J448" s="53">
        <v>0</v>
      </c>
      <c r="K448" s="53"/>
      <c r="L448" s="52">
        <v>0</v>
      </c>
      <c r="M448" s="52"/>
      <c r="N448" s="53">
        <v>0</v>
      </c>
      <c r="O448" s="53"/>
      <c r="P448" s="52">
        <v>0</v>
      </c>
      <c r="Q448" s="52"/>
      <c r="R448" s="53">
        <v>0</v>
      </c>
      <c r="S448" s="53"/>
      <c r="T448" s="52">
        <v>0</v>
      </c>
      <c r="U448" s="52"/>
      <c r="V448" s="53">
        <v>0</v>
      </c>
      <c r="W448" s="53"/>
      <c r="X448" s="52">
        <v>0</v>
      </c>
      <c r="Y448" s="52"/>
      <c r="Z448" s="53">
        <v>0</v>
      </c>
      <c r="AA448" s="53"/>
      <c r="AB448" s="52">
        <v>0</v>
      </c>
      <c r="AC448" s="52"/>
      <c r="AD448" s="53">
        <v>1</v>
      </c>
      <c r="AE448" s="53"/>
      <c r="AF448" s="52">
        <v>0</v>
      </c>
      <c r="AG448" s="52"/>
      <c r="AH448" s="53">
        <v>2</v>
      </c>
      <c r="AI448" s="53"/>
      <c r="AJ448" s="52">
        <v>0</v>
      </c>
      <c r="AK448" s="52"/>
      <c r="AL448" s="30"/>
    </row>
    <row r="449" spans="1:38" ht="30" customHeight="1" thickBot="1">
      <c r="A449" s="30"/>
      <c r="B449" s="71" t="s">
        <v>347</v>
      </c>
      <c r="C449" s="72"/>
      <c r="D449" s="60">
        <v>2</v>
      </c>
      <c r="E449" s="60"/>
      <c r="F449" s="60">
        <v>1</v>
      </c>
      <c r="G449" s="60"/>
      <c r="H449" s="60">
        <v>3</v>
      </c>
      <c r="I449" s="60"/>
      <c r="J449" s="53">
        <v>0</v>
      </c>
      <c r="K449" s="53"/>
      <c r="L449" s="52">
        <v>0</v>
      </c>
      <c r="M449" s="52"/>
      <c r="N449" s="53">
        <v>0</v>
      </c>
      <c r="O449" s="53"/>
      <c r="P449" s="52">
        <v>0</v>
      </c>
      <c r="Q449" s="52"/>
      <c r="R449" s="53">
        <v>0</v>
      </c>
      <c r="S449" s="53"/>
      <c r="T449" s="52">
        <v>0</v>
      </c>
      <c r="U449" s="52"/>
      <c r="V449" s="53">
        <v>0</v>
      </c>
      <c r="W449" s="53"/>
      <c r="X449" s="52">
        <v>0</v>
      </c>
      <c r="Y449" s="52"/>
      <c r="Z449" s="53">
        <v>0</v>
      </c>
      <c r="AA449" s="53"/>
      <c r="AB449" s="52">
        <v>0</v>
      </c>
      <c r="AC449" s="52"/>
      <c r="AD449" s="53">
        <v>1</v>
      </c>
      <c r="AE449" s="53"/>
      <c r="AF449" s="52">
        <v>0</v>
      </c>
      <c r="AG449" s="52"/>
      <c r="AH449" s="53">
        <v>1</v>
      </c>
      <c r="AI449" s="53"/>
      <c r="AJ449" s="52">
        <v>1</v>
      </c>
      <c r="AK449" s="52"/>
      <c r="AL449" s="30"/>
    </row>
    <row r="450" spans="1:38" ht="30" customHeight="1" thickBot="1">
      <c r="A450" s="30"/>
      <c r="B450" s="71" t="s">
        <v>348</v>
      </c>
      <c r="C450" s="72"/>
      <c r="D450" s="60">
        <v>3</v>
      </c>
      <c r="E450" s="60"/>
      <c r="F450" s="60">
        <v>0</v>
      </c>
      <c r="G450" s="60"/>
      <c r="H450" s="60">
        <v>3</v>
      </c>
      <c r="I450" s="60"/>
      <c r="J450" s="53">
        <v>0</v>
      </c>
      <c r="K450" s="53"/>
      <c r="L450" s="52">
        <v>0</v>
      </c>
      <c r="M450" s="52"/>
      <c r="N450" s="53">
        <v>0</v>
      </c>
      <c r="O450" s="53"/>
      <c r="P450" s="52">
        <v>0</v>
      </c>
      <c r="Q450" s="52"/>
      <c r="R450" s="53">
        <v>0</v>
      </c>
      <c r="S450" s="53"/>
      <c r="T450" s="52">
        <v>0</v>
      </c>
      <c r="U450" s="52"/>
      <c r="V450" s="53">
        <v>0</v>
      </c>
      <c r="W450" s="53"/>
      <c r="X450" s="52">
        <v>0</v>
      </c>
      <c r="Y450" s="52"/>
      <c r="Z450" s="53">
        <v>0</v>
      </c>
      <c r="AA450" s="53"/>
      <c r="AB450" s="52">
        <v>0</v>
      </c>
      <c r="AC450" s="52"/>
      <c r="AD450" s="53">
        <v>1</v>
      </c>
      <c r="AE450" s="53"/>
      <c r="AF450" s="52">
        <v>0</v>
      </c>
      <c r="AG450" s="52"/>
      <c r="AH450" s="53">
        <v>2</v>
      </c>
      <c r="AI450" s="53"/>
      <c r="AJ450" s="52">
        <v>0</v>
      </c>
      <c r="AK450" s="52"/>
      <c r="AL450" s="30"/>
    </row>
    <row r="451" spans="1:38" ht="30" customHeight="1" thickBot="1">
      <c r="A451" s="30"/>
      <c r="B451" s="71" t="s">
        <v>349</v>
      </c>
      <c r="C451" s="72"/>
      <c r="D451" s="60">
        <v>4</v>
      </c>
      <c r="E451" s="60"/>
      <c r="F451" s="60">
        <v>0</v>
      </c>
      <c r="G451" s="60"/>
      <c r="H451" s="60">
        <v>4</v>
      </c>
      <c r="I451" s="60"/>
      <c r="J451" s="53">
        <v>0</v>
      </c>
      <c r="K451" s="53"/>
      <c r="L451" s="52">
        <v>0</v>
      </c>
      <c r="M451" s="52"/>
      <c r="N451" s="53">
        <v>0</v>
      </c>
      <c r="O451" s="53"/>
      <c r="P451" s="52">
        <v>0</v>
      </c>
      <c r="Q451" s="52"/>
      <c r="R451" s="53">
        <v>0</v>
      </c>
      <c r="S451" s="53"/>
      <c r="T451" s="52">
        <v>0</v>
      </c>
      <c r="U451" s="52"/>
      <c r="V451" s="53">
        <v>0</v>
      </c>
      <c r="W451" s="53"/>
      <c r="X451" s="52">
        <v>0</v>
      </c>
      <c r="Y451" s="52"/>
      <c r="Z451" s="53">
        <v>0</v>
      </c>
      <c r="AA451" s="53"/>
      <c r="AB451" s="52">
        <v>0</v>
      </c>
      <c r="AC451" s="52"/>
      <c r="AD451" s="53">
        <v>1</v>
      </c>
      <c r="AE451" s="53"/>
      <c r="AF451" s="52">
        <v>0</v>
      </c>
      <c r="AG451" s="52"/>
      <c r="AH451" s="53">
        <v>3</v>
      </c>
      <c r="AI451" s="53"/>
      <c r="AJ451" s="52">
        <v>0</v>
      </c>
      <c r="AK451" s="52"/>
      <c r="AL451" s="30"/>
    </row>
    <row r="452" spans="1:38" ht="30" customHeight="1" thickBot="1">
      <c r="A452" s="30"/>
      <c r="B452" s="71" t="s">
        <v>351</v>
      </c>
      <c r="C452" s="72"/>
      <c r="D452" s="60">
        <v>3</v>
      </c>
      <c r="E452" s="60"/>
      <c r="F452" s="60">
        <v>0</v>
      </c>
      <c r="G452" s="60"/>
      <c r="H452" s="60">
        <v>3</v>
      </c>
      <c r="I452" s="60"/>
      <c r="J452" s="53">
        <v>0</v>
      </c>
      <c r="K452" s="53"/>
      <c r="L452" s="52">
        <v>0</v>
      </c>
      <c r="M452" s="52"/>
      <c r="N452" s="53">
        <v>0</v>
      </c>
      <c r="O452" s="53"/>
      <c r="P452" s="52">
        <v>0</v>
      </c>
      <c r="Q452" s="52"/>
      <c r="R452" s="53">
        <v>0</v>
      </c>
      <c r="S452" s="53"/>
      <c r="T452" s="52">
        <v>0</v>
      </c>
      <c r="U452" s="52"/>
      <c r="V452" s="53">
        <v>0</v>
      </c>
      <c r="W452" s="53"/>
      <c r="X452" s="52">
        <v>0</v>
      </c>
      <c r="Y452" s="52"/>
      <c r="Z452" s="53">
        <v>0</v>
      </c>
      <c r="AA452" s="53"/>
      <c r="AB452" s="52">
        <v>0</v>
      </c>
      <c r="AC452" s="52"/>
      <c r="AD452" s="53">
        <v>0</v>
      </c>
      <c r="AE452" s="53"/>
      <c r="AF452" s="52">
        <v>0</v>
      </c>
      <c r="AG452" s="52"/>
      <c r="AH452" s="53">
        <v>3</v>
      </c>
      <c r="AI452" s="53"/>
      <c r="AJ452" s="52">
        <v>0</v>
      </c>
      <c r="AK452" s="52"/>
      <c r="AL452" s="30"/>
    </row>
    <row r="453" spans="1:38" ht="30" customHeight="1" thickBot="1">
      <c r="A453" s="30"/>
      <c r="B453" s="71" t="s">
        <v>456</v>
      </c>
      <c r="C453" s="72"/>
      <c r="D453" s="60">
        <v>4</v>
      </c>
      <c r="E453" s="60"/>
      <c r="F453" s="60">
        <v>0</v>
      </c>
      <c r="G453" s="60"/>
      <c r="H453" s="60">
        <v>4</v>
      </c>
      <c r="I453" s="60"/>
      <c r="J453" s="53">
        <v>0</v>
      </c>
      <c r="K453" s="53"/>
      <c r="L453" s="52">
        <v>0</v>
      </c>
      <c r="M453" s="52"/>
      <c r="N453" s="53">
        <v>0</v>
      </c>
      <c r="O453" s="53"/>
      <c r="P453" s="52">
        <v>0</v>
      </c>
      <c r="Q453" s="52"/>
      <c r="R453" s="53">
        <v>0</v>
      </c>
      <c r="S453" s="53"/>
      <c r="T453" s="52">
        <v>0</v>
      </c>
      <c r="U453" s="52"/>
      <c r="V453" s="53">
        <v>0</v>
      </c>
      <c r="W453" s="53"/>
      <c r="X453" s="52">
        <v>0</v>
      </c>
      <c r="Y453" s="52"/>
      <c r="Z453" s="53">
        <v>0</v>
      </c>
      <c r="AA453" s="53"/>
      <c r="AB453" s="52">
        <v>0</v>
      </c>
      <c r="AC453" s="52"/>
      <c r="AD453" s="53">
        <v>2</v>
      </c>
      <c r="AE453" s="53"/>
      <c r="AF453" s="52">
        <v>0</v>
      </c>
      <c r="AG453" s="52"/>
      <c r="AH453" s="53">
        <v>2</v>
      </c>
      <c r="AI453" s="53"/>
      <c r="AJ453" s="52">
        <v>0</v>
      </c>
      <c r="AK453" s="52"/>
      <c r="AL453" s="30"/>
    </row>
    <row r="454" spans="1:38" ht="30" customHeight="1" thickBot="1">
      <c r="A454" s="30"/>
      <c r="B454" s="71" t="s">
        <v>352</v>
      </c>
      <c r="C454" s="72"/>
      <c r="D454" s="60">
        <v>2</v>
      </c>
      <c r="E454" s="60"/>
      <c r="F454" s="60">
        <v>1</v>
      </c>
      <c r="G454" s="60"/>
      <c r="H454" s="60">
        <v>3</v>
      </c>
      <c r="I454" s="60"/>
      <c r="J454" s="53">
        <v>0</v>
      </c>
      <c r="K454" s="53"/>
      <c r="L454" s="52">
        <v>0</v>
      </c>
      <c r="M454" s="52"/>
      <c r="N454" s="53">
        <v>0</v>
      </c>
      <c r="O454" s="53"/>
      <c r="P454" s="52">
        <v>0</v>
      </c>
      <c r="Q454" s="52"/>
      <c r="R454" s="53">
        <v>0</v>
      </c>
      <c r="S454" s="53"/>
      <c r="T454" s="52">
        <v>0</v>
      </c>
      <c r="U454" s="52"/>
      <c r="V454" s="53">
        <v>0</v>
      </c>
      <c r="W454" s="53"/>
      <c r="X454" s="52">
        <v>0</v>
      </c>
      <c r="Y454" s="52"/>
      <c r="Z454" s="53">
        <v>0</v>
      </c>
      <c r="AA454" s="53"/>
      <c r="AB454" s="52">
        <v>0</v>
      </c>
      <c r="AC454" s="52"/>
      <c r="AD454" s="53">
        <v>0</v>
      </c>
      <c r="AE454" s="53"/>
      <c r="AF454" s="52">
        <v>0</v>
      </c>
      <c r="AG454" s="52"/>
      <c r="AH454" s="53">
        <v>2</v>
      </c>
      <c r="AI454" s="53"/>
      <c r="AJ454" s="52">
        <v>1</v>
      </c>
      <c r="AK454" s="52"/>
      <c r="AL454" s="30"/>
    </row>
    <row r="455" spans="1:38" ht="30" customHeight="1" thickBot="1">
      <c r="A455" s="30"/>
      <c r="B455" s="71" t="s">
        <v>353</v>
      </c>
      <c r="C455" s="72"/>
      <c r="D455" s="60">
        <v>3</v>
      </c>
      <c r="E455" s="60"/>
      <c r="F455" s="60">
        <v>0</v>
      </c>
      <c r="G455" s="60"/>
      <c r="H455" s="60">
        <v>3</v>
      </c>
      <c r="I455" s="60"/>
      <c r="J455" s="53">
        <v>0</v>
      </c>
      <c r="K455" s="53"/>
      <c r="L455" s="52">
        <v>0</v>
      </c>
      <c r="M455" s="52"/>
      <c r="N455" s="53">
        <v>0</v>
      </c>
      <c r="O455" s="53"/>
      <c r="P455" s="52">
        <v>0</v>
      </c>
      <c r="Q455" s="52"/>
      <c r="R455" s="53">
        <v>0</v>
      </c>
      <c r="S455" s="53"/>
      <c r="T455" s="52">
        <v>0</v>
      </c>
      <c r="U455" s="52"/>
      <c r="V455" s="53">
        <v>0</v>
      </c>
      <c r="W455" s="53"/>
      <c r="X455" s="52">
        <v>0</v>
      </c>
      <c r="Y455" s="52"/>
      <c r="Z455" s="53">
        <v>0</v>
      </c>
      <c r="AA455" s="53"/>
      <c r="AB455" s="52">
        <v>0</v>
      </c>
      <c r="AC455" s="52"/>
      <c r="AD455" s="53">
        <v>0</v>
      </c>
      <c r="AE455" s="53"/>
      <c r="AF455" s="52">
        <v>0</v>
      </c>
      <c r="AG455" s="52"/>
      <c r="AH455" s="53">
        <v>3</v>
      </c>
      <c r="AI455" s="53"/>
      <c r="AJ455" s="52">
        <v>0</v>
      </c>
      <c r="AK455" s="52"/>
      <c r="AL455" s="30"/>
    </row>
    <row r="456" spans="1:38" ht="30" customHeight="1" thickBot="1">
      <c r="A456" s="30"/>
      <c r="B456" s="71" t="s">
        <v>354</v>
      </c>
      <c r="C456" s="72"/>
      <c r="D456" s="60">
        <v>3</v>
      </c>
      <c r="E456" s="60"/>
      <c r="F456" s="60">
        <v>0</v>
      </c>
      <c r="G456" s="60"/>
      <c r="H456" s="60">
        <v>3</v>
      </c>
      <c r="I456" s="60"/>
      <c r="J456" s="53">
        <v>0</v>
      </c>
      <c r="K456" s="53"/>
      <c r="L456" s="52">
        <v>0</v>
      </c>
      <c r="M456" s="52"/>
      <c r="N456" s="53">
        <v>0</v>
      </c>
      <c r="O456" s="53"/>
      <c r="P456" s="52">
        <v>0</v>
      </c>
      <c r="Q456" s="52"/>
      <c r="R456" s="53">
        <v>0</v>
      </c>
      <c r="S456" s="53"/>
      <c r="T456" s="52">
        <v>0</v>
      </c>
      <c r="U456" s="52"/>
      <c r="V456" s="53">
        <v>0</v>
      </c>
      <c r="W456" s="53"/>
      <c r="X456" s="52">
        <v>0</v>
      </c>
      <c r="Y456" s="52"/>
      <c r="Z456" s="53">
        <v>0</v>
      </c>
      <c r="AA456" s="53"/>
      <c r="AB456" s="52">
        <v>0</v>
      </c>
      <c r="AC456" s="52"/>
      <c r="AD456" s="53">
        <v>1</v>
      </c>
      <c r="AE456" s="53"/>
      <c r="AF456" s="52">
        <v>0</v>
      </c>
      <c r="AG456" s="52"/>
      <c r="AH456" s="53">
        <v>2</v>
      </c>
      <c r="AI456" s="53"/>
      <c r="AJ456" s="52">
        <v>0</v>
      </c>
      <c r="AK456" s="52"/>
      <c r="AL456" s="30"/>
    </row>
    <row r="457" spans="1:38" ht="30" customHeight="1" thickBot="1">
      <c r="A457" s="30"/>
      <c r="B457" s="71" t="s">
        <v>355</v>
      </c>
      <c r="C457" s="72"/>
      <c r="D457" s="60">
        <v>2</v>
      </c>
      <c r="E457" s="60"/>
      <c r="F457" s="60">
        <v>1</v>
      </c>
      <c r="G457" s="60"/>
      <c r="H457" s="60">
        <v>3</v>
      </c>
      <c r="I457" s="60"/>
      <c r="J457" s="53">
        <v>0</v>
      </c>
      <c r="K457" s="53"/>
      <c r="L457" s="52">
        <v>0</v>
      </c>
      <c r="M457" s="52"/>
      <c r="N457" s="53">
        <v>0</v>
      </c>
      <c r="O457" s="53"/>
      <c r="P457" s="52">
        <v>0</v>
      </c>
      <c r="Q457" s="52"/>
      <c r="R457" s="53">
        <v>0</v>
      </c>
      <c r="S457" s="53"/>
      <c r="T457" s="52">
        <v>0</v>
      </c>
      <c r="U457" s="52"/>
      <c r="V457" s="53">
        <v>0</v>
      </c>
      <c r="W457" s="53"/>
      <c r="X457" s="52">
        <v>0</v>
      </c>
      <c r="Y457" s="52"/>
      <c r="Z457" s="53">
        <v>0</v>
      </c>
      <c r="AA457" s="53"/>
      <c r="AB457" s="52">
        <v>0</v>
      </c>
      <c r="AC457" s="52"/>
      <c r="AD457" s="53">
        <v>0</v>
      </c>
      <c r="AE457" s="53"/>
      <c r="AF457" s="52">
        <v>0</v>
      </c>
      <c r="AG457" s="52"/>
      <c r="AH457" s="53">
        <v>2</v>
      </c>
      <c r="AI457" s="53"/>
      <c r="AJ457" s="52">
        <v>1</v>
      </c>
      <c r="AK457" s="52"/>
      <c r="AL457" s="30"/>
    </row>
    <row r="458" spans="1:38" ht="30" customHeight="1" thickBot="1">
      <c r="A458" s="30"/>
      <c r="B458" s="71" t="s">
        <v>356</v>
      </c>
      <c r="C458" s="72"/>
      <c r="D458" s="60">
        <v>2</v>
      </c>
      <c r="E458" s="60"/>
      <c r="F458" s="60">
        <v>1</v>
      </c>
      <c r="G458" s="60"/>
      <c r="H458" s="60">
        <v>3</v>
      </c>
      <c r="I458" s="60"/>
      <c r="J458" s="53">
        <v>0</v>
      </c>
      <c r="K458" s="53"/>
      <c r="L458" s="52">
        <v>0</v>
      </c>
      <c r="M458" s="52"/>
      <c r="N458" s="53">
        <v>0</v>
      </c>
      <c r="O458" s="53"/>
      <c r="P458" s="52">
        <v>0</v>
      </c>
      <c r="Q458" s="52"/>
      <c r="R458" s="53">
        <v>0</v>
      </c>
      <c r="S458" s="53"/>
      <c r="T458" s="52">
        <v>0</v>
      </c>
      <c r="U458" s="52"/>
      <c r="V458" s="53">
        <v>0</v>
      </c>
      <c r="W458" s="53"/>
      <c r="X458" s="52">
        <v>0</v>
      </c>
      <c r="Y458" s="52"/>
      <c r="Z458" s="53">
        <v>0</v>
      </c>
      <c r="AA458" s="53"/>
      <c r="AB458" s="52">
        <v>0</v>
      </c>
      <c r="AC458" s="52"/>
      <c r="AD458" s="53">
        <v>0</v>
      </c>
      <c r="AE458" s="53"/>
      <c r="AF458" s="52">
        <v>0</v>
      </c>
      <c r="AG458" s="52"/>
      <c r="AH458" s="53">
        <v>2</v>
      </c>
      <c r="AI458" s="53"/>
      <c r="AJ458" s="52">
        <v>1</v>
      </c>
      <c r="AK458" s="52"/>
      <c r="AL458" s="30"/>
    </row>
    <row r="459" spans="1:38" ht="30" customHeight="1" thickBot="1">
      <c r="A459" s="30"/>
      <c r="B459" s="71" t="s">
        <v>357</v>
      </c>
      <c r="C459" s="72"/>
      <c r="D459" s="60">
        <v>3</v>
      </c>
      <c r="E459" s="60"/>
      <c r="F459" s="60">
        <v>1</v>
      </c>
      <c r="G459" s="60"/>
      <c r="H459" s="60">
        <v>4</v>
      </c>
      <c r="I459" s="60"/>
      <c r="J459" s="53">
        <v>0</v>
      </c>
      <c r="K459" s="53"/>
      <c r="L459" s="52">
        <v>0</v>
      </c>
      <c r="M459" s="52"/>
      <c r="N459" s="53">
        <v>0</v>
      </c>
      <c r="O459" s="53"/>
      <c r="P459" s="52">
        <v>0</v>
      </c>
      <c r="Q459" s="52"/>
      <c r="R459" s="53">
        <v>0</v>
      </c>
      <c r="S459" s="53"/>
      <c r="T459" s="52">
        <v>0</v>
      </c>
      <c r="U459" s="52"/>
      <c r="V459" s="53">
        <v>0</v>
      </c>
      <c r="W459" s="53"/>
      <c r="X459" s="52">
        <v>0</v>
      </c>
      <c r="Y459" s="52"/>
      <c r="Z459" s="53">
        <v>0</v>
      </c>
      <c r="AA459" s="53"/>
      <c r="AB459" s="52">
        <v>0</v>
      </c>
      <c r="AC459" s="52"/>
      <c r="AD459" s="53">
        <v>0</v>
      </c>
      <c r="AE459" s="53"/>
      <c r="AF459" s="52">
        <v>0</v>
      </c>
      <c r="AG459" s="52"/>
      <c r="AH459" s="53">
        <v>3</v>
      </c>
      <c r="AI459" s="53"/>
      <c r="AJ459" s="52">
        <v>1</v>
      </c>
      <c r="AK459" s="52"/>
      <c r="AL459" s="30"/>
    </row>
    <row r="460" spans="1:38" ht="30" customHeight="1" thickBot="1">
      <c r="A460" s="30"/>
      <c r="B460" s="71" t="s">
        <v>457</v>
      </c>
      <c r="C460" s="72"/>
      <c r="D460" s="60">
        <v>3</v>
      </c>
      <c r="E460" s="60"/>
      <c r="F460" s="60">
        <v>0</v>
      </c>
      <c r="G460" s="60"/>
      <c r="H460" s="60">
        <v>3</v>
      </c>
      <c r="I460" s="60"/>
      <c r="J460" s="53">
        <v>0</v>
      </c>
      <c r="K460" s="53"/>
      <c r="L460" s="52">
        <v>0</v>
      </c>
      <c r="M460" s="52"/>
      <c r="N460" s="53">
        <v>0</v>
      </c>
      <c r="O460" s="53"/>
      <c r="P460" s="52">
        <v>0</v>
      </c>
      <c r="Q460" s="52"/>
      <c r="R460" s="53">
        <v>0</v>
      </c>
      <c r="S460" s="53"/>
      <c r="T460" s="52">
        <v>0</v>
      </c>
      <c r="U460" s="52"/>
      <c r="V460" s="53">
        <v>0</v>
      </c>
      <c r="W460" s="53"/>
      <c r="X460" s="52">
        <v>0</v>
      </c>
      <c r="Y460" s="52"/>
      <c r="Z460" s="53">
        <v>0</v>
      </c>
      <c r="AA460" s="53"/>
      <c r="AB460" s="52">
        <v>0</v>
      </c>
      <c r="AC460" s="52"/>
      <c r="AD460" s="53">
        <v>0</v>
      </c>
      <c r="AE460" s="53"/>
      <c r="AF460" s="52">
        <v>0</v>
      </c>
      <c r="AG460" s="52"/>
      <c r="AH460" s="53">
        <v>3</v>
      </c>
      <c r="AI460" s="53"/>
      <c r="AJ460" s="52">
        <v>0</v>
      </c>
      <c r="AK460" s="52"/>
      <c r="AL460" s="30"/>
    </row>
    <row r="461" spans="1:38" ht="30" customHeight="1" thickBot="1">
      <c r="A461" s="30"/>
      <c r="B461" s="71" t="s">
        <v>359</v>
      </c>
      <c r="C461" s="72"/>
      <c r="D461" s="60">
        <v>3</v>
      </c>
      <c r="E461" s="60"/>
      <c r="F461" s="60">
        <v>0</v>
      </c>
      <c r="G461" s="60"/>
      <c r="H461" s="60">
        <v>3</v>
      </c>
      <c r="I461" s="60"/>
      <c r="J461" s="53">
        <v>0</v>
      </c>
      <c r="K461" s="53"/>
      <c r="L461" s="52">
        <v>0</v>
      </c>
      <c r="M461" s="52"/>
      <c r="N461" s="53">
        <v>0</v>
      </c>
      <c r="O461" s="53"/>
      <c r="P461" s="52">
        <v>0</v>
      </c>
      <c r="Q461" s="52"/>
      <c r="R461" s="53">
        <v>0</v>
      </c>
      <c r="S461" s="53"/>
      <c r="T461" s="52">
        <v>0</v>
      </c>
      <c r="U461" s="52"/>
      <c r="V461" s="53">
        <v>0</v>
      </c>
      <c r="W461" s="53"/>
      <c r="X461" s="52">
        <v>0</v>
      </c>
      <c r="Y461" s="52"/>
      <c r="Z461" s="53">
        <v>0</v>
      </c>
      <c r="AA461" s="53"/>
      <c r="AB461" s="52">
        <v>0</v>
      </c>
      <c r="AC461" s="52"/>
      <c r="AD461" s="53">
        <v>0</v>
      </c>
      <c r="AE461" s="53"/>
      <c r="AF461" s="52">
        <v>0</v>
      </c>
      <c r="AG461" s="52"/>
      <c r="AH461" s="53">
        <v>3</v>
      </c>
      <c r="AI461" s="53"/>
      <c r="AJ461" s="52">
        <v>0</v>
      </c>
      <c r="AK461" s="52"/>
      <c r="AL461" s="30"/>
    </row>
    <row r="462" spans="1:38" ht="30" customHeight="1" thickBot="1">
      <c r="A462" s="30"/>
      <c r="B462" s="71" t="s">
        <v>360</v>
      </c>
      <c r="C462" s="72"/>
      <c r="D462" s="60">
        <v>4</v>
      </c>
      <c r="E462" s="60"/>
      <c r="F462" s="60">
        <v>1</v>
      </c>
      <c r="G462" s="60"/>
      <c r="H462" s="60">
        <v>5</v>
      </c>
      <c r="I462" s="60"/>
      <c r="J462" s="53">
        <v>0</v>
      </c>
      <c r="K462" s="53"/>
      <c r="L462" s="52">
        <v>0</v>
      </c>
      <c r="M462" s="52"/>
      <c r="N462" s="53">
        <v>0</v>
      </c>
      <c r="O462" s="53"/>
      <c r="P462" s="52">
        <v>0</v>
      </c>
      <c r="Q462" s="52"/>
      <c r="R462" s="53">
        <v>0</v>
      </c>
      <c r="S462" s="53"/>
      <c r="T462" s="52">
        <v>0</v>
      </c>
      <c r="U462" s="52"/>
      <c r="V462" s="53">
        <v>0</v>
      </c>
      <c r="W462" s="53"/>
      <c r="X462" s="52">
        <v>0</v>
      </c>
      <c r="Y462" s="52"/>
      <c r="Z462" s="53">
        <v>0</v>
      </c>
      <c r="AA462" s="53"/>
      <c r="AB462" s="52">
        <v>0</v>
      </c>
      <c r="AC462" s="52"/>
      <c r="AD462" s="53">
        <v>0</v>
      </c>
      <c r="AE462" s="53"/>
      <c r="AF462" s="52">
        <v>0</v>
      </c>
      <c r="AG462" s="52"/>
      <c r="AH462" s="53">
        <v>4</v>
      </c>
      <c r="AI462" s="53"/>
      <c r="AJ462" s="52">
        <v>1</v>
      </c>
      <c r="AK462" s="52"/>
      <c r="AL462" s="30"/>
    </row>
    <row r="463" spans="1:38" ht="30" customHeight="1" thickBot="1">
      <c r="A463" s="30"/>
      <c r="B463" s="71" t="s">
        <v>361</v>
      </c>
      <c r="C463" s="72"/>
      <c r="D463" s="60">
        <v>3</v>
      </c>
      <c r="E463" s="60"/>
      <c r="F463" s="60">
        <v>0</v>
      </c>
      <c r="G463" s="60"/>
      <c r="H463" s="60">
        <v>3</v>
      </c>
      <c r="I463" s="60"/>
      <c r="J463" s="53">
        <v>0</v>
      </c>
      <c r="K463" s="53"/>
      <c r="L463" s="52">
        <v>0</v>
      </c>
      <c r="M463" s="52"/>
      <c r="N463" s="53">
        <v>0</v>
      </c>
      <c r="O463" s="53"/>
      <c r="P463" s="52">
        <v>0</v>
      </c>
      <c r="Q463" s="52"/>
      <c r="R463" s="53">
        <v>0</v>
      </c>
      <c r="S463" s="53"/>
      <c r="T463" s="52">
        <v>0</v>
      </c>
      <c r="U463" s="52"/>
      <c r="V463" s="53">
        <v>0</v>
      </c>
      <c r="W463" s="53"/>
      <c r="X463" s="52">
        <v>0</v>
      </c>
      <c r="Y463" s="52"/>
      <c r="Z463" s="53">
        <v>0</v>
      </c>
      <c r="AA463" s="53"/>
      <c r="AB463" s="52">
        <v>0</v>
      </c>
      <c r="AC463" s="52"/>
      <c r="AD463" s="53">
        <v>0</v>
      </c>
      <c r="AE463" s="53"/>
      <c r="AF463" s="52">
        <v>0</v>
      </c>
      <c r="AG463" s="52"/>
      <c r="AH463" s="53">
        <v>3</v>
      </c>
      <c r="AI463" s="53"/>
      <c r="AJ463" s="52">
        <v>0</v>
      </c>
      <c r="AK463" s="52"/>
      <c r="AL463" s="30"/>
    </row>
    <row r="464" spans="1:38" ht="30" customHeight="1" thickBot="1">
      <c r="A464" s="30"/>
      <c r="B464" s="71" t="s">
        <v>362</v>
      </c>
      <c r="C464" s="72"/>
      <c r="D464" s="60">
        <v>3</v>
      </c>
      <c r="E464" s="60"/>
      <c r="F464" s="60">
        <v>0</v>
      </c>
      <c r="G464" s="60"/>
      <c r="H464" s="60">
        <v>3</v>
      </c>
      <c r="I464" s="60"/>
      <c r="J464" s="53">
        <v>0</v>
      </c>
      <c r="K464" s="53"/>
      <c r="L464" s="52">
        <v>0</v>
      </c>
      <c r="M464" s="52"/>
      <c r="N464" s="53">
        <v>0</v>
      </c>
      <c r="O464" s="53"/>
      <c r="P464" s="52">
        <v>0</v>
      </c>
      <c r="Q464" s="52"/>
      <c r="R464" s="53">
        <v>0</v>
      </c>
      <c r="S464" s="53"/>
      <c r="T464" s="52">
        <v>0</v>
      </c>
      <c r="U464" s="52"/>
      <c r="V464" s="53">
        <v>0</v>
      </c>
      <c r="W464" s="53"/>
      <c r="X464" s="52">
        <v>0</v>
      </c>
      <c r="Y464" s="52"/>
      <c r="Z464" s="53">
        <v>0</v>
      </c>
      <c r="AA464" s="53"/>
      <c r="AB464" s="52">
        <v>0</v>
      </c>
      <c r="AC464" s="52"/>
      <c r="AD464" s="53">
        <v>0</v>
      </c>
      <c r="AE464" s="53"/>
      <c r="AF464" s="52">
        <v>0</v>
      </c>
      <c r="AG464" s="52"/>
      <c r="AH464" s="53">
        <v>3</v>
      </c>
      <c r="AI464" s="53"/>
      <c r="AJ464" s="52">
        <v>0</v>
      </c>
      <c r="AK464" s="52"/>
      <c r="AL464" s="30"/>
    </row>
    <row r="465" spans="1:38" ht="30" customHeight="1" thickBot="1">
      <c r="A465" s="30"/>
      <c r="B465" s="71" t="s">
        <v>363</v>
      </c>
      <c r="C465" s="72"/>
      <c r="D465" s="60">
        <v>4</v>
      </c>
      <c r="E465" s="60"/>
      <c r="F465" s="60">
        <v>0</v>
      </c>
      <c r="G465" s="60"/>
      <c r="H465" s="60">
        <v>4</v>
      </c>
      <c r="I465" s="60"/>
      <c r="J465" s="53">
        <v>0</v>
      </c>
      <c r="K465" s="53"/>
      <c r="L465" s="52">
        <v>0</v>
      </c>
      <c r="M465" s="52"/>
      <c r="N465" s="53">
        <v>0</v>
      </c>
      <c r="O465" s="53"/>
      <c r="P465" s="52">
        <v>0</v>
      </c>
      <c r="Q465" s="52"/>
      <c r="R465" s="53">
        <v>0</v>
      </c>
      <c r="S465" s="53"/>
      <c r="T465" s="52">
        <v>0</v>
      </c>
      <c r="U465" s="52"/>
      <c r="V465" s="53">
        <v>0</v>
      </c>
      <c r="W465" s="53"/>
      <c r="X465" s="52">
        <v>0</v>
      </c>
      <c r="Y465" s="52"/>
      <c r="Z465" s="53">
        <v>0</v>
      </c>
      <c r="AA465" s="53"/>
      <c r="AB465" s="52">
        <v>0</v>
      </c>
      <c r="AC465" s="52"/>
      <c r="AD465" s="53">
        <v>2</v>
      </c>
      <c r="AE465" s="53"/>
      <c r="AF465" s="52">
        <v>0</v>
      </c>
      <c r="AG465" s="52"/>
      <c r="AH465" s="53">
        <v>2</v>
      </c>
      <c r="AI465" s="53"/>
      <c r="AJ465" s="52">
        <v>0</v>
      </c>
      <c r="AK465" s="52"/>
      <c r="AL465" s="30"/>
    </row>
    <row r="466" spans="1:38" ht="30" customHeight="1" thickBot="1">
      <c r="A466" s="30"/>
      <c r="B466" s="71" t="s">
        <v>364</v>
      </c>
      <c r="C466" s="72"/>
      <c r="D466" s="60">
        <v>2</v>
      </c>
      <c r="E466" s="60"/>
      <c r="F466" s="60">
        <v>1</v>
      </c>
      <c r="G466" s="60"/>
      <c r="H466" s="60">
        <v>3</v>
      </c>
      <c r="I466" s="60"/>
      <c r="J466" s="53">
        <v>0</v>
      </c>
      <c r="K466" s="53"/>
      <c r="L466" s="52">
        <v>0</v>
      </c>
      <c r="M466" s="52"/>
      <c r="N466" s="53">
        <v>0</v>
      </c>
      <c r="O466" s="53"/>
      <c r="P466" s="52">
        <v>0</v>
      </c>
      <c r="Q466" s="52"/>
      <c r="R466" s="53">
        <v>0</v>
      </c>
      <c r="S466" s="53"/>
      <c r="T466" s="52">
        <v>0</v>
      </c>
      <c r="U466" s="52"/>
      <c r="V466" s="53">
        <v>0</v>
      </c>
      <c r="W466" s="53"/>
      <c r="X466" s="52">
        <v>0</v>
      </c>
      <c r="Y466" s="52"/>
      <c r="Z466" s="53">
        <v>0</v>
      </c>
      <c r="AA466" s="53"/>
      <c r="AB466" s="52">
        <v>0</v>
      </c>
      <c r="AC466" s="52"/>
      <c r="AD466" s="53">
        <v>0</v>
      </c>
      <c r="AE466" s="53"/>
      <c r="AF466" s="52">
        <v>0</v>
      </c>
      <c r="AG466" s="52"/>
      <c r="AH466" s="53">
        <v>2</v>
      </c>
      <c r="AI466" s="53"/>
      <c r="AJ466" s="52">
        <v>1</v>
      </c>
      <c r="AK466" s="52"/>
      <c r="AL466" s="30"/>
    </row>
    <row r="467" spans="1:38" ht="30" customHeight="1" thickBot="1">
      <c r="A467" s="30"/>
      <c r="B467" s="71" t="s">
        <v>365</v>
      </c>
      <c r="C467" s="72"/>
      <c r="D467" s="60">
        <v>3</v>
      </c>
      <c r="E467" s="60"/>
      <c r="F467" s="60">
        <v>0</v>
      </c>
      <c r="G467" s="60"/>
      <c r="H467" s="60">
        <v>3</v>
      </c>
      <c r="I467" s="60"/>
      <c r="J467" s="53">
        <v>0</v>
      </c>
      <c r="K467" s="53"/>
      <c r="L467" s="52">
        <v>0</v>
      </c>
      <c r="M467" s="52"/>
      <c r="N467" s="53">
        <v>0</v>
      </c>
      <c r="O467" s="53"/>
      <c r="P467" s="52">
        <v>0</v>
      </c>
      <c r="Q467" s="52"/>
      <c r="R467" s="53">
        <v>0</v>
      </c>
      <c r="S467" s="53"/>
      <c r="T467" s="52">
        <v>0</v>
      </c>
      <c r="U467" s="52"/>
      <c r="V467" s="53">
        <v>0</v>
      </c>
      <c r="W467" s="53"/>
      <c r="X467" s="52">
        <v>0</v>
      </c>
      <c r="Y467" s="52"/>
      <c r="Z467" s="53">
        <v>0</v>
      </c>
      <c r="AA467" s="53"/>
      <c r="AB467" s="52">
        <v>0</v>
      </c>
      <c r="AC467" s="52"/>
      <c r="AD467" s="53">
        <v>0</v>
      </c>
      <c r="AE467" s="53"/>
      <c r="AF467" s="52">
        <v>0</v>
      </c>
      <c r="AG467" s="52"/>
      <c r="AH467" s="53">
        <v>3</v>
      </c>
      <c r="AI467" s="53"/>
      <c r="AJ467" s="52">
        <v>0</v>
      </c>
      <c r="AK467" s="52"/>
      <c r="AL467" s="30"/>
    </row>
    <row r="468" spans="1:38" ht="30" customHeight="1" thickBot="1">
      <c r="A468" s="30"/>
      <c r="B468" s="71" t="s">
        <v>366</v>
      </c>
      <c r="C468" s="72"/>
      <c r="D468" s="60">
        <v>2</v>
      </c>
      <c r="E468" s="60"/>
      <c r="F468" s="60">
        <v>1</v>
      </c>
      <c r="G468" s="60"/>
      <c r="H468" s="60">
        <v>3</v>
      </c>
      <c r="I468" s="60"/>
      <c r="J468" s="53">
        <v>0</v>
      </c>
      <c r="K468" s="53"/>
      <c r="L468" s="52">
        <v>0</v>
      </c>
      <c r="M468" s="52"/>
      <c r="N468" s="53">
        <v>0</v>
      </c>
      <c r="O468" s="53"/>
      <c r="P468" s="52">
        <v>0</v>
      </c>
      <c r="Q468" s="52"/>
      <c r="R468" s="53">
        <v>0</v>
      </c>
      <c r="S468" s="53"/>
      <c r="T468" s="52">
        <v>0</v>
      </c>
      <c r="U468" s="52"/>
      <c r="V468" s="53">
        <v>0</v>
      </c>
      <c r="W468" s="53"/>
      <c r="X468" s="52">
        <v>0</v>
      </c>
      <c r="Y468" s="52"/>
      <c r="Z468" s="53">
        <v>0</v>
      </c>
      <c r="AA468" s="53"/>
      <c r="AB468" s="52">
        <v>0</v>
      </c>
      <c r="AC468" s="52"/>
      <c r="AD468" s="53">
        <v>0</v>
      </c>
      <c r="AE468" s="53"/>
      <c r="AF468" s="52">
        <v>0</v>
      </c>
      <c r="AG468" s="52"/>
      <c r="AH468" s="53">
        <v>2</v>
      </c>
      <c r="AI468" s="53"/>
      <c r="AJ468" s="52">
        <v>1</v>
      </c>
      <c r="AK468" s="52"/>
      <c r="AL468" s="30"/>
    </row>
    <row r="469" spans="1:38" ht="30" customHeight="1" thickBot="1">
      <c r="A469" s="30"/>
      <c r="B469" s="71" t="s">
        <v>367</v>
      </c>
      <c r="C469" s="72"/>
      <c r="D469" s="60">
        <v>2</v>
      </c>
      <c r="E469" s="60"/>
      <c r="F469" s="60">
        <v>1</v>
      </c>
      <c r="G469" s="60"/>
      <c r="H469" s="60">
        <v>3</v>
      </c>
      <c r="I469" s="60"/>
      <c r="J469" s="53">
        <v>0</v>
      </c>
      <c r="K469" s="53"/>
      <c r="L469" s="52">
        <v>0</v>
      </c>
      <c r="M469" s="52"/>
      <c r="N469" s="53">
        <v>0</v>
      </c>
      <c r="O469" s="53"/>
      <c r="P469" s="52">
        <v>0</v>
      </c>
      <c r="Q469" s="52"/>
      <c r="R469" s="53">
        <v>0</v>
      </c>
      <c r="S469" s="53"/>
      <c r="T469" s="52">
        <v>0</v>
      </c>
      <c r="U469" s="52"/>
      <c r="V469" s="53">
        <v>0</v>
      </c>
      <c r="W469" s="53"/>
      <c r="X469" s="52">
        <v>0</v>
      </c>
      <c r="Y469" s="52"/>
      <c r="Z469" s="53">
        <v>0</v>
      </c>
      <c r="AA469" s="53"/>
      <c r="AB469" s="52">
        <v>0</v>
      </c>
      <c r="AC469" s="52"/>
      <c r="AD469" s="53">
        <v>1</v>
      </c>
      <c r="AE469" s="53"/>
      <c r="AF469" s="52">
        <v>0</v>
      </c>
      <c r="AG469" s="52"/>
      <c r="AH469" s="53">
        <v>1</v>
      </c>
      <c r="AI469" s="53"/>
      <c r="AJ469" s="52">
        <v>1</v>
      </c>
      <c r="AK469" s="52"/>
      <c r="AL469" s="30"/>
    </row>
    <row r="470" spans="1:38" ht="30" customHeight="1" thickBot="1">
      <c r="A470" s="30"/>
      <c r="B470" s="71" t="s">
        <v>368</v>
      </c>
      <c r="C470" s="72"/>
      <c r="D470" s="60">
        <v>3</v>
      </c>
      <c r="E470" s="60"/>
      <c r="F470" s="60">
        <v>0</v>
      </c>
      <c r="G470" s="60"/>
      <c r="H470" s="60">
        <v>3</v>
      </c>
      <c r="I470" s="60"/>
      <c r="J470" s="53">
        <v>0</v>
      </c>
      <c r="K470" s="53"/>
      <c r="L470" s="52">
        <v>0</v>
      </c>
      <c r="M470" s="52"/>
      <c r="N470" s="53">
        <v>0</v>
      </c>
      <c r="O470" s="53"/>
      <c r="P470" s="52">
        <v>0</v>
      </c>
      <c r="Q470" s="52"/>
      <c r="R470" s="53">
        <v>0</v>
      </c>
      <c r="S470" s="53"/>
      <c r="T470" s="52">
        <v>0</v>
      </c>
      <c r="U470" s="52"/>
      <c r="V470" s="53">
        <v>0</v>
      </c>
      <c r="W470" s="53"/>
      <c r="X470" s="52">
        <v>0</v>
      </c>
      <c r="Y470" s="52"/>
      <c r="Z470" s="53">
        <v>0</v>
      </c>
      <c r="AA470" s="53"/>
      <c r="AB470" s="52">
        <v>0</v>
      </c>
      <c r="AC470" s="52"/>
      <c r="AD470" s="53">
        <v>0</v>
      </c>
      <c r="AE470" s="53"/>
      <c r="AF470" s="52">
        <v>0</v>
      </c>
      <c r="AG470" s="52"/>
      <c r="AH470" s="53">
        <v>3</v>
      </c>
      <c r="AI470" s="53"/>
      <c r="AJ470" s="52">
        <v>0</v>
      </c>
      <c r="AK470" s="52"/>
      <c r="AL470" s="30"/>
    </row>
    <row r="471" spans="1:38" ht="30" customHeight="1" thickBot="1">
      <c r="A471" s="30"/>
      <c r="B471" s="71" t="s">
        <v>369</v>
      </c>
      <c r="C471" s="72"/>
      <c r="D471" s="60">
        <v>4</v>
      </c>
      <c r="E471" s="60"/>
      <c r="F471" s="60">
        <v>0</v>
      </c>
      <c r="G471" s="60"/>
      <c r="H471" s="60">
        <v>4</v>
      </c>
      <c r="I471" s="60"/>
      <c r="J471" s="53">
        <v>0</v>
      </c>
      <c r="K471" s="53"/>
      <c r="L471" s="52">
        <v>0</v>
      </c>
      <c r="M471" s="52"/>
      <c r="N471" s="53">
        <v>0</v>
      </c>
      <c r="O471" s="53"/>
      <c r="P471" s="52">
        <v>0</v>
      </c>
      <c r="Q471" s="52"/>
      <c r="R471" s="53">
        <v>0</v>
      </c>
      <c r="S471" s="53"/>
      <c r="T471" s="52">
        <v>0</v>
      </c>
      <c r="U471" s="52"/>
      <c r="V471" s="53">
        <v>0</v>
      </c>
      <c r="W471" s="53"/>
      <c r="X471" s="52">
        <v>0</v>
      </c>
      <c r="Y471" s="52"/>
      <c r="Z471" s="53">
        <v>0</v>
      </c>
      <c r="AA471" s="53"/>
      <c r="AB471" s="52">
        <v>0</v>
      </c>
      <c r="AC471" s="52"/>
      <c r="AD471" s="53">
        <v>2</v>
      </c>
      <c r="AE471" s="53"/>
      <c r="AF471" s="52">
        <v>0</v>
      </c>
      <c r="AG471" s="52"/>
      <c r="AH471" s="53">
        <v>2</v>
      </c>
      <c r="AI471" s="53"/>
      <c r="AJ471" s="52">
        <v>0</v>
      </c>
      <c r="AK471" s="52"/>
      <c r="AL471" s="30"/>
    </row>
    <row r="472" spans="1:38" ht="30" customHeight="1" thickBot="1">
      <c r="A472" s="30"/>
      <c r="B472" s="71" t="s">
        <v>370</v>
      </c>
      <c r="C472" s="72"/>
      <c r="D472" s="60">
        <v>3</v>
      </c>
      <c r="E472" s="60"/>
      <c r="F472" s="60">
        <v>0</v>
      </c>
      <c r="G472" s="60"/>
      <c r="H472" s="60">
        <v>3</v>
      </c>
      <c r="I472" s="60"/>
      <c r="J472" s="53">
        <v>0</v>
      </c>
      <c r="K472" s="53"/>
      <c r="L472" s="52">
        <v>0</v>
      </c>
      <c r="M472" s="52"/>
      <c r="N472" s="53">
        <v>0</v>
      </c>
      <c r="O472" s="53"/>
      <c r="P472" s="52">
        <v>0</v>
      </c>
      <c r="Q472" s="52"/>
      <c r="R472" s="53">
        <v>0</v>
      </c>
      <c r="S472" s="53"/>
      <c r="T472" s="52">
        <v>0</v>
      </c>
      <c r="U472" s="52"/>
      <c r="V472" s="53">
        <v>0</v>
      </c>
      <c r="W472" s="53"/>
      <c r="X472" s="52">
        <v>0</v>
      </c>
      <c r="Y472" s="52"/>
      <c r="Z472" s="53">
        <v>0</v>
      </c>
      <c r="AA472" s="53"/>
      <c r="AB472" s="52">
        <v>0</v>
      </c>
      <c r="AC472" s="52"/>
      <c r="AD472" s="53">
        <v>0</v>
      </c>
      <c r="AE472" s="53"/>
      <c r="AF472" s="52">
        <v>0</v>
      </c>
      <c r="AG472" s="52"/>
      <c r="AH472" s="53">
        <v>3</v>
      </c>
      <c r="AI472" s="53"/>
      <c r="AJ472" s="52">
        <v>0</v>
      </c>
      <c r="AK472" s="52"/>
      <c r="AL472" s="30"/>
    </row>
    <row r="473" spans="1:38" ht="30" customHeight="1" thickBot="1">
      <c r="A473" s="30"/>
      <c r="B473" s="71" t="s">
        <v>371</v>
      </c>
      <c r="C473" s="72"/>
      <c r="D473" s="60">
        <v>2</v>
      </c>
      <c r="E473" s="60"/>
      <c r="F473" s="60">
        <v>1</v>
      </c>
      <c r="G473" s="60"/>
      <c r="H473" s="60">
        <v>3</v>
      </c>
      <c r="I473" s="60"/>
      <c r="J473" s="53">
        <v>0</v>
      </c>
      <c r="K473" s="53"/>
      <c r="L473" s="52">
        <v>0</v>
      </c>
      <c r="M473" s="52"/>
      <c r="N473" s="53">
        <v>0</v>
      </c>
      <c r="O473" s="53"/>
      <c r="P473" s="52">
        <v>0</v>
      </c>
      <c r="Q473" s="52"/>
      <c r="R473" s="53">
        <v>0</v>
      </c>
      <c r="S473" s="53"/>
      <c r="T473" s="52">
        <v>0</v>
      </c>
      <c r="U473" s="52"/>
      <c r="V473" s="53">
        <v>0</v>
      </c>
      <c r="W473" s="53"/>
      <c r="X473" s="52">
        <v>0</v>
      </c>
      <c r="Y473" s="52"/>
      <c r="Z473" s="53">
        <v>0</v>
      </c>
      <c r="AA473" s="53"/>
      <c r="AB473" s="52">
        <v>0</v>
      </c>
      <c r="AC473" s="52"/>
      <c r="AD473" s="53">
        <v>0</v>
      </c>
      <c r="AE473" s="53"/>
      <c r="AF473" s="52">
        <v>0</v>
      </c>
      <c r="AG473" s="52"/>
      <c r="AH473" s="53">
        <v>2</v>
      </c>
      <c r="AI473" s="53"/>
      <c r="AJ473" s="52">
        <v>1</v>
      </c>
      <c r="AK473" s="52"/>
      <c r="AL473" s="30"/>
    </row>
    <row r="474" spans="1:38" ht="30" customHeight="1" thickBot="1">
      <c r="A474" s="30"/>
      <c r="B474" s="71" t="s">
        <v>372</v>
      </c>
      <c r="C474" s="72"/>
      <c r="D474" s="60">
        <v>3</v>
      </c>
      <c r="E474" s="60"/>
      <c r="F474" s="60">
        <v>0</v>
      </c>
      <c r="G474" s="60"/>
      <c r="H474" s="60">
        <v>3</v>
      </c>
      <c r="I474" s="60"/>
      <c r="J474" s="53">
        <v>0</v>
      </c>
      <c r="K474" s="53"/>
      <c r="L474" s="52">
        <v>0</v>
      </c>
      <c r="M474" s="52"/>
      <c r="N474" s="53">
        <v>0</v>
      </c>
      <c r="O474" s="53"/>
      <c r="P474" s="52">
        <v>0</v>
      </c>
      <c r="Q474" s="52"/>
      <c r="R474" s="53">
        <v>0</v>
      </c>
      <c r="S474" s="53"/>
      <c r="T474" s="52">
        <v>0</v>
      </c>
      <c r="U474" s="52"/>
      <c r="V474" s="53">
        <v>0</v>
      </c>
      <c r="W474" s="53"/>
      <c r="X474" s="52">
        <v>0</v>
      </c>
      <c r="Y474" s="52"/>
      <c r="Z474" s="53">
        <v>0</v>
      </c>
      <c r="AA474" s="53"/>
      <c r="AB474" s="52">
        <v>0</v>
      </c>
      <c r="AC474" s="52"/>
      <c r="AD474" s="53">
        <v>1</v>
      </c>
      <c r="AE474" s="53"/>
      <c r="AF474" s="52">
        <v>0</v>
      </c>
      <c r="AG474" s="52"/>
      <c r="AH474" s="53">
        <v>2</v>
      </c>
      <c r="AI474" s="53"/>
      <c r="AJ474" s="52">
        <v>0</v>
      </c>
      <c r="AK474" s="52"/>
      <c r="AL474" s="30"/>
    </row>
    <row r="475" spans="1:38" ht="30" customHeight="1" thickBot="1">
      <c r="A475" s="30"/>
      <c r="B475" s="71" t="s">
        <v>373</v>
      </c>
      <c r="C475" s="72"/>
      <c r="D475" s="60">
        <v>3</v>
      </c>
      <c r="E475" s="60"/>
      <c r="F475" s="60">
        <v>0</v>
      </c>
      <c r="G475" s="60"/>
      <c r="H475" s="60">
        <v>3</v>
      </c>
      <c r="I475" s="60"/>
      <c r="J475" s="53">
        <v>0</v>
      </c>
      <c r="K475" s="53"/>
      <c r="L475" s="52">
        <v>0</v>
      </c>
      <c r="M475" s="52"/>
      <c r="N475" s="53">
        <v>0</v>
      </c>
      <c r="O475" s="53"/>
      <c r="P475" s="52">
        <v>0</v>
      </c>
      <c r="Q475" s="52"/>
      <c r="R475" s="53">
        <v>0</v>
      </c>
      <c r="S475" s="53"/>
      <c r="T475" s="52">
        <v>0</v>
      </c>
      <c r="U475" s="52"/>
      <c r="V475" s="53">
        <v>0</v>
      </c>
      <c r="W475" s="53"/>
      <c r="X475" s="52">
        <v>0</v>
      </c>
      <c r="Y475" s="52"/>
      <c r="Z475" s="53">
        <v>0</v>
      </c>
      <c r="AA475" s="53"/>
      <c r="AB475" s="52">
        <v>0</v>
      </c>
      <c r="AC475" s="52"/>
      <c r="AD475" s="53">
        <v>0</v>
      </c>
      <c r="AE475" s="53"/>
      <c r="AF475" s="52">
        <v>0</v>
      </c>
      <c r="AG475" s="52"/>
      <c r="AH475" s="53">
        <v>3</v>
      </c>
      <c r="AI475" s="53"/>
      <c r="AJ475" s="52">
        <v>0</v>
      </c>
      <c r="AK475" s="52"/>
      <c r="AL475" s="30"/>
    </row>
    <row r="476" spans="1:38" ht="30" customHeight="1" thickBot="1">
      <c r="A476" s="30"/>
      <c r="B476" s="71" t="s">
        <v>374</v>
      </c>
      <c r="C476" s="72"/>
      <c r="D476" s="60">
        <v>2</v>
      </c>
      <c r="E476" s="60"/>
      <c r="F476" s="60">
        <v>1</v>
      </c>
      <c r="G476" s="60"/>
      <c r="H476" s="60">
        <v>3</v>
      </c>
      <c r="I476" s="60"/>
      <c r="J476" s="53">
        <v>0</v>
      </c>
      <c r="K476" s="53"/>
      <c r="L476" s="52">
        <v>0</v>
      </c>
      <c r="M476" s="52"/>
      <c r="N476" s="53">
        <v>0</v>
      </c>
      <c r="O476" s="53"/>
      <c r="P476" s="52">
        <v>0</v>
      </c>
      <c r="Q476" s="52"/>
      <c r="R476" s="53">
        <v>0</v>
      </c>
      <c r="S476" s="53"/>
      <c r="T476" s="52">
        <v>0</v>
      </c>
      <c r="U476" s="52"/>
      <c r="V476" s="53">
        <v>0</v>
      </c>
      <c r="W476" s="53"/>
      <c r="X476" s="52">
        <v>0</v>
      </c>
      <c r="Y476" s="52"/>
      <c r="Z476" s="53">
        <v>0</v>
      </c>
      <c r="AA476" s="53"/>
      <c r="AB476" s="52">
        <v>0</v>
      </c>
      <c r="AC476" s="52"/>
      <c r="AD476" s="53">
        <v>1</v>
      </c>
      <c r="AE476" s="53"/>
      <c r="AF476" s="52">
        <v>0</v>
      </c>
      <c r="AG476" s="52"/>
      <c r="AH476" s="53">
        <v>1</v>
      </c>
      <c r="AI476" s="53"/>
      <c r="AJ476" s="52">
        <v>1</v>
      </c>
      <c r="AK476" s="52"/>
      <c r="AL476" s="30"/>
    </row>
    <row r="477" spans="1:38" ht="30" customHeight="1" thickBot="1">
      <c r="A477" s="30"/>
      <c r="B477" s="71" t="s">
        <v>375</v>
      </c>
      <c r="C477" s="72"/>
      <c r="D477" s="60">
        <v>3</v>
      </c>
      <c r="E477" s="60"/>
      <c r="F477" s="60">
        <v>0</v>
      </c>
      <c r="G477" s="60"/>
      <c r="H477" s="60">
        <v>3</v>
      </c>
      <c r="I477" s="60"/>
      <c r="J477" s="53">
        <v>0</v>
      </c>
      <c r="K477" s="53"/>
      <c r="L477" s="52">
        <v>0</v>
      </c>
      <c r="M477" s="52"/>
      <c r="N477" s="53">
        <v>0</v>
      </c>
      <c r="O477" s="53"/>
      <c r="P477" s="52">
        <v>0</v>
      </c>
      <c r="Q477" s="52"/>
      <c r="R477" s="53">
        <v>0</v>
      </c>
      <c r="S477" s="53"/>
      <c r="T477" s="52">
        <v>0</v>
      </c>
      <c r="U477" s="52"/>
      <c r="V477" s="53">
        <v>0</v>
      </c>
      <c r="W477" s="53"/>
      <c r="X477" s="52">
        <v>0</v>
      </c>
      <c r="Y477" s="52"/>
      <c r="Z477" s="53">
        <v>0</v>
      </c>
      <c r="AA477" s="53"/>
      <c r="AB477" s="52">
        <v>0</v>
      </c>
      <c r="AC477" s="52"/>
      <c r="AD477" s="53">
        <v>0</v>
      </c>
      <c r="AE477" s="53"/>
      <c r="AF477" s="52">
        <v>0</v>
      </c>
      <c r="AG477" s="52"/>
      <c r="AH477" s="53">
        <v>3</v>
      </c>
      <c r="AI477" s="53"/>
      <c r="AJ477" s="52">
        <v>0</v>
      </c>
      <c r="AK477" s="52"/>
      <c r="AL477" s="30"/>
    </row>
    <row r="478" spans="1:38" ht="30" customHeight="1" thickBot="1">
      <c r="A478" s="30"/>
      <c r="B478" s="71" t="s">
        <v>376</v>
      </c>
      <c r="C478" s="72"/>
      <c r="D478" s="60">
        <v>3</v>
      </c>
      <c r="E478" s="60"/>
      <c r="F478" s="60">
        <v>0</v>
      </c>
      <c r="G478" s="60"/>
      <c r="H478" s="60">
        <v>3</v>
      </c>
      <c r="I478" s="60"/>
      <c r="J478" s="53">
        <v>0</v>
      </c>
      <c r="K478" s="53"/>
      <c r="L478" s="52">
        <v>0</v>
      </c>
      <c r="M478" s="52"/>
      <c r="N478" s="53">
        <v>0</v>
      </c>
      <c r="O478" s="53"/>
      <c r="P478" s="52">
        <v>0</v>
      </c>
      <c r="Q478" s="52"/>
      <c r="R478" s="53">
        <v>0</v>
      </c>
      <c r="S478" s="53"/>
      <c r="T478" s="52">
        <v>0</v>
      </c>
      <c r="U478" s="52"/>
      <c r="V478" s="53">
        <v>0</v>
      </c>
      <c r="W478" s="53"/>
      <c r="X478" s="52">
        <v>0</v>
      </c>
      <c r="Y478" s="52"/>
      <c r="Z478" s="53">
        <v>0</v>
      </c>
      <c r="AA478" s="53"/>
      <c r="AB478" s="52">
        <v>0</v>
      </c>
      <c r="AC478" s="52"/>
      <c r="AD478" s="53">
        <v>1</v>
      </c>
      <c r="AE478" s="53"/>
      <c r="AF478" s="52">
        <v>0</v>
      </c>
      <c r="AG478" s="52"/>
      <c r="AH478" s="53">
        <v>2</v>
      </c>
      <c r="AI478" s="53"/>
      <c r="AJ478" s="52">
        <v>0</v>
      </c>
      <c r="AK478" s="52"/>
      <c r="AL478" s="30"/>
    </row>
    <row r="479" spans="1:38" ht="30" customHeight="1" thickBot="1">
      <c r="A479" s="30"/>
      <c r="B479" s="71" t="s">
        <v>377</v>
      </c>
      <c r="C479" s="72"/>
      <c r="D479" s="60">
        <v>3</v>
      </c>
      <c r="E479" s="60"/>
      <c r="F479" s="60">
        <v>0</v>
      </c>
      <c r="G479" s="60"/>
      <c r="H479" s="60">
        <v>3</v>
      </c>
      <c r="I479" s="60"/>
      <c r="J479" s="53">
        <v>0</v>
      </c>
      <c r="K479" s="53"/>
      <c r="L479" s="52">
        <v>0</v>
      </c>
      <c r="M479" s="52"/>
      <c r="N479" s="53">
        <v>0</v>
      </c>
      <c r="O479" s="53"/>
      <c r="P479" s="52">
        <v>0</v>
      </c>
      <c r="Q479" s="52"/>
      <c r="R479" s="53">
        <v>0</v>
      </c>
      <c r="S479" s="53"/>
      <c r="T479" s="52">
        <v>0</v>
      </c>
      <c r="U479" s="52"/>
      <c r="V479" s="53">
        <v>0</v>
      </c>
      <c r="W479" s="53"/>
      <c r="X479" s="52">
        <v>0</v>
      </c>
      <c r="Y479" s="52"/>
      <c r="Z479" s="53">
        <v>0</v>
      </c>
      <c r="AA479" s="53"/>
      <c r="AB479" s="52">
        <v>0</v>
      </c>
      <c r="AC479" s="52"/>
      <c r="AD479" s="53">
        <v>0</v>
      </c>
      <c r="AE479" s="53"/>
      <c r="AF479" s="52">
        <v>0</v>
      </c>
      <c r="AG479" s="52"/>
      <c r="AH479" s="53">
        <v>3</v>
      </c>
      <c r="AI479" s="53"/>
      <c r="AJ479" s="52">
        <v>0</v>
      </c>
      <c r="AK479" s="52"/>
      <c r="AL479" s="30"/>
    </row>
    <row r="480" spans="1:38" ht="30" customHeight="1" thickBot="1">
      <c r="A480" s="30"/>
      <c r="B480" s="71" t="s">
        <v>378</v>
      </c>
      <c r="C480" s="72"/>
      <c r="D480" s="60">
        <v>3</v>
      </c>
      <c r="E480" s="60"/>
      <c r="F480" s="60">
        <v>1</v>
      </c>
      <c r="G480" s="60"/>
      <c r="H480" s="60">
        <v>4</v>
      </c>
      <c r="I480" s="60"/>
      <c r="J480" s="53">
        <v>0</v>
      </c>
      <c r="K480" s="53"/>
      <c r="L480" s="52">
        <v>0</v>
      </c>
      <c r="M480" s="52"/>
      <c r="N480" s="53">
        <v>0</v>
      </c>
      <c r="O480" s="53"/>
      <c r="P480" s="52">
        <v>0</v>
      </c>
      <c r="Q480" s="52"/>
      <c r="R480" s="53">
        <v>0</v>
      </c>
      <c r="S480" s="53"/>
      <c r="T480" s="52">
        <v>0</v>
      </c>
      <c r="U480" s="52"/>
      <c r="V480" s="53">
        <v>0</v>
      </c>
      <c r="W480" s="53"/>
      <c r="X480" s="52">
        <v>0</v>
      </c>
      <c r="Y480" s="52"/>
      <c r="Z480" s="53">
        <v>0</v>
      </c>
      <c r="AA480" s="53"/>
      <c r="AB480" s="52">
        <v>0</v>
      </c>
      <c r="AC480" s="52"/>
      <c r="AD480" s="53">
        <v>1</v>
      </c>
      <c r="AE480" s="53"/>
      <c r="AF480" s="52">
        <v>1</v>
      </c>
      <c r="AG480" s="52"/>
      <c r="AH480" s="53">
        <v>2</v>
      </c>
      <c r="AI480" s="53"/>
      <c r="AJ480" s="52">
        <v>0</v>
      </c>
      <c r="AK480" s="52"/>
      <c r="AL480" s="30"/>
    </row>
    <row r="481" spans="1:38" ht="30" customHeight="1" thickBot="1">
      <c r="A481" s="30"/>
      <c r="B481" s="71" t="s">
        <v>379</v>
      </c>
      <c r="C481" s="72"/>
      <c r="D481" s="60">
        <v>2</v>
      </c>
      <c r="E481" s="60"/>
      <c r="F481" s="60">
        <v>1</v>
      </c>
      <c r="G481" s="60"/>
      <c r="H481" s="60">
        <v>3</v>
      </c>
      <c r="I481" s="60"/>
      <c r="J481" s="53">
        <v>0</v>
      </c>
      <c r="K481" s="53"/>
      <c r="L481" s="52">
        <v>0</v>
      </c>
      <c r="M481" s="52"/>
      <c r="N481" s="53">
        <v>0</v>
      </c>
      <c r="O481" s="53"/>
      <c r="P481" s="52">
        <v>0</v>
      </c>
      <c r="Q481" s="52"/>
      <c r="R481" s="53">
        <v>0</v>
      </c>
      <c r="S481" s="53"/>
      <c r="T481" s="52">
        <v>0</v>
      </c>
      <c r="U481" s="52"/>
      <c r="V481" s="53">
        <v>0</v>
      </c>
      <c r="W481" s="53"/>
      <c r="X481" s="52">
        <v>0</v>
      </c>
      <c r="Y481" s="52"/>
      <c r="Z481" s="53">
        <v>0</v>
      </c>
      <c r="AA481" s="53"/>
      <c r="AB481" s="52">
        <v>0</v>
      </c>
      <c r="AC481" s="52"/>
      <c r="AD481" s="53">
        <v>0</v>
      </c>
      <c r="AE481" s="53"/>
      <c r="AF481" s="52">
        <v>0</v>
      </c>
      <c r="AG481" s="52"/>
      <c r="AH481" s="53">
        <v>2</v>
      </c>
      <c r="AI481" s="53"/>
      <c r="AJ481" s="52">
        <v>1</v>
      </c>
      <c r="AK481" s="52"/>
      <c r="AL481" s="30"/>
    </row>
    <row r="482" spans="1:38" ht="30" customHeight="1" thickBot="1">
      <c r="A482" s="30"/>
      <c r="B482" s="71" t="s">
        <v>380</v>
      </c>
      <c r="C482" s="72"/>
      <c r="D482" s="60">
        <v>1</v>
      </c>
      <c r="E482" s="60"/>
      <c r="F482" s="60">
        <v>2</v>
      </c>
      <c r="G482" s="60"/>
      <c r="H482" s="60">
        <v>3</v>
      </c>
      <c r="I482" s="60"/>
      <c r="J482" s="53">
        <v>0</v>
      </c>
      <c r="K482" s="53"/>
      <c r="L482" s="52">
        <v>0</v>
      </c>
      <c r="M482" s="52"/>
      <c r="N482" s="53">
        <v>0</v>
      </c>
      <c r="O482" s="53"/>
      <c r="P482" s="52">
        <v>0</v>
      </c>
      <c r="Q482" s="52"/>
      <c r="R482" s="53">
        <v>0</v>
      </c>
      <c r="S482" s="53"/>
      <c r="T482" s="52">
        <v>0</v>
      </c>
      <c r="U482" s="52"/>
      <c r="V482" s="53">
        <v>0</v>
      </c>
      <c r="W482" s="53"/>
      <c r="X482" s="52">
        <v>0</v>
      </c>
      <c r="Y482" s="52"/>
      <c r="Z482" s="53">
        <v>0</v>
      </c>
      <c r="AA482" s="53"/>
      <c r="AB482" s="52">
        <v>0</v>
      </c>
      <c r="AC482" s="52"/>
      <c r="AD482" s="53">
        <v>1</v>
      </c>
      <c r="AE482" s="53"/>
      <c r="AF482" s="52">
        <v>0</v>
      </c>
      <c r="AG482" s="52"/>
      <c r="AH482" s="53">
        <v>0</v>
      </c>
      <c r="AI482" s="53"/>
      <c r="AJ482" s="52">
        <v>2</v>
      </c>
      <c r="AK482" s="52"/>
      <c r="AL482" s="30"/>
    </row>
    <row r="483" spans="1:38" ht="30" customHeight="1" thickBot="1">
      <c r="A483" s="30"/>
      <c r="B483" s="71" t="s">
        <v>381</v>
      </c>
      <c r="C483" s="72"/>
      <c r="D483" s="60">
        <v>3</v>
      </c>
      <c r="E483" s="60"/>
      <c r="F483" s="60">
        <v>0</v>
      </c>
      <c r="G483" s="60"/>
      <c r="H483" s="60">
        <v>3</v>
      </c>
      <c r="I483" s="60"/>
      <c r="J483" s="53">
        <v>0</v>
      </c>
      <c r="K483" s="53"/>
      <c r="L483" s="52">
        <v>0</v>
      </c>
      <c r="M483" s="52"/>
      <c r="N483" s="53">
        <v>0</v>
      </c>
      <c r="O483" s="53"/>
      <c r="P483" s="52">
        <v>0</v>
      </c>
      <c r="Q483" s="52"/>
      <c r="R483" s="53">
        <v>0</v>
      </c>
      <c r="S483" s="53"/>
      <c r="T483" s="52">
        <v>0</v>
      </c>
      <c r="U483" s="52"/>
      <c r="V483" s="53">
        <v>0</v>
      </c>
      <c r="W483" s="53"/>
      <c r="X483" s="52">
        <v>0</v>
      </c>
      <c r="Y483" s="52"/>
      <c r="Z483" s="53">
        <v>0</v>
      </c>
      <c r="AA483" s="53"/>
      <c r="AB483" s="52">
        <v>0</v>
      </c>
      <c r="AC483" s="52"/>
      <c r="AD483" s="53">
        <v>2</v>
      </c>
      <c r="AE483" s="53"/>
      <c r="AF483" s="52">
        <v>0</v>
      </c>
      <c r="AG483" s="52"/>
      <c r="AH483" s="53">
        <v>1</v>
      </c>
      <c r="AI483" s="53"/>
      <c r="AJ483" s="52">
        <v>0</v>
      </c>
      <c r="AK483" s="52"/>
      <c r="AL483" s="30"/>
    </row>
    <row r="484" spans="1:38" ht="30" customHeight="1" thickBot="1">
      <c r="A484" s="30"/>
      <c r="B484" s="71" t="s">
        <v>382</v>
      </c>
      <c r="C484" s="72"/>
      <c r="D484" s="60">
        <v>3</v>
      </c>
      <c r="E484" s="60"/>
      <c r="F484" s="60">
        <v>0</v>
      </c>
      <c r="G484" s="60"/>
      <c r="H484" s="60">
        <v>3</v>
      </c>
      <c r="I484" s="60"/>
      <c r="J484" s="53">
        <v>0</v>
      </c>
      <c r="K484" s="53"/>
      <c r="L484" s="52">
        <v>0</v>
      </c>
      <c r="M484" s="52"/>
      <c r="N484" s="53">
        <v>0</v>
      </c>
      <c r="O484" s="53"/>
      <c r="P484" s="52">
        <v>0</v>
      </c>
      <c r="Q484" s="52"/>
      <c r="R484" s="53">
        <v>0</v>
      </c>
      <c r="S484" s="53"/>
      <c r="T484" s="52">
        <v>0</v>
      </c>
      <c r="U484" s="52"/>
      <c r="V484" s="53">
        <v>0</v>
      </c>
      <c r="W484" s="53"/>
      <c r="X484" s="52">
        <v>0</v>
      </c>
      <c r="Y484" s="52"/>
      <c r="Z484" s="53">
        <v>0</v>
      </c>
      <c r="AA484" s="53"/>
      <c r="AB484" s="52">
        <v>0</v>
      </c>
      <c r="AC484" s="52"/>
      <c r="AD484" s="53">
        <v>0</v>
      </c>
      <c r="AE484" s="53"/>
      <c r="AF484" s="52">
        <v>0</v>
      </c>
      <c r="AG484" s="52"/>
      <c r="AH484" s="53">
        <v>3</v>
      </c>
      <c r="AI484" s="53"/>
      <c r="AJ484" s="52">
        <v>0</v>
      </c>
      <c r="AK484" s="52"/>
      <c r="AL484" s="30"/>
    </row>
    <row r="485" spans="1:38" ht="30" customHeight="1" thickBot="1">
      <c r="A485" s="30"/>
      <c r="B485" s="71" t="s">
        <v>458</v>
      </c>
      <c r="C485" s="72"/>
      <c r="D485" s="60">
        <v>0</v>
      </c>
      <c r="E485" s="60"/>
      <c r="F485" s="60">
        <v>3</v>
      </c>
      <c r="G485" s="60"/>
      <c r="H485" s="60">
        <v>3</v>
      </c>
      <c r="I485" s="60"/>
      <c r="J485" s="53">
        <v>0</v>
      </c>
      <c r="K485" s="53"/>
      <c r="L485" s="52">
        <v>0</v>
      </c>
      <c r="M485" s="52"/>
      <c r="N485" s="53">
        <v>0</v>
      </c>
      <c r="O485" s="53"/>
      <c r="P485" s="52">
        <v>0</v>
      </c>
      <c r="Q485" s="52"/>
      <c r="R485" s="53">
        <v>0</v>
      </c>
      <c r="S485" s="53"/>
      <c r="T485" s="52">
        <v>0</v>
      </c>
      <c r="U485" s="52"/>
      <c r="V485" s="53">
        <v>0</v>
      </c>
      <c r="W485" s="53"/>
      <c r="X485" s="52">
        <v>0</v>
      </c>
      <c r="Y485" s="52"/>
      <c r="Z485" s="53">
        <v>0</v>
      </c>
      <c r="AA485" s="53"/>
      <c r="AB485" s="52">
        <v>0</v>
      </c>
      <c r="AC485" s="52"/>
      <c r="AD485" s="53">
        <v>0</v>
      </c>
      <c r="AE485" s="53"/>
      <c r="AF485" s="52">
        <v>0</v>
      </c>
      <c r="AG485" s="52"/>
      <c r="AH485" s="53">
        <v>0</v>
      </c>
      <c r="AI485" s="53"/>
      <c r="AJ485" s="52">
        <v>3</v>
      </c>
      <c r="AK485" s="52"/>
      <c r="AL485" s="30"/>
    </row>
    <row r="486" spans="1:38" ht="30" customHeight="1" thickBot="1">
      <c r="A486" s="30"/>
      <c r="B486" s="71" t="s">
        <v>384</v>
      </c>
      <c r="C486" s="72"/>
      <c r="D486" s="60">
        <v>6</v>
      </c>
      <c r="E486" s="60"/>
      <c r="F486" s="60">
        <v>0</v>
      </c>
      <c r="G486" s="60"/>
      <c r="H486" s="60">
        <v>6</v>
      </c>
      <c r="I486" s="60"/>
      <c r="J486" s="53">
        <v>0</v>
      </c>
      <c r="K486" s="53"/>
      <c r="L486" s="52">
        <v>0</v>
      </c>
      <c r="M486" s="52"/>
      <c r="N486" s="53">
        <v>0</v>
      </c>
      <c r="O486" s="53"/>
      <c r="P486" s="52">
        <v>0</v>
      </c>
      <c r="Q486" s="52"/>
      <c r="R486" s="53">
        <v>0</v>
      </c>
      <c r="S486" s="53"/>
      <c r="T486" s="52">
        <v>0</v>
      </c>
      <c r="U486" s="52"/>
      <c r="V486" s="53">
        <v>0</v>
      </c>
      <c r="W486" s="53"/>
      <c r="X486" s="52">
        <v>0</v>
      </c>
      <c r="Y486" s="52"/>
      <c r="Z486" s="53">
        <v>0</v>
      </c>
      <c r="AA486" s="53"/>
      <c r="AB486" s="52">
        <v>0</v>
      </c>
      <c r="AC486" s="52"/>
      <c r="AD486" s="53">
        <v>1</v>
      </c>
      <c r="AE486" s="53"/>
      <c r="AF486" s="52">
        <v>0</v>
      </c>
      <c r="AG486" s="52"/>
      <c r="AH486" s="53">
        <v>5</v>
      </c>
      <c r="AI486" s="53"/>
      <c r="AJ486" s="52">
        <v>0</v>
      </c>
      <c r="AK486" s="52"/>
      <c r="AL486" s="30"/>
    </row>
    <row r="487" spans="1:38" ht="30" customHeight="1" thickBot="1">
      <c r="A487" s="30"/>
      <c r="B487" s="71" t="s">
        <v>385</v>
      </c>
      <c r="C487" s="72"/>
      <c r="D487" s="60">
        <v>3</v>
      </c>
      <c r="E487" s="60"/>
      <c r="F487" s="60">
        <v>0</v>
      </c>
      <c r="G487" s="60"/>
      <c r="H487" s="60">
        <v>3</v>
      </c>
      <c r="I487" s="60"/>
      <c r="J487" s="53">
        <v>0</v>
      </c>
      <c r="K487" s="53"/>
      <c r="L487" s="52">
        <v>0</v>
      </c>
      <c r="M487" s="52"/>
      <c r="N487" s="53">
        <v>0</v>
      </c>
      <c r="O487" s="53"/>
      <c r="P487" s="52">
        <v>0</v>
      </c>
      <c r="Q487" s="52"/>
      <c r="R487" s="53">
        <v>0</v>
      </c>
      <c r="S487" s="53"/>
      <c r="T487" s="52">
        <v>0</v>
      </c>
      <c r="U487" s="52"/>
      <c r="V487" s="53">
        <v>0</v>
      </c>
      <c r="W487" s="53"/>
      <c r="X487" s="52">
        <v>0</v>
      </c>
      <c r="Y487" s="52"/>
      <c r="Z487" s="53">
        <v>0</v>
      </c>
      <c r="AA487" s="53"/>
      <c r="AB487" s="52">
        <v>0</v>
      </c>
      <c r="AC487" s="52"/>
      <c r="AD487" s="53">
        <v>0</v>
      </c>
      <c r="AE487" s="53"/>
      <c r="AF487" s="52">
        <v>0</v>
      </c>
      <c r="AG487" s="52"/>
      <c r="AH487" s="53">
        <v>3</v>
      </c>
      <c r="AI487" s="53"/>
      <c r="AJ487" s="52">
        <v>0</v>
      </c>
      <c r="AK487" s="52"/>
      <c r="AL487" s="30"/>
    </row>
    <row r="488" spans="1:38" ht="30" customHeight="1" thickBot="1">
      <c r="A488" s="30"/>
      <c r="B488" s="71" t="s">
        <v>386</v>
      </c>
      <c r="C488" s="72"/>
      <c r="D488" s="60">
        <v>3</v>
      </c>
      <c r="E488" s="60"/>
      <c r="F488" s="60">
        <v>0</v>
      </c>
      <c r="G488" s="60"/>
      <c r="H488" s="60">
        <v>3</v>
      </c>
      <c r="I488" s="60"/>
      <c r="J488" s="53">
        <v>0</v>
      </c>
      <c r="K488" s="53"/>
      <c r="L488" s="52">
        <v>0</v>
      </c>
      <c r="M488" s="52"/>
      <c r="N488" s="53">
        <v>0</v>
      </c>
      <c r="O488" s="53"/>
      <c r="P488" s="52">
        <v>0</v>
      </c>
      <c r="Q488" s="52"/>
      <c r="R488" s="53">
        <v>0</v>
      </c>
      <c r="S488" s="53"/>
      <c r="T488" s="52">
        <v>0</v>
      </c>
      <c r="U488" s="52"/>
      <c r="V488" s="53">
        <v>0</v>
      </c>
      <c r="W488" s="53"/>
      <c r="X488" s="52">
        <v>0</v>
      </c>
      <c r="Y488" s="52"/>
      <c r="Z488" s="53">
        <v>0</v>
      </c>
      <c r="AA488" s="53"/>
      <c r="AB488" s="52">
        <v>0</v>
      </c>
      <c r="AC488" s="52"/>
      <c r="AD488" s="53">
        <v>2</v>
      </c>
      <c r="AE488" s="53"/>
      <c r="AF488" s="52">
        <v>0</v>
      </c>
      <c r="AG488" s="52"/>
      <c r="AH488" s="53">
        <v>1</v>
      </c>
      <c r="AI488" s="53"/>
      <c r="AJ488" s="52">
        <v>0</v>
      </c>
      <c r="AK488" s="52"/>
      <c r="AL488" s="30"/>
    </row>
    <row r="489" spans="1:38" ht="30" customHeight="1" thickBot="1">
      <c r="A489" s="30"/>
      <c r="B489" s="71" t="s">
        <v>387</v>
      </c>
      <c r="C489" s="72"/>
      <c r="D489" s="60">
        <v>4</v>
      </c>
      <c r="E489" s="60"/>
      <c r="F489" s="60">
        <v>0</v>
      </c>
      <c r="G489" s="60"/>
      <c r="H489" s="60">
        <v>4</v>
      </c>
      <c r="I489" s="60"/>
      <c r="J489" s="53">
        <v>0</v>
      </c>
      <c r="K489" s="53"/>
      <c r="L489" s="52">
        <v>0</v>
      </c>
      <c r="M489" s="52"/>
      <c r="N489" s="53">
        <v>0</v>
      </c>
      <c r="O489" s="53"/>
      <c r="P489" s="52">
        <v>0</v>
      </c>
      <c r="Q489" s="52"/>
      <c r="R489" s="53">
        <v>0</v>
      </c>
      <c r="S489" s="53"/>
      <c r="T489" s="52">
        <v>0</v>
      </c>
      <c r="U489" s="52"/>
      <c r="V489" s="53">
        <v>0</v>
      </c>
      <c r="W489" s="53"/>
      <c r="X489" s="52">
        <v>0</v>
      </c>
      <c r="Y489" s="52"/>
      <c r="Z489" s="53">
        <v>0</v>
      </c>
      <c r="AA489" s="53"/>
      <c r="AB489" s="52">
        <v>0</v>
      </c>
      <c r="AC489" s="52"/>
      <c r="AD489" s="53">
        <v>1</v>
      </c>
      <c r="AE489" s="53"/>
      <c r="AF489" s="52">
        <v>0</v>
      </c>
      <c r="AG489" s="52"/>
      <c r="AH489" s="53">
        <v>3</v>
      </c>
      <c r="AI489" s="53"/>
      <c r="AJ489" s="52">
        <v>0</v>
      </c>
      <c r="AK489" s="52"/>
      <c r="AL489" s="30"/>
    </row>
    <row r="490" spans="1:38" ht="30" customHeight="1" thickBot="1">
      <c r="A490" s="30"/>
      <c r="B490" s="71" t="s">
        <v>388</v>
      </c>
      <c r="C490" s="72"/>
      <c r="D490" s="60">
        <v>3</v>
      </c>
      <c r="E490" s="60"/>
      <c r="F490" s="60">
        <v>0</v>
      </c>
      <c r="G490" s="60"/>
      <c r="H490" s="60">
        <v>3</v>
      </c>
      <c r="I490" s="60"/>
      <c r="J490" s="53">
        <v>0</v>
      </c>
      <c r="K490" s="53"/>
      <c r="L490" s="52">
        <v>0</v>
      </c>
      <c r="M490" s="52"/>
      <c r="N490" s="53">
        <v>0</v>
      </c>
      <c r="O490" s="53"/>
      <c r="P490" s="52">
        <v>0</v>
      </c>
      <c r="Q490" s="52"/>
      <c r="R490" s="53">
        <v>0</v>
      </c>
      <c r="S490" s="53"/>
      <c r="T490" s="52">
        <v>0</v>
      </c>
      <c r="U490" s="52"/>
      <c r="V490" s="53">
        <v>0</v>
      </c>
      <c r="W490" s="53"/>
      <c r="X490" s="52">
        <v>0</v>
      </c>
      <c r="Y490" s="52"/>
      <c r="Z490" s="53">
        <v>0</v>
      </c>
      <c r="AA490" s="53"/>
      <c r="AB490" s="52">
        <v>0</v>
      </c>
      <c r="AC490" s="52"/>
      <c r="AD490" s="53">
        <v>0</v>
      </c>
      <c r="AE490" s="53"/>
      <c r="AF490" s="52">
        <v>0</v>
      </c>
      <c r="AG490" s="52"/>
      <c r="AH490" s="53">
        <v>3</v>
      </c>
      <c r="AI490" s="53"/>
      <c r="AJ490" s="52">
        <v>0</v>
      </c>
      <c r="AK490" s="52"/>
      <c r="AL490" s="30"/>
    </row>
    <row r="491" spans="1:38" ht="30" customHeight="1" thickBot="1">
      <c r="A491" s="30"/>
      <c r="B491" s="71" t="s">
        <v>389</v>
      </c>
      <c r="C491" s="72"/>
      <c r="D491" s="60">
        <v>3</v>
      </c>
      <c r="E491" s="60"/>
      <c r="F491" s="60">
        <v>0</v>
      </c>
      <c r="G491" s="60"/>
      <c r="H491" s="60">
        <v>3</v>
      </c>
      <c r="I491" s="60"/>
      <c r="J491" s="53">
        <v>0</v>
      </c>
      <c r="K491" s="53"/>
      <c r="L491" s="52">
        <v>0</v>
      </c>
      <c r="M491" s="52"/>
      <c r="N491" s="53">
        <v>0</v>
      </c>
      <c r="O491" s="53"/>
      <c r="P491" s="52">
        <v>0</v>
      </c>
      <c r="Q491" s="52"/>
      <c r="R491" s="53">
        <v>0</v>
      </c>
      <c r="S491" s="53"/>
      <c r="T491" s="52">
        <v>0</v>
      </c>
      <c r="U491" s="52"/>
      <c r="V491" s="53">
        <v>0</v>
      </c>
      <c r="W491" s="53"/>
      <c r="X491" s="52">
        <v>0</v>
      </c>
      <c r="Y491" s="52"/>
      <c r="Z491" s="53">
        <v>0</v>
      </c>
      <c r="AA491" s="53"/>
      <c r="AB491" s="52">
        <v>0</v>
      </c>
      <c r="AC491" s="52"/>
      <c r="AD491" s="53">
        <v>1</v>
      </c>
      <c r="AE491" s="53"/>
      <c r="AF491" s="52">
        <v>0</v>
      </c>
      <c r="AG491" s="52"/>
      <c r="AH491" s="53">
        <v>2</v>
      </c>
      <c r="AI491" s="53"/>
      <c r="AJ491" s="52">
        <v>0</v>
      </c>
      <c r="AK491" s="52"/>
      <c r="AL491" s="30"/>
    </row>
    <row r="492" spans="1:38" ht="30" customHeight="1" thickBot="1">
      <c r="A492" s="30"/>
      <c r="B492" s="71" t="s">
        <v>459</v>
      </c>
      <c r="C492" s="72"/>
      <c r="D492" s="60">
        <v>3</v>
      </c>
      <c r="E492" s="60"/>
      <c r="F492" s="60">
        <v>0</v>
      </c>
      <c r="G492" s="60"/>
      <c r="H492" s="60">
        <v>3</v>
      </c>
      <c r="I492" s="60"/>
      <c r="J492" s="53">
        <v>0</v>
      </c>
      <c r="K492" s="53"/>
      <c r="L492" s="52">
        <v>0</v>
      </c>
      <c r="M492" s="52"/>
      <c r="N492" s="53">
        <v>0</v>
      </c>
      <c r="O492" s="53"/>
      <c r="P492" s="52">
        <v>0</v>
      </c>
      <c r="Q492" s="52"/>
      <c r="R492" s="53">
        <v>0</v>
      </c>
      <c r="S492" s="53"/>
      <c r="T492" s="52">
        <v>0</v>
      </c>
      <c r="U492" s="52"/>
      <c r="V492" s="53">
        <v>0</v>
      </c>
      <c r="W492" s="53"/>
      <c r="X492" s="52">
        <v>0</v>
      </c>
      <c r="Y492" s="52"/>
      <c r="Z492" s="53">
        <v>0</v>
      </c>
      <c r="AA492" s="53"/>
      <c r="AB492" s="52">
        <v>0</v>
      </c>
      <c r="AC492" s="52"/>
      <c r="AD492" s="53">
        <v>1</v>
      </c>
      <c r="AE492" s="53"/>
      <c r="AF492" s="52">
        <v>0</v>
      </c>
      <c r="AG492" s="52"/>
      <c r="AH492" s="53">
        <v>2</v>
      </c>
      <c r="AI492" s="53"/>
      <c r="AJ492" s="52">
        <v>0</v>
      </c>
      <c r="AK492" s="52"/>
      <c r="AL492" s="30"/>
    </row>
    <row r="493" spans="1:38" ht="30" customHeight="1" thickBot="1">
      <c r="A493" s="30"/>
      <c r="B493" s="71" t="s">
        <v>391</v>
      </c>
      <c r="C493" s="72"/>
      <c r="D493" s="60">
        <v>4</v>
      </c>
      <c r="E493" s="60"/>
      <c r="F493" s="60">
        <v>0</v>
      </c>
      <c r="G493" s="60"/>
      <c r="H493" s="60">
        <v>4</v>
      </c>
      <c r="I493" s="60"/>
      <c r="J493" s="53">
        <v>0</v>
      </c>
      <c r="K493" s="53"/>
      <c r="L493" s="52">
        <v>0</v>
      </c>
      <c r="M493" s="52"/>
      <c r="N493" s="53">
        <v>0</v>
      </c>
      <c r="O493" s="53"/>
      <c r="P493" s="52">
        <v>0</v>
      </c>
      <c r="Q493" s="52"/>
      <c r="R493" s="53">
        <v>0</v>
      </c>
      <c r="S493" s="53"/>
      <c r="T493" s="52">
        <v>0</v>
      </c>
      <c r="U493" s="52"/>
      <c r="V493" s="53">
        <v>0</v>
      </c>
      <c r="W493" s="53"/>
      <c r="X493" s="52">
        <v>0</v>
      </c>
      <c r="Y493" s="52"/>
      <c r="Z493" s="53">
        <v>0</v>
      </c>
      <c r="AA493" s="53"/>
      <c r="AB493" s="52">
        <v>0</v>
      </c>
      <c r="AC493" s="52"/>
      <c r="AD493" s="53">
        <v>0</v>
      </c>
      <c r="AE493" s="53"/>
      <c r="AF493" s="52">
        <v>0</v>
      </c>
      <c r="AG493" s="52"/>
      <c r="AH493" s="53">
        <v>4</v>
      </c>
      <c r="AI493" s="53"/>
      <c r="AJ493" s="52">
        <v>0</v>
      </c>
      <c r="AK493" s="52"/>
      <c r="AL493" s="30"/>
    </row>
    <row r="494" spans="1:38" ht="30" customHeight="1" thickBot="1">
      <c r="A494" s="30"/>
      <c r="B494" s="71" t="s">
        <v>392</v>
      </c>
      <c r="C494" s="72"/>
      <c r="D494" s="60">
        <v>5</v>
      </c>
      <c r="E494" s="60"/>
      <c r="F494" s="60">
        <v>0</v>
      </c>
      <c r="G494" s="60"/>
      <c r="H494" s="60">
        <v>5</v>
      </c>
      <c r="I494" s="60"/>
      <c r="J494" s="53">
        <v>0</v>
      </c>
      <c r="K494" s="53"/>
      <c r="L494" s="52">
        <v>0</v>
      </c>
      <c r="M494" s="52"/>
      <c r="N494" s="53">
        <v>0</v>
      </c>
      <c r="O494" s="53"/>
      <c r="P494" s="52">
        <v>0</v>
      </c>
      <c r="Q494" s="52"/>
      <c r="R494" s="53">
        <v>0</v>
      </c>
      <c r="S494" s="53"/>
      <c r="T494" s="52">
        <v>0</v>
      </c>
      <c r="U494" s="52"/>
      <c r="V494" s="53">
        <v>0</v>
      </c>
      <c r="W494" s="53"/>
      <c r="X494" s="52">
        <v>0</v>
      </c>
      <c r="Y494" s="52"/>
      <c r="Z494" s="53">
        <v>0</v>
      </c>
      <c r="AA494" s="53"/>
      <c r="AB494" s="52">
        <v>0</v>
      </c>
      <c r="AC494" s="52"/>
      <c r="AD494" s="53">
        <v>2</v>
      </c>
      <c r="AE494" s="53"/>
      <c r="AF494" s="52">
        <v>0</v>
      </c>
      <c r="AG494" s="52"/>
      <c r="AH494" s="53">
        <v>3</v>
      </c>
      <c r="AI494" s="53"/>
      <c r="AJ494" s="52">
        <v>0</v>
      </c>
      <c r="AK494" s="52"/>
      <c r="AL494" s="30"/>
    </row>
    <row r="495" spans="1:38" ht="30" customHeight="1" thickBot="1">
      <c r="A495" s="30"/>
      <c r="B495" s="71" t="s">
        <v>393</v>
      </c>
      <c r="C495" s="72"/>
      <c r="D495" s="60">
        <v>1</v>
      </c>
      <c r="E495" s="60"/>
      <c r="F495" s="60">
        <v>2</v>
      </c>
      <c r="G495" s="60"/>
      <c r="H495" s="60">
        <v>3</v>
      </c>
      <c r="I495" s="60"/>
      <c r="J495" s="53">
        <v>0</v>
      </c>
      <c r="K495" s="53"/>
      <c r="L495" s="52">
        <v>0</v>
      </c>
      <c r="M495" s="52"/>
      <c r="N495" s="53">
        <v>0</v>
      </c>
      <c r="O495" s="53"/>
      <c r="P495" s="52">
        <v>0</v>
      </c>
      <c r="Q495" s="52"/>
      <c r="R495" s="53">
        <v>0</v>
      </c>
      <c r="S495" s="53"/>
      <c r="T495" s="52">
        <v>0</v>
      </c>
      <c r="U495" s="52"/>
      <c r="V495" s="53">
        <v>0</v>
      </c>
      <c r="W495" s="53"/>
      <c r="X495" s="52">
        <v>0</v>
      </c>
      <c r="Y495" s="52"/>
      <c r="Z495" s="53">
        <v>0</v>
      </c>
      <c r="AA495" s="53"/>
      <c r="AB495" s="52">
        <v>0</v>
      </c>
      <c r="AC495" s="52"/>
      <c r="AD495" s="53">
        <v>0</v>
      </c>
      <c r="AE495" s="53"/>
      <c r="AF495" s="52">
        <v>0</v>
      </c>
      <c r="AG495" s="52"/>
      <c r="AH495" s="53">
        <v>1</v>
      </c>
      <c r="AI495" s="53"/>
      <c r="AJ495" s="52">
        <v>2</v>
      </c>
      <c r="AK495" s="52"/>
      <c r="AL495" s="30"/>
    </row>
    <row r="496" spans="1:38" ht="30" customHeight="1" thickBot="1">
      <c r="A496" s="30"/>
      <c r="B496" s="71" t="s">
        <v>460</v>
      </c>
      <c r="C496" s="72"/>
      <c r="D496" s="60">
        <v>2</v>
      </c>
      <c r="E496" s="60"/>
      <c r="F496" s="60">
        <v>1</v>
      </c>
      <c r="G496" s="60"/>
      <c r="H496" s="60">
        <v>3</v>
      </c>
      <c r="I496" s="60"/>
      <c r="J496" s="53">
        <v>0</v>
      </c>
      <c r="K496" s="53"/>
      <c r="L496" s="52">
        <v>0</v>
      </c>
      <c r="M496" s="52"/>
      <c r="N496" s="53">
        <v>0</v>
      </c>
      <c r="O496" s="53"/>
      <c r="P496" s="52">
        <v>0</v>
      </c>
      <c r="Q496" s="52"/>
      <c r="R496" s="53">
        <v>0</v>
      </c>
      <c r="S496" s="53"/>
      <c r="T496" s="52">
        <v>0</v>
      </c>
      <c r="U496" s="52"/>
      <c r="V496" s="53">
        <v>0</v>
      </c>
      <c r="W496" s="53"/>
      <c r="X496" s="52">
        <v>0</v>
      </c>
      <c r="Y496" s="52"/>
      <c r="Z496" s="53">
        <v>0</v>
      </c>
      <c r="AA496" s="53"/>
      <c r="AB496" s="52">
        <v>0</v>
      </c>
      <c r="AC496" s="52"/>
      <c r="AD496" s="53">
        <v>1</v>
      </c>
      <c r="AE496" s="53"/>
      <c r="AF496" s="52">
        <v>0</v>
      </c>
      <c r="AG496" s="52"/>
      <c r="AH496" s="53">
        <v>1</v>
      </c>
      <c r="AI496" s="53"/>
      <c r="AJ496" s="52">
        <v>1</v>
      </c>
      <c r="AK496" s="52"/>
      <c r="AL496" s="30"/>
    </row>
    <row r="497" spans="1:38" ht="30" customHeight="1" thickBot="1">
      <c r="A497" s="30"/>
      <c r="B497" s="71" t="s">
        <v>461</v>
      </c>
      <c r="C497" s="72"/>
      <c r="D497" s="60">
        <v>3</v>
      </c>
      <c r="E497" s="60"/>
      <c r="F497" s="60">
        <v>0</v>
      </c>
      <c r="G497" s="60"/>
      <c r="H497" s="60">
        <v>3</v>
      </c>
      <c r="I497" s="60"/>
      <c r="J497" s="53">
        <v>0</v>
      </c>
      <c r="K497" s="53"/>
      <c r="L497" s="52">
        <v>0</v>
      </c>
      <c r="M497" s="52"/>
      <c r="N497" s="53">
        <v>0</v>
      </c>
      <c r="O497" s="53"/>
      <c r="P497" s="52">
        <v>0</v>
      </c>
      <c r="Q497" s="52"/>
      <c r="R497" s="53">
        <v>0</v>
      </c>
      <c r="S497" s="53"/>
      <c r="T497" s="52">
        <v>0</v>
      </c>
      <c r="U497" s="52"/>
      <c r="V497" s="53">
        <v>0</v>
      </c>
      <c r="W497" s="53"/>
      <c r="X497" s="52">
        <v>0</v>
      </c>
      <c r="Y497" s="52"/>
      <c r="Z497" s="53">
        <v>0</v>
      </c>
      <c r="AA497" s="53"/>
      <c r="AB497" s="52">
        <v>0</v>
      </c>
      <c r="AC497" s="52"/>
      <c r="AD497" s="53">
        <v>1</v>
      </c>
      <c r="AE497" s="53"/>
      <c r="AF497" s="52">
        <v>0</v>
      </c>
      <c r="AG497" s="52"/>
      <c r="AH497" s="53">
        <v>2</v>
      </c>
      <c r="AI497" s="53"/>
      <c r="AJ497" s="52">
        <v>0</v>
      </c>
      <c r="AK497" s="52"/>
      <c r="AL497" s="30"/>
    </row>
    <row r="498" spans="1:38" ht="30" customHeight="1" thickBot="1">
      <c r="A498" s="30"/>
      <c r="B498" s="71" t="s">
        <v>394</v>
      </c>
      <c r="C498" s="72"/>
      <c r="D498" s="60">
        <v>3</v>
      </c>
      <c r="E498" s="60"/>
      <c r="F498" s="60">
        <v>0</v>
      </c>
      <c r="G498" s="60"/>
      <c r="H498" s="60">
        <v>3</v>
      </c>
      <c r="I498" s="60"/>
      <c r="J498" s="53">
        <v>0</v>
      </c>
      <c r="K498" s="53"/>
      <c r="L498" s="52">
        <v>0</v>
      </c>
      <c r="M498" s="52"/>
      <c r="N498" s="53">
        <v>0</v>
      </c>
      <c r="O498" s="53"/>
      <c r="P498" s="52">
        <v>0</v>
      </c>
      <c r="Q498" s="52"/>
      <c r="R498" s="53">
        <v>0</v>
      </c>
      <c r="S498" s="53"/>
      <c r="T498" s="52">
        <v>0</v>
      </c>
      <c r="U498" s="52"/>
      <c r="V498" s="53">
        <v>0</v>
      </c>
      <c r="W498" s="53"/>
      <c r="X498" s="52">
        <v>0</v>
      </c>
      <c r="Y498" s="52"/>
      <c r="Z498" s="53">
        <v>0</v>
      </c>
      <c r="AA498" s="53"/>
      <c r="AB498" s="52">
        <v>0</v>
      </c>
      <c r="AC498" s="52"/>
      <c r="AD498" s="53">
        <v>1</v>
      </c>
      <c r="AE498" s="53"/>
      <c r="AF498" s="52">
        <v>0</v>
      </c>
      <c r="AG498" s="52"/>
      <c r="AH498" s="53">
        <v>2</v>
      </c>
      <c r="AI498" s="53"/>
      <c r="AJ498" s="52">
        <v>0</v>
      </c>
      <c r="AK498" s="52"/>
      <c r="AL498" s="30"/>
    </row>
    <row r="499" spans="1:38" ht="30" customHeight="1" thickBot="1">
      <c r="A499" s="30"/>
      <c r="B499" s="71" t="s">
        <v>395</v>
      </c>
      <c r="C499" s="72"/>
      <c r="D499" s="60">
        <v>4</v>
      </c>
      <c r="E499" s="60"/>
      <c r="F499" s="60">
        <v>0</v>
      </c>
      <c r="G499" s="60"/>
      <c r="H499" s="60">
        <v>4</v>
      </c>
      <c r="I499" s="60"/>
      <c r="J499" s="53">
        <v>0</v>
      </c>
      <c r="K499" s="53"/>
      <c r="L499" s="52">
        <v>0</v>
      </c>
      <c r="M499" s="52"/>
      <c r="N499" s="53">
        <v>0</v>
      </c>
      <c r="O499" s="53"/>
      <c r="P499" s="52">
        <v>0</v>
      </c>
      <c r="Q499" s="52"/>
      <c r="R499" s="53">
        <v>0</v>
      </c>
      <c r="S499" s="53"/>
      <c r="T499" s="52">
        <v>0</v>
      </c>
      <c r="U499" s="52"/>
      <c r="V499" s="53">
        <v>0</v>
      </c>
      <c r="W499" s="53"/>
      <c r="X499" s="52">
        <v>0</v>
      </c>
      <c r="Y499" s="52"/>
      <c r="Z499" s="53">
        <v>0</v>
      </c>
      <c r="AA499" s="53"/>
      <c r="AB499" s="52">
        <v>0</v>
      </c>
      <c r="AC499" s="52"/>
      <c r="AD499" s="53">
        <v>1</v>
      </c>
      <c r="AE499" s="53"/>
      <c r="AF499" s="52">
        <v>0</v>
      </c>
      <c r="AG499" s="52"/>
      <c r="AH499" s="53">
        <v>3</v>
      </c>
      <c r="AI499" s="53"/>
      <c r="AJ499" s="52">
        <v>0</v>
      </c>
      <c r="AK499" s="52"/>
      <c r="AL499" s="30"/>
    </row>
    <row r="500" spans="1:38" ht="30" customHeight="1" thickBot="1">
      <c r="A500" s="30"/>
      <c r="B500" s="71" t="s">
        <v>396</v>
      </c>
      <c r="C500" s="72"/>
      <c r="D500" s="60">
        <v>3</v>
      </c>
      <c r="E500" s="60"/>
      <c r="F500" s="60">
        <v>0</v>
      </c>
      <c r="G500" s="60"/>
      <c r="H500" s="60">
        <v>3</v>
      </c>
      <c r="I500" s="60"/>
      <c r="J500" s="53">
        <v>0</v>
      </c>
      <c r="K500" s="53"/>
      <c r="L500" s="52">
        <v>0</v>
      </c>
      <c r="M500" s="52"/>
      <c r="N500" s="53">
        <v>0</v>
      </c>
      <c r="O500" s="53"/>
      <c r="P500" s="52">
        <v>0</v>
      </c>
      <c r="Q500" s="52"/>
      <c r="R500" s="53">
        <v>0</v>
      </c>
      <c r="S500" s="53"/>
      <c r="T500" s="52">
        <v>0</v>
      </c>
      <c r="U500" s="52"/>
      <c r="V500" s="53">
        <v>0</v>
      </c>
      <c r="W500" s="53"/>
      <c r="X500" s="52">
        <v>0</v>
      </c>
      <c r="Y500" s="52"/>
      <c r="Z500" s="53">
        <v>0</v>
      </c>
      <c r="AA500" s="53"/>
      <c r="AB500" s="52">
        <v>0</v>
      </c>
      <c r="AC500" s="52"/>
      <c r="AD500" s="53">
        <v>0</v>
      </c>
      <c r="AE500" s="53"/>
      <c r="AF500" s="52">
        <v>0</v>
      </c>
      <c r="AG500" s="52"/>
      <c r="AH500" s="53">
        <v>3</v>
      </c>
      <c r="AI500" s="53"/>
      <c r="AJ500" s="52">
        <v>0</v>
      </c>
      <c r="AK500" s="52"/>
      <c r="AL500" s="30"/>
    </row>
    <row r="501" spans="1:38" ht="30" customHeight="1" thickBot="1">
      <c r="A501" s="30"/>
      <c r="B501" s="71" t="s">
        <v>397</v>
      </c>
      <c r="C501" s="72"/>
      <c r="D501" s="60">
        <v>2</v>
      </c>
      <c r="E501" s="60"/>
      <c r="F501" s="60">
        <v>1</v>
      </c>
      <c r="G501" s="60"/>
      <c r="H501" s="60">
        <v>3</v>
      </c>
      <c r="I501" s="60"/>
      <c r="J501" s="53">
        <v>0</v>
      </c>
      <c r="K501" s="53"/>
      <c r="L501" s="52">
        <v>0</v>
      </c>
      <c r="M501" s="52"/>
      <c r="N501" s="53">
        <v>0</v>
      </c>
      <c r="O501" s="53"/>
      <c r="P501" s="52">
        <v>0</v>
      </c>
      <c r="Q501" s="52"/>
      <c r="R501" s="53">
        <v>0</v>
      </c>
      <c r="S501" s="53"/>
      <c r="T501" s="52">
        <v>0</v>
      </c>
      <c r="U501" s="52"/>
      <c r="V501" s="53">
        <v>0</v>
      </c>
      <c r="W501" s="53"/>
      <c r="X501" s="52">
        <v>0</v>
      </c>
      <c r="Y501" s="52"/>
      <c r="Z501" s="53">
        <v>0</v>
      </c>
      <c r="AA501" s="53"/>
      <c r="AB501" s="52">
        <v>0</v>
      </c>
      <c r="AC501" s="52"/>
      <c r="AD501" s="53">
        <v>0</v>
      </c>
      <c r="AE501" s="53"/>
      <c r="AF501" s="52">
        <v>1</v>
      </c>
      <c r="AG501" s="52"/>
      <c r="AH501" s="53">
        <v>2</v>
      </c>
      <c r="AI501" s="53"/>
      <c r="AJ501" s="52">
        <v>0</v>
      </c>
      <c r="AK501" s="52"/>
      <c r="AL501" s="30"/>
    </row>
    <row r="502" spans="1:38" ht="30" customHeight="1" thickBot="1">
      <c r="A502" s="30"/>
      <c r="B502" s="71" t="s">
        <v>398</v>
      </c>
      <c r="C502" s="72"/>
      <c r="D502" s="60">
        <v>3</v>
      </c>
      <c r="E502" s="60"/>
      <c r="F502" s="60">
        <v>0</v>
      </c>
      <c r="G502" s="60"/>
      <c r="H502" s="60">
        <v>3</v>
      </c>
      <c r="I502" s="60"/>
      <c r="J502" s="53">
        <v>0</v>
      </c>
      <c r="K502" s="53"/>
      <c r="L502" s="52">
        <v>0</v>
      </c>
      <c r="M502" s="52"/>
      <c r="N502" s="53">
        <v>0</v>
      </c>
      <c r="O502" s="53"/>
      <c r="P502" s="52">
        <v>0</v>
      </c>
      <c r="Q502" s="52"/>
      <c r="R502" s="53">
        <v>0</v>
      </c>
      <c r="S502" s="53"/>
      <c r="T502" s="52">
        <v>0</v>
      </c>
      <c r="U502" s="52"/>
      <c r="V502" s="53">
        <v>0</v>
      </c>
      <c r="W502" s="53"/>
      <c r="X502" s="52">
        <v>0</v>
      </c>
      <c r="Y502" s="52"/>
      <c r="Z502" s="53">
        <v>0</v>
      </c>
      <c r="AA502" s="53"/>
      <c r="AB502" s="52">
        <v>0</v>
      </c>
      <c r="AC502" s="52"/>
      <c r="AD502" s="53">
        <v>2</v>
      </c>
      <c r="AE502" s="53"/>
      <c r="AF502" s="52">
        <v>0</v>
      </c>
      <c r="AG502" s="52"/>
      <c r="AH502" s="53">
        <v>1</v>
      </c>
      <c r="AI502" s="53"/>
      <c r="AJ502" s="52">
        <v>0</v>
      </c>
      <c r="AK502" s="52"/>
      <c r="AL502" s="30"/>
    </row>
    <row r="503" spans="1:38" ht="30" customHeight="1" thickBot="1">
      <c r="A503" s="30"/>
      <c r="B503" s="71" t="s">
        <v>399</v>
      </c>
      <c r="C503" s="72"/>
      <c r="D503" s="60">
        <v>3</v>
      </c>
      <c r="E503" s="60"/>
      <c r="F503" s="60">
        <v>0</v>
      </c>
      <c r="G503" s="60"/>
      <c r="H503" s="60">
        <v>3</v>
      </c>
      <c r="I503" s="60"/>
      <c r="J503" s="53">
        <v>0</v>
      </c>
      <c r="K503" s="53"/>
      <c r="L503" s="52">
        <v>0</v>
      </c>
      <c r="M503" s="52"/>
      <c r="N503" s="53">
        <v>0</v>
      </c>
      <c r="O503" s="53"/>
      <c r="P503" s="52">
        <v>0</v>
      </c>
      <c r="Q503" s="52"/>
      <c r="R503" s="53">
        <v>0</v>
      </c>
      <c r="S503" s="53"/>
      <c r="T503" s="52">
        <v>0</v>
      </c>
      <c r="U503" s="52"/>
      <c r="V503" s="53">
        <v>0</v>
      </c>
      <c r="W503" s="53"/>
      <c r="X503" s="52">
        <v>0</v>
      </c>
      <c r="Y503" s="52"/>
      <c r="Z503" s="53">
        <v>0</v>
      </c>
      <c r="AA503" s="53"/>
      <c r="AB503" s="52">
        <v>0</v>
      </c>
      <c r="AC503" s="52"/>
      <c r="AD503" s="53">
        <v>2</v>
      </c>
      <c r="AE503" s="53"/>
      <c r="AF503" s="52">
        <v>0</v>
      </c>
      <c r="AG503" s="52"/>
      <c r="AH503" s="53">
        <v>1</v>
      </c>
      <c r="AI503" s="53"/>
      <c r="AJ503" s="52">
        <v>0</v>
      </c>
      <c r="AK503" s="52"/>
      <c r="AL503" s="30"/>
    </row>
    <row r="504" spans="1:38" ht="30" customHeight="1" thickBot="1">
      <c r="A504" s="30"/>
      <c r="B504" s="71" t="s">
        <v>400</v>
      </c>
      <c r="C504" s="72"/>
      <c r="D504" s="60">
        <v>2</v>
      </c>
      <c r="E504" s="60"/>
      <c r="F504" s="60">
        <v>1</v>
      </c>
      <c r="G504" s="60"/>
      <c r="H504" s="60">
        <v>3</v>
      </c>
      <c r="I504" s="60"/>
      <c r="J504" s="53">
        <v>0</v>
      </c>
      <c r="K504" s="53"/>
      <c r="L504" s="52">
        <v>0</v>
      </c>
      <c r="M504" s="52"/>
      <c r="N504" s="53">
        <v>0</v>
      </c>
      <c r="O504" s="53"/>
      <c r="P504" s="52">
        <v>0</v>
      </c>
      <c r="Q504" s="52"/>
      <c r="R504" s="53">
        <v>0</v>
      </c>
      <c r="S504" s="53"/>
      <c r="T504" s="52">
        <v>0</v>
      </c>
      <c r="U504" s="52"/>
      <c r="V504" s="53">
        <v>0</v>
      </c>
      <c r="W504" s="53"/>
      <c r="X504" s="52">
        <v>0</v>
      </c>
      <c r="Y504" s="52"/>
      <c r="Z504" s="53">
        <v>0</v>
      </c>
      <c r="AA504" s="53"/>
      <c r="AB504" s="52">
        <v>0</v>
      </c>
      <c r="AC504" s="52"/>
      <c r="AD504" s="53">
        <v>0</v>
      </c>
      <c r="AE504" s="53"/>
      <c r="AF504" s="52">
        <v>0</v>
      </c>
      <c r="AG504" s="52"/>
      <c r="AH504" s="53">
        <v>2</v>
      </c>
      <c r="AI504" s="53"/>
      <c r="AJ504" s="52">
        <v>1</v>
      </c>
      <c r="AK504" s="52"/>
      <c r="AL504" s="30"/>
    </row>
    <row r="505" spans="1:38" ht="30" customHeight="1" thickBot="1">
      <c r="A505" s="30"/>
      <c r="B505" s="71" t="s">
        <v>401</v>
      </c>
      <c r="C505" s="72"/>
      <c r="D505" s="60">
        <v>3</v>
      </c>
      <c r="E505" s="60"/>
      <c r="F505" s="60">
        <v>0</v>
      </c>
      <c r="G505" s="60"/>
      <c r="H505" s="60">
        <v>3</v>
      </c>
      <c r="I505" s="60"/>
      <c r="J505" s="53">
        <v>0</v>
      </c>
      <c r="K505" s="53"/>
      <c r="L505" s="52">
        <v>0</v>
      </c>
      <c r="M505" s="52"/>
      <c r="N505" s="53">
        <v>0</v>
      </c>
      <c r="O505" s="53"/>
      <c r="P505" s="52">
        <v>0</v>
      </c>
      <c r="Q505" s="52"/>
      <c r="R505" s="53">
        <v>0</v>
      </c>
      <c r="S505" s="53"/>
      <c r="T505" s="52">
        <v>0</v>
      </c>
      <c r="U505" s="52"/>
      <c r="V505" s="53">
        <v>0</v>
      </c>
      <c r="W505" s="53"/>
      <c r="X505" s="52">
        <v>0</v>
      </c>
      <c r="Y505" s="52"/>
      <c r="Z505" s="53">
        <v>0</v>
      </c>
      <c r="AA505" s="53"/>
      <c r="AB505" s="52">
        <v>0</v>
      </c>
      <c r="AC505" s="52"/>
      <c r="AD505" s="53">
        <v>0</v>
      </c>
      <c r="AE505" s="53"/>
      <c r="AF505" s="52">
        <v>0</v>
      </c>
      <c r="AG505" s="52"/>
      <c r="AH505" s="53">
        <v>3</v>
      </c>
      <c r="AI505" s="53"/>
      <c r="AJ505" s="52">
        <v>0</v>
      </c>
      <c r="AK505" s="52"/>
      <c r="AL505" s="30"/>
    </row>
    <row r="506" spans="1:38" ht="30" customHeight="1" thickBot="1">
      <c r="A506" s="30"/>
      <c r="B506" s="71" t="s">
        <v>402</v>
      </c>
      <c r="C506" s="72"/>
      <c r="D506" s="60">
        <v>3</v>
      </c>
      <c r="E506" s="60"/>
      <c r="F506" s="60">
        <v>1</v>
      </c>
      <c r="G506" s="60"/>
      <c r="H506" s="60">
        <v>4</v>
      </c>
      <c r="I506" s="60"/>
      <c r="J506" s="53">
        <v>0</v>
      </c>
      <c r="K506" s="53"/>
      <c r="L506" s="52">
        <v>0</v>
      </c>
      <c r="M506" s="52"/>
      <c r="N506" s="53">
        <v>0</v>
      </c>
      <c r="O506" s="53"/>
      <c r="P506" s="52">
        <v>0</v>
      </c>
      <c r="Q506" s="52"/>
      <c r="R506" s="53">
        <v>0</v>
      </c>
      <c r="S506" s="53"/>
      <c r="T506" s="52">
        <v>0</v>
      </c>
      <c r="U506" s="52"/>
      <c r="V506" s="53">
        <v>0</v>
      </c>
      <c r="W506" s="53"/>
      <c r="X506" s="52">
        <v>0</v>
      </c>
      <c r="Y506" s="52"/>
      <c r="Z506" s="53">
        <v>0</v>
      </c>
      <c r="AA506" s="53"/>
      <c r="AB506" s="52">
        <v>0</v>
      </c>
      <c r="AC506" s="52"/>
      <c r="AD506" s="53">
        <v>0</v>
      </c>
      <c r="AE506" s="53"/>
      <c r="AF506" s="52">
        <v>0</v>
      </c>
      <c r="AG506" s="52"/>
      <c r="AH506" s="53">
        <v>3</v>
      </c>
      <c r="AI506" s="53"/>
      <c r="AJ506" s="52">
        <v>1</v>
      </c>
      <c r="AK506" s="52"/>
      <c r="AL506" s="30"/>
    </row>
    <row r="507" spans="1:38" ht="30" customHeight="1" thickBot="1">
      <c r="A507" s="30"/>
      <c r="B507" s="71" t="s">
        <v>403</v>
      </c>
      <c r="C507" s="72"/>
      <c r="D507" s="60">
        <v>3</v>
      </c>
      <c r="E507" s="60"/>
      <c r="F507" s="60">
        <v>0</v>
      </c>
      <c r="G507" s="60"/>
      <c r="H507" s="60">
        <v>3</v>
      </c>
      <c r="I507" s="60"/>
      <c r="J507" s="53">
        <v>0</v>
      </c>
      <c r="K507" s="53"/>
      <c r="L507" s="52">
        <v>0</v>
      </c>
      <c r="M507" s="52"/>
      <c r="N507" s="53">
        <v>0</v>
      </c>
      <c r="O507" s="53"/>
      <c r="P507" s="52">
        <v>0</v>
      </c>
      <c r="Q507" s="52"/>
      <c r="R507" s="53">
        <v>0</v>
      </c>
      <c r="S507" s="53"/>
      <c r="T507" s="52">
        <v>0</v>
      </c>
      <c r="U507" s="52"/>
      <c r="V507" s="53">
        <v>0</v>
      </c>
      <c r="W507" s="53"/>
      <c r="X507" s="52">
        <v>0</v>
      </c>
      <c r="Y507" s="52"/>
      <c r="Z507" s="53">
        <v>0</v>
      </c>
      <c r="AA507" s="53"/>
      <c r="AB507" s="52">
        <v>0</v>
      </c>
      <c r="AC507" s="52"/>
      <c r="AD507" s="53">
        <v>0</v>
      </c>
      <c r="AE507" s="53"/>
      <c r="AF507" s="52">
        <v>0</v>
      </c>
      <c r="AG507" s="52"/>
      <c r="AH507" s="53">
        <v>3</v>
      </c>
      <c r="AI507" s="53"/>
      <c r="AJ507" s="52">
        <v>0</v>
      </c>
      <c r="AK507" s="52"/>
      <c r="AL507" s="30"/>
    </row>
    <row r="508" spans="1:38" ht="30" customHeight="1" thickBot="1">
      <c r="A508" s="30"/>
      <c r="B508" s="71" t="s">
        <v>404</v>
      </c>
      <c r="C508" s="72"/>
      <c r="D508" s="60">
        <v>3</v>
      </c>
      <c r="E508" s="60"/>
      <c r="F508" s="60">
        <v>0</v>
      </c>
      <c r="G508" s="60"/>
      <c r="H508" s="60">
        <v>3</v>
      </c>
      <c r="I508" s="60"/>
      <c r="J508" s="53">
        <v>0</v>
      </c>
      <c r="K508" s="53"/>
      <c r="L508" s="52">
        <v>0</v>
      </c>
      <c r="M508" s="52"/>
      <c r="N508" s="53">
        <v>0</v>
      </c>
      <c r="O508" s="53"/>
      <c r="P508" s="52">
        <v>0</v>
      </c>
      <c r="Q508" s="52"/>
      <c r="R508" s="53">
        <v>0</v>
      </c>
      <c r="S508" s="53"/>
      <c r="T508" s="52">
        <v>0</v>
      </c>
      <c r="U508" s="52"/>
      <c r="V508" s="53">
        <v>0</v>
      </c>
      <c r="W508" s="53"/>
      <c r="X508" s="52">
        <v>0</v>
      </c>
      <c r="Y508" s="52"/>
      <c r="Z508" s="53">
        <v>0</v>
      </c>
      <c r="AA508" s="53"/>
      <c r="AB508" s="52">
        <v>0</v>
      </c>
      <c r="AC508" s="52"/>
      <c r="AD508" s="53">
        <v>1</v>
      </c>
      <c r="AE508" s="53"/>
      <c r="AF508" s="52">
        <v>0</v>
      </c>
      <c r="AG508" s="52"/>
      <c r="AH508" s="53">
        <v>2</v>
      </c>
      <c r="AI508" s="53"/>
      <c r="AJ508" s="52">
        <v>0</v>
      </c>
      <c r="AK508" s="52"/>
      <c r="AL508" s="30"/>
    </row>
    <row r="509" spans="1:38" ht="30" customHeight="1" thickBot="1">
      <c r="A509" s="30"/>
      <c r="B509" s="71" t="s">
        <v>405</v>
      </c>
      <c r="C509" s="72"/>
      <c r="D509" s="60">
        <v>2</v>
      </c>
      <c r="E509" s="60"/>
      <c r="F509" s="60">
        <v>1</v>
      </c>
      <c r="G509" s="60"/>
      <c r="H509" s="60">
        <v>3</v>
      </c>
      <c r="I509" s="60"/>
      <c r="J509" s="53">
        <v>0</v>
      </c>
      <c r="K509" s="53"/>
      <c r="L509" s="52">
        <v>0</v>
      </c>
      <c r="M509" s="52"/>
      <c r="N509" s="53">
        <v>0</v>
      </c>
      <c r="O509" s="53"/>
      <c r="P509" s="52">
        <v>0</v>
      </c>
      <c r="Q509" s="52"/>
      <c r="R509" s="53">
        <v>0</v>
      </c>
      <c r="S509" s="53"/>
      <c r="T509" s="52">
        <v>0</v>
      </c>
      <c r="U509" s="52"/>
      <c r="V509" s="53">
        <v>0</v>
      </c>
      <c r="W509" s="53"/>
      <c r="X509" s="52">
        <v>0</v>
      </c>
      <c r="Y509" s="52"/>
      <c r="Z509" s="53">
        <v>0</v>
      </c>
      <c r="AA509" s="53"/>
      <c r="AB509" s="52">
        <v>0</v>
      </c>
      <c r="AC509" s="52"/>
      <c r="AD509" s="53">
        <v>1</v>
      </c>
      <c r="AE509" s="53"/>
      <c r="AF509" s="52">
        <v>0</v>
      </c>
      <c r="AG509" s="52"/>
      <c r="AH509" s="53">
        <v>1</v>
      </c>
      <c r="AI509" s="53"/>
      <c r="AJ509" s="52">
        <v>1</v>
      </c>
      <c r="AK509" s="52"/>
      <c r="AL509" s="30"/>
    </row>
    <row r="510" spans="1:38" ht="30" customHeight="1" thickBot="1">
      <c r="A510" s="30"/>
      <c r="B510" s="71" t="s">
        <v>406</v>
      </c>
      <c r="C510" s="72"/>
      <c r="D510" s="60">
        <v>3</v>
      </c>
      <c r="E510" s="60"/>
      <c r="F510" s="60">
        <v>0</v>
      </c>
      <c r="G510" s="60"/>
      <c r="H510" s="60">
        <v>3</v>
      </c>
      <c r="I510" s="60"/>
      <c r="J510" s="53">
        <v>0</v>
      </c>
      <c r="K510" s="53"/>
      <c r="L510" s="52">
        <v>0</v>
      </c>
      <c r="M510" s="52"/>
      <c r="N510" s="53">
        <v>0</v>
      </c>
      <c r="O510" s="53"/>
      <c r="P510" s="52">
        <v>0</v>
      </c>
      <c r="Q510" s="52"/>
      <c r="R510" s="53">
        <v>0</v>
      </c>
      <c r="S510" s="53"/>
      <c r="T510" s="52">
        <v>0</v>
      </c>
      <c r="U510" s="52"/>
      <c r="V510" s="53">
        <v>0</v>
      </c>
      <c r="W510" s="53"/>
      <c r="X510" s="52">
        <v>0</v>
      </c>
      <c r="Y510" s="52"/>
      <c r="Z510" s="53">
        <v>0</v>
      </c>
      <c r="AA510" s="53"/>
      <c r="AB510" s="52">
        <v>0</v>
      </c>
      <c r="AC510" s="52"/>
      <c r="AD510" s="53">
        <v>1</v>
      </c>
      <c r="AE510" s="53"/>
      <c r="AF510" s="52">
        <v>0</v>
      </c>
      <c r="AG510" s="52"/>
      <c r="AH510" s="53">
        <v>2</v>
      </c>
      <c r="AI510" s="53"/>
      <c r="AJ510" s="52">
        <v>0</v>
      </c>
      <c r="AK510" s="52"/>
      <c r="AL510" s="30"/>
    </row>
    <row r="511" spans="1:38" ht="30" customHeight="1" thickBot="1">
      <c r="A511" s="30"/>
      <c r="B511" s="71" t="s">
        <v>407</v>
      </c>
      <c r="C511" s="72"/>
      <c r="D511" s="60">
        <v>3</v>
      </c>
      <c r="E511" s="60"/>
      <c r="F511" s="60">
        <v>0</v>
      </c>
      <c r="G511" s="60"/>
      <c r="H511" s="60">
        <v>3</v>
      </c>
      <c r="I511" s="60"/>
      <c r="J511" s="53">
        <v>0</v>
      </c>
      <c r="K511" s="53"/>
      <c r="L511" s="52">
        <v>0</v>
      </c>
      <c r="M511" s="52"/>
      <c r="N511" s="53">
        <v>0</v>
      </c>
      <c r="O511" s="53"/>
      <c r="P511" s="52">
        <v>0</v>
      </c>
      <c r="Q511" s="52"/>
      <c r="R511" s="53">
        <v>0</v>
      </c>
      <c r="S511" s="53"/>
      <c r="T511" s="52">
        <v>0</v>
      </c>
      <c r="U511" s="52"/>
      <c r="V511" s="53">
        <v>0</v>
      </c>
      <c r="W511" s="53"/>
      <c r="X511" s="52">
        <v>0</v>
      </c>
      <c r="Y511" s="52"/>
      <c r="Z511" s="53">
        <v>0</v>
      </c>
      <c r="AA511" s="53"/>
      <c r="AB511" s="52">
        <v>0</v>
      </c>
      <c r="AC511" s="52"/>
      <c r="AD511" s="53">
        <v>0</v>
      </c>
      <c r="AE511" s="53"/>
      <c r="AF511" s="52">
        <v>0</v>
      </c>
      <c r="AG511" s="52"/>
      <c r="AH511" s="53">
        <v>3</v>
      </c>
      <c r="AI511" s="53"/>
      <c r="AJ511" s="52">
        <v>0</v>
      </c>
      <c r="AK511" s="52"/>
      <c r="AL511" s="30"/>
    </row>
    <row r="512" spans="1:38" ht="30" customHeight="1" thickBot="1">
      <c r="A512" s="30"/>
      <c r="B512" s="71" t="s">
        <v>462</v>
      </c>
      <c r="C512" s="72"/>
      <c r="D512" s="60">
        <v>3</v>
      </c>
      <c r="E512" s="60"/>
      <c r="F512" s="60">
        <v>0</v>
      </c>
      <c r="G512" s="60"/>
      <c r="H512" s="60">
        <v>3</v>
      </c>
      <c r="I512" s="60"/>
      <c r="J512" s="53">
        <v>0</v>
      </c>
      <c r="K512" s="53"/>
      <c r="L512" s="52">
        <v>0</v>
      </c>
      <c r="M512" s="52"/>
      <c r="N512" s="53">
        <v>0</v>
      </c>
      <c r="O512" s="53"/>
      <c r="P512" s="52">
        <v>0</v>
      </c>
      <c r="Q512" s="52"/>
      <c r="R512" s="53">
        <v>0</v>
      </c>
      <c r="S512" s="53"/>
      <c r="T512" s="52">
        <v>0</v>
      </c>
      <c r="U512" s="52"/>
      <c r="V512" s="53">
        <v>0</v>
      </c>
      <c r="W512" s="53"/>
      <c r="X512" s="52">
        <v>0</v>
      </c>
      <c r="Y512" s="52"/>
      <c r="Z512" s="53">
        <v>0</v>
      </c>
      <c r="AA512" s="53"/>
      <c r="AB512" s="52">
        <v>0</v>
      </c>
      <c r="AC512" s="52"/>
      <c r="AD512" s="53">
        <v>0</v>
      </c>
      <c r="AE512" s="53"/>
      <c r="AF512" s="52">
        <v>0</v>
      </c>
      <c r="AG512" s="52"/>
      <c r="AH512" s="53">
        <v>3</v>
      </c>
      <c r="AI512" s="53"/>
      <c r="AJ512" s="52">
        <v>0</v>
      </c>
      <c r="AK512" s="52"/>
      <c r="AL512" s="30"/>
    </row>
    <row r="513" spans="1:38" ht="30" customHeight="1" thickBot="1">
      <c r="A513" s="30"/>
      <c r="B513" s="71" t="s">
        <v>409</v>
      </c>
      <c r="C513" s="72"/>
      <c r="D513" s="60">
        <v>3</v>
      </c>
      <c r="E513" s="60"/>
      <c r="F513" s="60">
        <v>0</v>
      </c>
      <c r="G513" s="60"/>
      <c r="H513" s="60">
        <v>3</v>
      </c>
      <c r="I513" s="60"/>
      <c r="J513" s="53">
        <v>0</v>
      </c>
      <c r="K513" s="53"/>
      <c r="L513" s="52">
        <v>0</v>
      </c>
      <c r="M513" s="52"/>
      <c r="N513" s="53">
        <v>0</v>
      </c>
      <c r="O513" s="53"/>
      <c r="P513" s="52">
        <v>0</v>
      </c>
      <c r="Q513" s="52"/>
      <c r="R513" s="53">
        <v>0</v>
      </c>
      <c r="S513" s="53"/>
      <c r="T513" s="52">
        <v>0</v>
      </c>
      <c r="U513" s="52"/>
      <c r="V513" s="53">
        <v>0</v>
      </c>
      <c r="W513" s="53"/>
      <c r="X513" s="52">
        <v>0</v>
      </c>
      <c r="Y513" s="52"/>
      <c r="Z513" s="53">
        <v>0</v>
      </c>
      <c r="AA513" s="53"/>
      <c r="AB513" s="52">
        <v>0</v>
      </c>
      <c r="AC513" s="52"/>
      <c r="AD513" s="53">
        <v>0</v>
      </c>
      <c r="AE513" s="53"/>
      <c r="AF513" s="52">
        <v>0</v>
      </c>
      <c r="AG513" s="52"/>
      <c r="AH513" s="53">
        <v>3</v>
      </c>
      <c r="AI513" s="53"/>
      <c r="AJ513" s="52">
        <v>0</v>
      </c>
      <c r="AK513" s="52"/>
      <c r="AL513" s="30"/>
    </row>
    <row r="514" spans="1:38" ht="30" customHeight="1" thickBot="1">
      <c r="A514" s="30"/>
      <c r="B514" s="71" t="s">
        <v>410</v>
      </c>
      <c r="C514" s="72"/>
      <c r="D514" s="60">
        <v>3</v>
      </c>
      <c r="E514" s="60"/>
      <c r="F514" s="60">
        <v>2</v>
      </c>
      <c r="G514" s="60"/>
      <c r="H514" s="60">
        <v>5</v>
      </c>
      <c r="I514" s="60"/>
      <c r="J514" s="53">
        <v>0</v>
      </c>
      <c r="K514" s="53"/>
      <c r="L514" s="52">
        <v>0</v>
      </c>
      <c r="M514" s="52"/>
      <c r="N514" s="53">
        <v>0</v>
      </c>
      <c r="O514" s="53"/>
      <c r="P514" s="52">
        <v>0</v>
      </c>
      <c r="Q514" s="52"/>
      <c r="R514" s="53">
        <v>0</v>
      </c>
      <c r="S514" s="53"/>
      <c r="T514" s="52">
        <v>0</v>
      </c>
      <c r="U514" s="52"/>
      <c r="V514" s="53">
        <v>0</v>
      </c>
      <c r="W514" s="53"/>
      <c r="X514" s="52">
        <v>0</v>
      </c>
      <c r="Y514" s="52"/>
      <c r="Z514" s="53">
        <v>0</v>
      </c>
      <c r="AA514" s="53"/>
      <c r="AB514" s="52">
        <v>0</v>
      </c>
      <c r="AC514" s="52"/>
      <c r="AD514" s="53">
        <v>2</v>
      </c>
      <c r="AE514" s="53"/>
      <c r="AF514" s="52">
        <v>0</v>
      </c>
      <c r="AG514" s="52"/>
      <c r="AH514" s="53">
        <v>1</v>
      </c>
      <c r="AI514" s="53"/>
      <c r="AJ514" s="52">
        <v>2</v>
      </c>
      <c r="AK514" s="52"/>
      <c r="AL514" s="30"/>
    </row>
    <row r="515" spans="1:38" ht="30" customHeight="1" thickBot="1">
      <c r="A515" s="30"/>
      <c r="B515" s="71" t="s">
        <v>411</v>
      </c>
      <c r="C515" s="72"/>
      <c r="D515" s="60">
        <v>3</v>
      </c>
      <c r="E515" s="60"/>
      <c r="F515" s="60">
        <v>0</v>
      </c>
      <c r="G515" s="60"/>
      <c r="H515" s="60">
        <v>3</v>
      </c>
      <c r="I515" s="60"/>
      <c r="J515" s="53">
        <v>0</v>
      </c>
      <c r="K515" s="53"/>
      <c r="L515" s="52">
        <v>0</v>
      </c>
      <c r="M515" s="52"/>
      <c r="N515" s="53">
        <v>0</v>
      </c>
      <c r="O515" s="53"/>
      <c r="P515" s="52">
        <v>0</v>
      </c>
      <c r="Q515" s="52"/>
      <c r="R515" s="53">
        <v>0</v>
      </c>
      <c r="S515" s="53"/>
      <c r="T515" s="52">
        <v>0</v>
      </c>
      <c r="U515" s="52"/>
      <c r="V515" s="53">
        <v>0</v>
      </c>
      <c r="W515" s="53"/>
      <c r="X515" s="52">
        <v>0</v>
      </c>
      <c r="Y515" s="52"/>
      <c r="Z515" s="53">
        <v>0</v>
      </c>
      <c r="AA515" s="53"/>
      <c r="AB515" s="52">
        <v>0</v>
      </c>
      <c r="AC515" s="52"/>
      <c r="AD515" s="53">
        <v>0</v>
      </c>
      <c r="AE515" s="53"/>
      <c r="AF515" s="52">
        <v>0</v>
      </c>
      <c r="AG515" s="52"/>
      <c r="AH515" s="53">
        <v>3</v>
      </c>
      <c r="AI515" s="53"/>
      <c r="AJ515" s="52">
        <v>0</v>
      </c>
      <c r="AK515" s="52"/>
      <c r="AL515" s="30"/>
    </row>
    <row r="516" spans="1:38" ht="30" customHeight="1" thickBot="1">
      <c r="A516" s="30"/>
      <c r="B516" s="71" t="s">
        <v>463</v>
      </c>
      <c r="C516" s="72"/>
      <c r="D516" s="60">
        <v>2</v>
      </c>
      <c r="E516" s="60"/>
      <c r="F516" s="60">
        <v>1</v>
      </c>
      <c r="G516" s="60"/>
      <c r="H516" s="60">
        <v>3</v>
      </c>
      <c r="I516" s="60"/>
      <c r="J516" s="53">
        <v>0</v>
      </c>
      <c r="K516" s="53"/>
      <c r="L516" s="52">
        <v>0</v>
      </c>
      <c r="M516" s="52"/>
      <c r="N516" s="53">
        <v>0</v>
      </c>
      <c r="O516" s="53"/>
      <c r="P516" s="52">
        <v>0</v>
      </c>
      <c r="Q516" s="52"/>
      <c r="R516" s="53">
        <v>0</v>
      </c>
      <c r="S516" s="53"/>
      <c r="T516" s="52">
        <v>0</v>
      </c>
      <c r="U516" s="52"/>
      <c r="V516" s="53">
        <v>0</v>
      </c>
      <c r="W516" s="53"/>
      <c r="X516" s="52">
        <v>0</v>
      </c>
      <c r="Y516" s="52"/>
      <c r="Z516" s="53">
        <v>0</v>
      </c>
      <c r="AA516" s="53"/>
      <c r="AB516" s="52">
        <v>0</v>
      </c>
      <c r="AC516" s="52"/>
      <c r="AD516" s="53">
        <v>0</v>
      </c>
      <c r="AE516" s="53"/>
      <c r="AF516" s="52">
        <v>0</v>
      </c>
      <c r="AG516" s="52"/>
      <c r="AH516" s="53">
        <v>2</v>
      </c>
      <c r="AI516" s="53"/>
      <c r="AJ516" s="52">
        <v>1</v>
      </c>
      <c r="AK516" s="52"/>
      <c r="AL516" s="30"/>
    </row>
    <row r="517" spans="1:38" ht="30" customHeight="1" thickBot="1">
      <c r="A517" s="30"/>
      <c r="B517" s="71" t="s">
        <v>412</v>
      </c>
      <c r="C517" s="72"/>
      <c r="D517" s="60">
        <v>3</v>
      </c>
      <c r="E517" s="60"/>
      <c r="F517" s="60">
        <v>0</v>
      </c>
      <c r="G517" s="60"/>
      <c r="H517" s="60">
        <v>3</v>
      </c>
      <c r="I517" s="60"/>
      <c r="J517" s="53">
        <v>0</v>
      </c>
      <c r="K517" s="53"/>
      <c r="L517" s="52">
        <v>0</v>
      </c>
      <c r="M517" s="52"/>
      <c r="N517" s="53">
        <v>0</v>
      </c>
      <c r="O517" s="53"/>
      <c r="P517" s="52">
        <v>0</v>
      </c>
      <c r="Q517" s="52"/>
      <c r="R517" s="53">
        <v>0</v>
      </c>
      <c r="S517" s="53"/>
      <c r="T517" s="52">
        <v>0</v>
      </c>
      <c r="U517" s="52"/>
      <c r="V517" s="53">
        <v>0</v>
      </c>
      <c r="W517" s="53"/>
      <c r="X517" s="52">
        <v>0</v>
      </c>
      <c r="Y517" s="52"/>
      <c r="Z517" s="53">
        <v>0</v>
      </c>
      <c r="AA517" s="53"/>
      <c r="AB517" s="52">
        <v>0</v>
      </c>
      <c r="AC517" s="52"/>
      <c r="AD517" s="53">
        <v>0</v>
      </c>
      <c r="AE517" s="53"/>
      <c r="AF517" s="52">
        <v>0</v>
      </c>
      <c r="AG517" s="52"/>
      <c r="AH517" s="53">
        <v>3</v>
      </c>
      <c r="AI517" s="53"/>
      <c r="AJ517" s="52">
        <v>0</v>
      </c>
      <c r="AK517" s="52"/>
      <c r="AL517" s="30"/>
    </row>
    <row r="518" spans="1:38" ht="30" customHeight="1" thickBot="1">
      <c r="A518" s="30"/>
      <c r="B518" s="71" t="s">
        <v>413</v>
      </c>
      <c r="C518" s="72"/>
      <c r="D518" s="60">
        <v>3</v>
      </c>
      <c r="E518" s="60"/>
      <c r="F518" s="60">
        <v>0</v>
      </c>
      <c r="G518" s="60"/>
      <c r="H518" s="60">
        <v>3</v>
      </c>
      <c r="I518" s="60"/>
      <c r="J518" s="53">
        <v>0</v>
      </c>
      <c r="K518" s="53"/>
      <c r="L518" s="52">
        <v>0</v>
      </c>
      <c r="M518" s="52"/>
      <c r="N518" s="53">
        <v>0</v>
      </c>
      <c r="O518" s="53"/>
      <c r="P518" s="52">
        <v>0</v>
      </c>
      <c r="Q518" s="52"/>
      <c r="R518" s="53">
        <v>0</v>
      </c>
      <c r="S518" s="53"/>
      <c r="T518" s="52">
        <v>0</v>
      </c>
      <c r="U518" s="52"/>
      <c r="V518" s="53">
        <v>0</v>
      </c>
      <c r="W518" s="53"/>
      <c r="X518" s="52">
        <v>0</v>
      </c>
      <c r="Y518" s="52"/>
      <c r="Z518" s="53">
        <v>0</v>
      </c>
      <c r="AA518" s="53"/>
      <c r="AB518" s="52">
        <v>0</v>
      </c>
      <c r="AC518" s="52"/>
      <c r="AD518" s="53">
        <v>1</v>
      </c>
      <c r="AE518" s="53"/>
      <c r="AF518" s="52">
        <v>0</v>
      </c>
      <c r="AG518" s="52"/>
      <c r="AH518" s="53">
        <v>2</v>
      </c>
      <c r="AI518" s="53"/>
      <c r="AJ518" s="52">
        <v>0</v>
      </c>
      <c r="AK518" s="52"/>
      <c r="AL518" s="30"/>
    </row>
    <row r="519" spans="1:38" ht="30" customHeight="1" thickBot="1">
      <c r="A519" s="30"/>
      <c r="B519" s="71" t="s">
        <v>414</v>
      </c>
      <c r="C519" s="72"/>
      <c r="D519" s="60">
        <v>3</v>
      </c>
      <c r="E519" s="60"/>
      <c r="F519" s="60">
        <v>0</v>
      </c>
      <c r="G519" s="60"/>
      <c r="H519" s="60">
        <v>3</v>
      </c>
      <c r="I519" s="60"/>
      <c r="J519" s="53">
        <v>0</v>
      </c>
      <c r="K519" s="53"/>
      <c r="L519" s="52">
        <v>0</v>
      </c>
      <c r="M519" s="52"/>
      <c r="N519" s="53">
        <v>0</v>
      </c>
      <c r="O519" s="53"/>
      <c r="P519" s="52">
        <v>0</v>
      </c>
      <c r="Q519" s="52"/>
      <c r="R519" s="53">
        <v>0</v>
      </c>
      <c r="S519" s="53"/>
      <c r="T519" s="52">
        <v>0</v>
      </c>
      <c r="U519" s="52"/>
      <c r="V519" s="53">
        <v>0</v>
      </c>
      <c r="W519" s="53"/>
      <c r="X519" s="52">
        <v>0</v>
      </c>
      <c r="Y519" s="52"/>
      <c r="Z519" s="53">
        <v>0</v>
      </c>
      <c r="AA519" s="53"/>
      <c r="AB519" s="52">
        <v>0</v>
      </c>
      <c r="AC519" s="52"/>
      <c r="AD519" s="53">
        <v>0</v>
      </c>
      <c r="AE519" s="53"/>
      <c r="AF519" s="52">
        <v>0</v>
      </c>
      <c r="AG519" s="52"/>
      <c r="AH519" s="53">
        <v>3</v>
      </c>
      <c r="AI519" s="53"/>
      <c r="AJ519" s="52">
        <v>0</v>
      </c>
      <c r="AK519" s="52"/>
      <c r="AL519" s="30"/>
    </row>
    <row r="520" spans="1:38" ht="30" customHeight="1" thickBot="1">
      <c r="A520" s="30"/>
      <c r="B520" s="71" t="s">
        <v>415</v>
      </c>
      <c r="C520" s="72"/>
      <c r="D520" s="60">
        <v>1</v>
      </c>
      <c r="E520" s="60"/>
      <c r="F520" s="60">
        <v>2</v>
      </c>
      <c r="G520" s="60"/>
      <c r="H520" s="60">
        <v>3</v>
      </c>
      <c r="I520" s="60"/>
      <c r="J520" s="53">
        <v>0</v>
      </c>
      <c r="K520" s="53"/>
      <c r="L520" s="52">
        <v>0</v>
      </c>
      <c r="M520" s="52"/>
      <c r="N520" s="53">
        <v>0</v>
      </c>
      <c r="O520" s="53"/>
      <c r="P520" s="52">
        <v>0</v>
      </c>
      <c r="Q520" s="52"/>
      <c r="R520" s="53">
        <v>0</v>
      </c>
      <c r="S520" s="53"/>
      <c r="T520" s="52">
        <v>0</v>
      </c>
      <c r="U520" s="52"/>
      <c r="V520" s="53">
        <v>0</v>
      </c>
      <c r="W520" s="53"/>
      <c r="X520" s="52">
        <v>0</v>
      </c>
      <c r="Y520" s="52"/>
      <c r="Z520" s="53">
        <v>0</v>
      </c>
      <c r="AA520" s="53"/>
      <c r="AB520" s="52">
        <v>0</v>
      </c>
      <c r="AC520" s="52"/>
      <c r="AD520" s="53">
        <v>0</v>
      </c>
      <c r="AE520" s="53"/>
      <c r="AF520" s="52">
        <v>0</v>
      </c>
      <c r="AG520" s="52"/>
      <c r="AH520" s="53">
        <v>1</v>
      </c>
      <c r="AI520" s="53"/>
      <c r="AJ520" s="52">
        <v>2</v>
      </c>
      <c r="AK520" s="52"/>
      <c r="AL520" s="30"/>
    </row>
    <row r="521" spans="1:38" ht="30" customHeight="1" thickBot="1">
      <c r="A521" s="30"/>
      <c r="B521" s="71" t="s">
        <v>416</v>
      </c>
      <c r="C521" s="72"/>
      <c r="D521" s="60">
        <v>3</v>
      </c>
      <c r="E521" s="60"/>
      <c r="F521" s="60">
        <v>0</v>
      </c>
      <c r="G521" s="60"/>
      <c r="H521" s="60">
        <v>3</v>
      </c>
      <c r="I521" s="60"/>
      <c r="J521" s="53">
        <v>0</v>
      </c>
      <c r="K521" s="53"/>
      <c r="L521" s="52">
        <v>0</v>
      </c>
      <c r="M521" s="52"/>
      <c r="N521" s="53">
        <v>0</v>
      </c>
      <c r="O521" s="53"/>
      <c r="P521" s="52">
        <v>0</v>
      </c>
      <c r="Q521" s="52"/>
      <c r="R521" s="53">
        <v>0</v>
      </c>
      <c r="S521" s="53"/>
      <c r="T521" s="52">
        <v>0</v>
      </c>
      <c r="U521" s="52"/>
      <c r="V521" s="53">
        <v>0</v>
      </c>
      <c r="W521" s="53"/>
      <c r="X521" s="52">
        <v>0</v>
      </c>
      <c r="Y521" s="52"/>
      <c r="Z521" s="53">
        <v>0</v>
      </c>
      <c r="AA521" s="53"/>
      <c r="AB521" s="52">
        <v>0</v>
      </c>
      <c r="AC521" s="52"/>
      <c r="AD521" s="53">
        <v>0</v>
      </c>
      <c r="AE521" s="53"/>
      <c r="AF521" s="52">
        <v>0</v>
      </c>
      <c r="AG521" s="52"/>
      <c r="AH521" s="53">
        <v>3</v>
      </c>
      <c r="AI521" s="53"/>
      <c r="AJ521" s="52">
        <v>0</v>
      </c>
      <c r="AK521" s="52"/>
      <c r="AL521" s="30"/>
    </row>
    <row r="522" spans="1:38" ht="30" customHeight="1" thickBot="1">
      <c r="A522" s="30"/>
      <c r="B522" s="71" t="s">
        <v>417</v>
      </c>
      <c r="C522" s="72"/>
      <c r="D522" s="60">
        <v>2</v>
      </c>
      <c r="E522" s="60"/>
      <c r="F522" s="60">
        <v>2</v>
      </c>
      <c r="G522" s="60"/>
      <c r="H522" s="60">
        <v>4</v>
      </c>
      <c r="I522" s="60"/>
      <c r="J522" s="53">
        <v>0</v>
      </c>
      <c r="K522" s="53"/>
      <c r="L522" s="52">
        <v>0</v>
      </c>
      <c r="M522" s="52"/>
      <c r="N522" s="53">
        <v>0</v>
      </c>
      <c r="O522" s="53"/>
      <c r="P522" s="52">
        <v>0</v>
      </c>
      <c r="Q522" s="52"/>
      <c r="R522" s="53">
        <v>0</v>
      </c>
      <c r="S522" s="53"/>
      <c r="T522" s="52">
        <v>0</v>
      </c>
      <c r="U522" s="52"/>
      <c r="V522" s="53">
        <v>0</v>
      </c>
      <c r="W522" s="53"/>
      <c r="X522" s="52">
        <v>0</v>
      </c>
      <c r="Y522" s="52"/>
      <c r="Z522" s="53">
        <v>0</v>
      </c>
      <c r="AA522" s="53"/>
      <c r="AB522" s="52">
        <v>0</v>
      </c>
      <c r="AC522" s="52"/>
      <c r="AD522" s="53">
        <v>2</v>
      </c>
      <c r="AE522" s="53"/>
      <c r="AF522" s="52">
        <v>1</v>
      </c>
      <c r="AG522" s="52"/>
      <c r="AH522" s="53">
        <v>0</v>
      </c>
      <c r="AI522" s="53"/>
      <c r="AJ522" s="52">
        <v>1</v>
      </c>
      <c r="AK522" s="52"/>
      <c r="AL522" s="30"/>
    </row>
    <row r="523" spans="1:38" ht="30" customHeight="1" thickBot="1">
      <c r="A523" s="30"/>
      <c r="B523" s="71" t="s">
        <v>464</v>
      </c>
      <c r="C523" s="72"/>
      <c r="D523" s="60">
        <v>2</v>
      </c>
      <c r="E523" s="60"/>
      <c r="F523" s="60">
        <v>1</v>
      </c>
      <c r="G523" s="60"/>
      <c r="H523" s="60">
        <v>3</v>
      </c>
      <c r="I523" s="60"/>
      <c r="J523" s="53">
        <v>0</v>
      </c>
      <c r="K523" s="53"/>
      <c r="L523" s="52">
        <v>0</v>
      </c>
      <c r="M523" s="52"/>
      <c r="N523" s="53">
        <v>0</v>
      </c>
      <c r="O523" s="53"/>
      <c r="P523" s="52">
        <v>0</v>
      </c>
      <c r="Q523" s="52"/>
      <c r="R523" s="53">
        <v>0</v>
      </c>
      <c r="S523" s="53"/>
      <c r="T523" s="52">
        <v>0</v>
      </c>
      <c r="U523" s="52"/>
      <c r="V523" s="53">
        <v>0</v>
      </c>
      <c r="W523" s="53"/>
      <c r="X523" s="52">
        <v>0</v>
      </c>
      <c r="Y523" s="52"/>
      <c r="Z523" s="53">
        <v>0</v>
      </c>
      <c r="AA523" s="53"/>
      <c r="AB523" s="52">
        <v>0</v>
      </c>
      <c r="AC523" s="52"/>
      <c r="AD523" s="53">
        <v>2</v>
      </c>
      <c r="AE523" s="53"/>
      <c r="AF523" s="52">
        <v>0</v>
      </c>
      <c r="AG523" s="52"/>
      <c r="AH523" s="53">
        <v>0</v>
      </c>
      <c r="AI523" s="53"/>
      <c r="AJ523" s="52">
        <v>1</v>
      </c>
      <c r="AK523" s="52"/>
      <c r="AL523" s="30"/>
    </row>
    <row r="524" spans="1:38" ht="30" customHeight="1" thickBot="1">
      <c r="A524" s="30"/>
      <c r="B524" s="71" t="s">
        <v>418</v>
      </c>
      <c r="C524" s="72"/>
      <c r="D524" s="60">
        <v>2</v>
      </c>
      <c r="E524" s="60"/>
      <c r="F524" s="60">
        <v>2</v>
      </c>
      <c r="G524" s="60"/>
      <c r="H524" s="60">
        <v>4</v>
      </c>
      <c r="I524" s="60"/>
      <c r="J524" s="53">
        <v>0</v>
      </c>
      <c r="K524" s="53"/>
      <c r="L524" s="52">
        <v>0</v>
      </c>
      <c r="M524" s="52"/>
      <c r="N524" s="53">
        <v>0</v>
      </c>
      <c r="O524" s="53"/>
      <c r="P524" s="52">
        <v>0</v>
      </c>
      <c r="Q524" s="52"/>
      <c r="R524" s="53">
        <v>0</v>
      </c>
      <c r="S524" s="53"/>
      <c r="T524" s="52">
        <v>0</v>
      </c>
      <c r="U524" s="52"/>
      <c r="V524" s="53">
        <v>0</v>
      </c>
      <c r="W524" s="53"/>
      <c r="X524" s="52">
        <v>0</v>
      </c>
      <c r="Y524" s="52"/>
      <c r="Z524" s="53">
        <v>0</v>
      </c>
      <c r="AA524" s="53"/>
      <c r="AB524" s="52">
        <v>0</v>
      </c>
      <c r="AC524" s="52"/>
      <c r="AD524" s="53">
        <v>0</v>
      </c>
      <c r="AE524" s="53"/>
      <c r="AF524" s="52">
        <v>0</v>
      </c>
      <c r="AG524" s="52"/>
      <c r="AH524" s="53">
        <v>2</v>
      </c>
      <c r="AI524" s="53"/>
      <c r="AJ524" s="52">
        <v>2</v>
      </c>
      <c r="AK524" s="52"/>
      <c r="AL524" s="30"/>
    </row>
    <row r="525" spans="1:38" ht="30" customHeight="1" thickBot="1">
      <c r="A525" s="30"/>
      <c r="B525" s="71" t="s">
        <v>419</v>
      </c>
      <c r="C525" s="72"/>
      <c r="D525" s="60">
        <v>3</v>
      </c>
      <c r="E525" s="60"/>
      <c r="F525" s="60">
        <v>0</v>
      </c>
      <c r="G525" s="60"/>
      <c r="H525" s="60">
        <v>3</v>
      </c>
      <c r="I525" s="60"/>
      <c r="J525" s="53">
        <v>0</v>
      </c>
      <c r="K525" s="53"/>
      <c r="L525" s="52">
        <v>0</v>
      </c>
      <c r="M525" s="52"/>
      <c r="N525" s="53">
        <v>0</v>
      </c>
      <c r="O525" s="53"/>
      <c r="P525" s="52">
        <v>0</v>
      </c>
      <c r="Q525" s="52"/>
      <c r="R525" s="53">
        <v>0</v>
      </c>
      <c r="S525" s="53"/>
      <c r="T525" s="52">
        <v>0</v>
      </c>
      <c r="U525" s="52"/>
      <c r="V525" s="53">
        <v>0</v>
      </c>
      <c r="W525" s="53"/>
      <c r="X525" s="52">
        <v>0</v>
      </c>
      <c r="Y525" s="52"/>
      <c r="Z525" s="53">
        <v>0</v>
      </c>
      <c r="AA525" s="53"/>
      <c r="AB525" s="52">
        <v>0</v>
      </c>
      <c r="AC525" s="52"/>
      <c r="AD525" s="53">
        <v>0</v>
      </c>
      <c r="AE525" s="53"/>
      <c r="AF525" s="52">
        <v>0</v>
      </c>
      <c r="AG525" s="52"/>
      <c r="AH525" s="53">
        <v>3</v>
      </c>
      <c r="AI525" s="53"/>
      <c r="AJ525" s="52">
        <v>0</v>
      </c>
      <c r="AK525" s="52"/>
      <c r="AL525" s="30"/>
    </row>
    <row r="526" spans="1:38" ht="30" customHeight="1" thickBot="1">
      <c r="A526" s="30"/>
      <c r="B526" s="71" t="s">
        <v>420</v>
      </c>
      <c r="C526" s="72"/>
      <c r="D526" s="60">
        <v>2</v>
      </c>
      <c r="E526" s="60"/>
      <c r="F526" s="60">
        <v>2</v>
      </c>
      <c r="G526" s="60"/>
      <c r="H526" s="60">
        <v>4</v>
      </c>
      <c r="I526" s="60"/>
      <c r="J526" s="53">
        <v>0</v>
      </c>
      <c r="K526" s="53"/>
      <c r="L526" s="52">
        <v>0</v>
      </c>
      <c r="M526" s="52"/>
      <c r="N526" s="53">
        <v>0</v>
      </c>
      <c r="O526" s="53"/>
      <c r="P526" s="52">
        <v>0</v>
      </c>
      <c r="Q526" s="52"/>
      <c r="R526" s="53">
        <v>0</v>
      </c>
      <c r="S526" s="53"/>
      <c r="T526" s="52">
        <v>0</v>
      </c>
      <c r="U526" s="52"/>
      <c r="V526" s="53">
        <v>0</v>
      </c>
      <c r="W526" s="53"/>
      <c r="X526" s="52">
        <v>0</v>
      </c>
      <c r="Y526" s="52"/>
      <c r="Z526" s="53">
        <v>0</v>
      </c>
      <c r="AA526" s="53"/>
      <c r="AB526" s="52">
        <v>0</v>
      </c>
      <c r="AC526" s="52"/>
      <c r="AD526" s="53">
        <v>0</v>
      </c>
      <c r="AE526" s="53"/>
      <c r="AF526" s="52">
        <v>0</v>
      </c>
      <c r="AG526" s="52"/>
      <c r="AH526" s="53">
        <v>2</v>
      </c>
      <c r="AI526" s="53"/>
      <c r="AJ526" s="52">
        <v>2</v>
      </c>
      <c r="AK526" s="52"/>
      <c r="AL526" s="30"/>
    </row>
    <row r="527" spans="1:38" ht="30" customHeight="1" thickBot="1">
      <c r="A527" s="30"/>
      <c r="B527" s="71" t="s">
        <v>421</v>
      </c>
      <c r="C527" s="72"/>
      <c r="D527" s="60">
        <v>2</v>
      </c>
      <c r="E527" s="60"/>
      <c r="F527" s="60">
        <v>2</v>
      </c>
      <c r="G527" s="60"/>
      <c r="H527" s="60">
        <v>4</v>
      </c>
      <c r="I527" s="60"/>
      <c r="J527" s="53">
        <v>0</v>
      </c>
      <c r="K527" s="53"/>
      <c r="L527" s="52">
        <v>0</v>
      </c>
      <c r="M527" s="52"/>
      <c r="N527" s="53">
        <v>0</v>
      </c>
      <c r="O527" s="53"/>
      <c r="P527" s="52">
        <v>0</v>
      </c>
      <c r="Q527" s="52"/>
      <c r="R527" s="53">
        <v>0</v>
      </c>
      <c r="S527" s="53"/>
      <c r="T527" s="52">
        <v>0</v>
      </c>
      <c r="U527" s="52"/>
      <c r="V527" s="53">
        <v>0</v>
      </c>
      <c r="W527" s="53"/>
      <c r="X527" s="52">
        <v>0</v>
      </c>
      <c r="Y527" s="52"/>
      <c r="Z527" s="53">
        <v>0</v>
      </c>
      <c r="AA527" s="53"/>
      <c r="AB527" s="52">
        <v>0</v>
      </c>
      <c r="AC527" s="52"/>
      <c r="AD527" s="53">
        <v>0</v>
      </c>
      <c r="AE527" s="53"/>
      <c r="AF527" s="52">
        <v>0</v>
      </c>
      <c r="AG527" s="52"/>
      <c r="AH527" s="53">
        <v>2</v>
      </c>
      <c r="AI527" s="53"/>
      <c r="AJ527" s="52">
        <v>2</v>
      </c>
      <c r="AK527" s="52"/>
      <c r="AL527" s="30"/>
    </row>
    <row r="528" spans="1:38" ht="30" customHeight="1" thickBot="1">
      <c r="A528" s="30"/>
      <c r="B528" s="71" t="s">
        <v>422</v>
      </c>
      <c r="C528" s="72"/>
      <c r="D528" s="60">
        <v>4</v>
      </c>
      <c r="E528" s="60"/>
      <c r="F528" s="60">
        <v>1</v>
      </c>
      <c r="G528" s="60"/>
      <c r="H528" s="60">
        <v>5</v>
      </c>
      <c r="I528" s="60"/>
      <c r="J528" s="53">
        <v>0</v>
      </c>
      <c r="K528" s="53"/>
      <c r="L528" s="52">
        <v>0</v>
      </c>
      <c r="M528" s="52"/>
      <c r="N528" s="53">
        <v>0</v>
      </c>
      <c r="O528" s="53"/>
      <c r="P528" s="52">
        <v>0</v>
      </c>
      <c r="Q528" s="52"/>
      <c r="R528" s="53">
        <v>0</v>
      </c>
      <c r="S528" s="53"/>
      <c r="T528" s="52">
        <v>0</v>
      </c>
      <c r="U528" s="52"/>
      <c r="V528" s="53">
        <v>0</v>
      </c>
      <c r="W528" s="53"/>
      <c r="X528" s="52">
        <v>0</v>
      </c>
      <c r="Y528" s="52"/>
      <c r="Z528" s="53">
        <v>0</v>
      </c>
      <c r="AA528" s="53"/>
      <c r="AB528" s="52">
        <v>0</v>
      </c>
      <c r="AC528" s="52"/>
      <c r="AD528" s="53">
        <v>0</v>
      </c>
      <c r="AE528" s="53"/>
      <c r="AF528" s="52">
        <v>0</v>
      </c>
      <c r="AG528" s="52"/>
      <c r="AH528" s="53">
        <v>4</v>
      </c>
      <c r="AI528" s="53"/>
      <c r="AJ528" s="52">
        <v>1</v>
      </c>
      <c r="AK528" s="52"/>
      <c r="AL528" s="30"/>
    </row>
    <row r="529" spans="1:38" ht="30" customHeight="1" thickBot="1">
      <c r="A529" s="30"/>
      <c r="B529" s="71" t="s">
        <v>423</v>
      </c>
      <c r="C529" s="72"/>
      <c r="D529" s="60">
        <v>2</v>
      </c>
      <c r="E529" s="60"/>
      <c r="F529" s="60">
        <v>2</v>
      </c>
      <c r="G529" s="60"/>
      <c r="H529" s="60">
        <v>4</v>
      </c>
      <c r="I529" s="60"/>
      <c r="J529" s="53">
        <v>0</v>
      </c>
      <c r="K529" s="53"/>
      <c r="L529" s="52">
        <v>0</v>
      </c>
      <c r="M529" s="52"/>
      <c r="N529" s="53">
        <v>0</v>
      </c>
      <c r="O529" s="53"/>
      <c r="P529" s="52">
        <v>0</v>
      </c>
      <c r="Q529" s="52"/>
      <c r="R529" s="53">
        <v>0</v>
      </c>
      <c r="S529" s="53"/>
      <c r="T529" s="52">
        <v>0</v>
      </c>
      <c r="U529" s="52"/>
      <c r="V529" s="53">
        <v>0</v>
      </c>
      <c r="W529" s="53"/>
      <c r="X529" s="52">
        <v>0</v>
      </c>
      <c r="Y529" s="52"/>
      <c r="Z529" s="53">
        <v>0</v>
      </c>
      <c r="AA529" s="53"/>
      <c r="AB529" s="52">
        <v>0</v>
      </c>
      <c r="AC529" s="52"/>
      <c r="AD529" s="53">
        <v>0</v>
      </c>
      <c r="AE529" s="53"/>
      <c r="AF529" s="52">
        <v>0</v>
      </c>
      <c r="AG529" s="52"/>
      <c r="AH529" s="53">
        <v>2</v>
      </c>
      <c r="AI529" s="53"/>
      <c r="AJ529" s="52">
        <v>2</v>
      </c>
      <c r="AK529" s="52"/>
      <c r="AL529" s="30"/>
    </row>
    <row r="530" spans="1:38" ht="30" customHeight="1" thickBot="1">
      <c r="A530" s="30"/>
      <c r="B530" s="71" t="s">
        <v>424</v>
      </c>
      <c r="C530" s="72"/>
      <c r="D530" s="60">
        <v>3</v>
      </c>
      <c r="E530" s="60"/>
      <c r="F530" s="60">
        <v>0</v>
      </c>
      <c r="G530" s="60"/>
      <c r="H530" s="60">
        <v>3</v>
      </c>
      <c r="I530" s="60"/>
      <c r="J530" s="53">
        <v>0</v>
      </c>
      <c r="K530" s="53"/>
      <c r="L530" s="52">
        <v>0</v>
      </c>
      <c r="M530" s="52"/>
      <c r="N530" s="53">
        <v>0</v>
      </c>
      <c r="O530" s="53"/>
      <c r="P530" s="52">
        <v>0</v>
      </c>
      <c r="Q530" s="52"/>
      <c r="R530" s="53">
        <v>0</v>
      </c>
      <c r="S530" s="53"/>
      <c r="T530" s="52">
        <v>0</v>
      </c>
      <c r="U530" s="52"/>
      <c r="V530" s="53">
        <v>0</v>
      </c>
      <c r="W530" s="53"/>
      <c r="X530" s="52">
        <v>0</v>
      </c>
      <c r="Y530" s="52"/>
      <c r="Z530" s="53">
        <v>0</v>
      </c>
      <c r="AA530" s="53"/>
      <c r="AB530" s="52">
        <v>0</v>
      </c>
      <c r="AC530" s="52"/>
      <c r="AD530" s="53">
        <v>1</v>
      </c>
      <c r="AE530" s="53"/>
      <c r="AF530" s="52">
        <v>0</v>
      </c>
      <c r="AG530" s="52"/>
      <c r="AH530" s="53">
        <v>2</v>
      </c>
      <c r="AI530" s="53"/>
      <c r="AJ530" s="52">
        <v>0</v>
      </c>
      <c r="AK530" s="52"/>
      <c r="AL530" s="30"/>
    </row>
    <row r="531" spans="1:38" ht="30" customHeight="1" thickBot="1">
      <c r="A531" s="30"/>
      <c r="B531" s="71" t="s">
        <v>426</v>
      </c>
      <c r="C531" s="72"/>
      <c r="D531" s="60">
        <v>2</v>
      </c>
      <c r="E531" s="60"/>
      <c r="F531" s="60">
        <v>1</v>
      </c>
      <c r="G531" s="60"/>
      <c r="H531" s="60">
        <v>3</v>
      </c>
      <c r="I531" s="60"/>
      <c r="J531" s="53">
        <v>0</v>
      </c>
      <c r="K531" s="53"/>
      <c r="L531" s="52">
        <v>0</v>
      </c>
      <c r="M531" s="52"/>
      <c r="N531" s="53">
        <v>0</v>
      </c>
      <c r="O531" s="53"/>
      <c r="P531" s="52">
        <v>0</v>
      </c>
      <c r="Q531" s="52"/>
      <c r="R531" s="53">
        <v>0</v>
      </c>
      <c r="S531" s="53"/>
      <c r="T531" s="52">
        <v>0</v>
      </c>
      <c r="U531" s="52"/>
      <c r="V531" s="53">
        <v>0</v>
      </c>
      <c r="W531" s="53"/>
      <c r="X531" s="52">
        <v>0</v>
      </c>
      <c r="Y531" s="52"/>
      <c r="Z531" s="53">
        <v>0</v>
      </c>
      <c r="AA531" s="53"/>
      <c r="AB531" s="52">
        <v>0</v>
      </c>
      <c r="AC531" s="52"/>
      <c r="AD531" s="53">
        <v>0</v>
      </c>
      <c r="AE531" s="53"/>
      <c r="AF531" s="52">
        <v>0</v>
      </c>
      <c r="AG531" s="52"/>
      <c r="AH531" s="53">
        <v>2</v>
      </c>
      <c r="AI531" s="53"/>
      <c r="AJ531" s="52">
        <v>1</v>
      </c>
      <c r="AK531" s="52"/>
      <c r="AL531" s="30"/>
    </row>
    <row r="532" spans="1:38" ht="30" customHeight="1" thickBot="1">
      <c r="A532" s="30"/>
      <c r="B532" s="71" t="s">
        <v>465</v>
      </c>
      <c r="C532" s="72"/>
      <c r="D532" s="60">
        <v>2</v>
      </c>
      <c r="E532" s="60"/>
      <c r="F532" s="60">
        <v>1</v>
      </c>
      <c r="G532" s="60"/>
      <c r="H532" s="60">
        <v>3</v>
      </c>
      <c r="I532" s="60"/>
      <c r="J532" s="53">
        <v>0</v>
      </c>
      <c r="K532" s="53"/>
      <c r="L532" s="52">
        <v>0</v>
      </c>
      <c r="M532" s="52"/>
      <c r="N532" s="53">
        <v>0</v>
      </c>
      <c r="O532" s="53"/>
      <c r="P532" s="52">
        <v>0</v>
      </c>
      <c r="Q532" s="52"/>
      <c r="R532" s="53">
        <v>0</v>
      </c>
      <c r="S532" s="53"/>
      <c r="T532" s="52">
        <v>0</v>
      </c>
      <c r="U532" s="52"/>
      <c r="V532" s="53">
        <v>0</v>
      </c>
      <c r="W532" s="53"/>
      <c r="X532" s="52">
        <v>0</v>
      </c>
      <c r="Y532" s="52"/>
      <c r="Z532" s="53">
        <v>0</v>
      </c>
      <c r="AA532" s="53"/>
      <c r="AB532" s="52">
        <v>0</v>
      </c>
      <c r="AC532" s="52"/>
      <c r="AD532" s="53">
        <v>0</v>
      </c>
      <c r="AE532" s="53"/>
      <c r="AF532" s="52">
        <v>0</v>
      </c>
      <c r="AG532" s="52"/>
      <c r="AH532" s="53">
        <v>2</v>
      </c>
      <c r="AI532" s="53"/>
      <c r="AJ532" s="52">
        <v>1</v>
      </c>
      <c r="AK532" s="52"/>
      <c r="AL532" s="30"/>
    </row>
    <row r="533" spans="1:38" ht="30" customHeight="1" thickBot="1">
      <c r="A533" s="30"/>
      <c r="B533" s="71" t="s">
        <v>427</v>
      </c>
      <c r="C533" s="72"/>
      <c r="D533" s="60">
        <v>3</v>
      </c>
      <c r="E533" s="60"/>
      <c r="F533" s="60">
        <v>0</v>
      </c>
      <c r="G533" s="60"/>
      <c r="H533" s="60">
        <v>3</v>
      </c>
      <c r="I533" s="60"/>
      <c r="J533" s="53">
        <v>0</v>
      </c>
      <c r="K533" s="53"/>
      <c r="L533" s="52">
        <v>0</v>
      </c>
      <c r="M533" s="52"/>
      <c r="N533" s="53">
        <v>0</v>
      </c>
      <c r="O533" s="53"/>
      <c r="P533" s="52">
        <v>0</v>
      </c>
      <c r="Q533" s="52"/>
      <c r="R533" s="53">
        <v>0</v>
      </c>
      <c r="S533" s="53"/>
      <c r="T533" s="52">
        <v>0</v>
      </c>
      <c r="U533" s="52"/>
      <c r="V533" s="53">
        <v>0</v>
      </c>
      <c r="W533" s="53"/>
      <c r="X533" s="52">
        <v>0</v>
      </c>
      <c r="Y533" s="52"/>
      <c r="Z533" s="53">
        <v>0</v>
      </c>
      <c r="AA533" s="53"/>
      <c r="AB533" s="52">
        <v>0</v>
      </c>
      <c r="AC533" s="52"/>
      <c r="AD533" s="53">
        <v>0</v>
      </c>
      <c r="AE533" s="53"/>
      <c r="AF533" s="52">
        <v>0</v>
      </c>
      <c r="AG533" s="52"/>
      <c r="AH533" s="53">
        <v>3</v>
      </c>
      <c r="AI533" s="53"/>
      <c r="AJ533" s="52">
        <v>0</v>
      </c>
      <c r="AK533" s="52"/>
      <c r="AL533" s="30"/>
    </row>
    <row r="534" spans="1:38" ht="30" customHeight="1" thickBot="1">
      <c r="A534" s="30"/>
      <c r="B534" s="71" t="s">
        <v>428</v>
      </c>
      <c r="C534" s="72"/>
      <c r="D534" s="60">
        <v>2</v>
      </c>
      <c r="E534" s="60"/>
      <c r="F534" s="60">
        <v>1</v>
      </c>
      <c r="G534" s="60"/>
      <c r="H534" s="60">
        <v>3</v>
      </c>
      <c r="I534" s="60"/>
      <c r="J534" s="53">
        <v>0</v>
      </c>
      <c r="K534" s="53"/>
      <c r="L534" s="52">
        <v>0</v>
      </c>
      <c r="M534" s="52"/>
      <c r="N534" s="53">
        <v>0</v>
      </c>
      <c r="O534" s="53"/>
      <c r="P534" s="52">
        <v>0</v>
      </c>
      <c r="Q534" s="52"/>
      <c r="R534" s="53">
        <v>0</v>
      </c>
      <c r="S534" s="53"/>
      <c r="T534" s="52">
        <v>0</v>
      </c>
      <c r="U534" s="52"/>
      <c r="V534" s="53">
        <v>0</v>
      </c>
      <c r="W534" s="53"/>
      <c r="X534" s="52">
        <v>0</v>
      </c>
      <c r="Y534" s="52"/>
      <c r="Z534" s="53">
        <v>0</v>
      </c>
      <c r="AA534" s="53"/>
      <c r="AB534" s="52">
        <v>0</v>
      </c>
      <c r="AC534" s="52"/>
      <c r="AD534" s="53">
        <v>0</v>
      </c>
      <c r="AE534" s="53"/>
      <c r="AF534" s="52">
        <v>0</v>
      </c>
      <c r="AG534" s="52"/>
      <c r="AH534" s="53">
        <v>2</v>
      </c>
      <c r="AI534" s="53"/>
      <c r="AJ534" s="52">
        <v>1</v>
      </c>
      <c r="AK534" s="52"/>
      <c r="AL534" s="30"/>
    </row>
    <row r="535" spans="1:38" ht="30" customHeight="1" thickBot="1">
      <c r="A535" s="30"/>
      <c r="B535" s="71" t="s">
        <v>429</v>
      </c>
      <c r="C535" s="72"/>
      <c r="D535" s="60">
        <v>3</v>
      </c>
      <c r="E535" s="60"/>
      <c r="F535" s="60">
        <v>0</v>
      </c>
      <c r="G535" s="60"/>
      <c r="H535" s="60">
        <v>3</v>
      </c>
      <c r="I535" s="60"/>
      <c r="J535" s="53">
        <v>0</v>
      </c>
      <c r="K535" s="53"/>
      <c r="L535" s="52">
        <v>0</v>
      </c>
      <c r="M535" s="52"/>
      <c r="N535" s="53">
        <v>0</v>
      </c>
      <c r="O535" s="53"/>
      <c r="P535" s="52">
        <v>0</v>
      </c>
      <c r="Q535" s="52"/>
      <c r="R535" s="53">
        <v>0</v>
      </c>
      <c r="S535" s="53"/>
      <c r="T535" s="52">
        <v>0</v>
      </c>
      <c r="U535" s="52"/>
      <c r="V535" s="53">
        <v>0</v>
      </c>
      <c r="W535" s="53"/>
      <c r="X535" s="52">
        <v>0</v>
      </c>
      <c r="Y535" s="52"/>
      <c r="Z535" s="53">
        <v>0</v>
      </c>
      <c r="AA535" s="53"/>
      <c r="AB535" s="52">
        <v>0</v>
      </c>
      <c r="AC535" s="52"/>
      <c r="AD535" s="53">
        <v>0</v>
      </c>
      <c r="AE535" s="53"/>
      <c r="AF535" s="52">
        <v>0</v>
      </c>
      <c r="AG535" s="52"/>
      <c r="AH535" s="53">
        <v>3</v>
      </c>
      <c r="AI535" s="53"/>
      <c r="AJ535" s="52">
        <v>0</v>
      </c>
      <c r="AK535" s="52"/>
      <c r="AL535" s="30"/>
    </row>
    <row r="536" spans="1:38" ht="30" customHeight="1" thickBot="1">
      <c r="A536" s="30"/>
      <c r="B536" s="71" t="s">
        <v>430</v>
      </c>
      <c r="C536" s="72"/>
      <c r="D536" s="60">
        <v>4</v>
      </c>
      <c r="E536" s="60"/>
      <c r="F536" s="60">
        <v>0</v>
      </c>
      <c r="G536" s="60"/>
      <c r="H536" s="60">
        <v>4</v>
      </c>
      <c r="I536" s="60"/>
      <c r="J536" s="53">
        <v>0</v>
      </c>
      <c r="K536" s="53"/>
      <c r="L536" s="52">
        <v>0</v>
      </c>
      <c r="M536" s="52"/>
      <c r="N536" s="53">
        <v>0</v>
      </c>
      <c r="O536" s="53"/>
      <c r="P536" s="52">
        <v>0</v>
      </c>
      <c r="Q536" s="52"/>
      <c r="R536" s="53">
        <v>0</v>
      </c>
      <c r="S536" s="53"/>
      <c r="T536" s="52">
        <v>0</v>
      </c>
      <c r="U536" s="52"/>
      <c r="V536" s="53">
        <v>0</v>
      </c>
      <c r="W536" s="53"/>
      <c r="X536" s="52">
        <v>0</v>
      </c>
      <c r="Y536" s="52"/>
      <c r="Z536" s="53">
        <v>0</v>
      </c>
      <c r="AA536" s="53"/>
      <c r="AB536" s="52">
        <v>0</v>
      </c>
      <c r="AC536" s="52"/>
      <c r="AD536" s="53">
        <v>0</v>
      </c>
      <c r="AE536" s="53"/>
      <c r="AF536" s="52">
        <v>0</v>
      </c>
      <c r="AG536" s="52"/>
      <c r="AH536" s="53">
        <v>4</v>
      </c>
      <c r="AI536" s="53"/>
      <c r="AJ536" s="52">
        <v>0</v>
      </c>
      <c r="AK536" s="52"/>
      <c r="AL536" s="30"/>
    </row>
    <row r="537" spans="1:38" ht="30" customHeight="1" thickBot="1">
      <c r="A537" s="30"/>
      <c r="B537" s="71" t="s">
        <v>431</v>
      </c>
      <c r="C537" s="72"/>
      <c r="D537" s="60">
        <v>3</v>
      </c>
      <c r="E537" s="60"/>
      <c r="F537" s="60">
        <v>1</v>
      </c>
      <c r="G537" s="60"/>
      <c r="H537" s="60">
        <v>4</v>
      </c>
      <c r="I537" s="60"/>
      <c r="J537" s="53">
        <v>0</v>
      </c>
      <c r="K537" s="53"/>
      <c r="L537" s="52">
        <v>0</v>
      </c>
      <c r="M537" s="52"/>
      <c r="N537" s="53">
        <v>0</v>
      </c>
      <c r="O537" s="53"/>
      <c r="P537" s="52">
        <v>0</v>
      </c>
      <c r="Q537" s="52"/>
      <c r="R537" s="53">
        <v>0</v>
      </c>
      <c r="S537" s="53"/>
      <c r="T537" s="52">
        <v>0</v>
      </c>
      <c r="U537" s="52"/>
      <c r="V537" s="53">
        <v>0</v>
      </c>
      <c r="W537" s="53"/>
      <c r="X537" s="52">
        <v>0</v>
      </c>
      <c r="Y537" s="52"/>
      <c r="Z537" s="53">
        <v>0</v>
      </c>
      <c r="AA537" s="53"/>
      <c r="AB537" s="52">
        <v>0</v>
      </c>
      <c r="AC537" s="52"/>
      <c r="AD537" s="53">
        <v>0</v>
      </c>
      <c r="AE537" s="53"/>
      <c r="AF537" s="52">
        <v>0</v>
      </c>
      <c r="AG537" s="52"/>
      <c r="AH537" s="53">
        <v>3</v>
      </c>
      <c r="AI537" s="53"/>
      <c r="AJ537" s="52">
        <v>1</v>
      </c>
      <c r="AK537" s="52"/>
      <c r="AL537" s="30"/>
    </row>
    <row r="538" spans="1:38" ht="30" customHeight="1" thickBot="1">
      <c r="A538" s="30"/>
      <c r="B538" s="71" t="s">
        <v>432</v>
      </c>
      <c r="C538" s="72"/>
      <c r="D538" s="60">
        <v>2</v>
      </c>
      <c r="E538" s="60"/>
      <c r="F538" s="60">
        <v>1</v>
      </c>
      <c r="G538" s="60"/>
      <c r="H538" s="60">
        <v>3</v>
      </c>
      <c r="I538" s="60"/>
      <c r="J538" s="53">
        <v>0</v>
      </c>
      <c r="K538" s="53"/>
      <c r="L538" s="52">
        <v>0</v>
      </c>
      <c r="M538" s="52"/>
      <c r="N538" s="53">
        <v>0</v>
      </c>
      <c r="O538" s="53"/>
      <c r="P538" s="52">
        <v>0</v>
      </c>
      <c r="Q538" s="52"/>
      <c r="R538" s="53">
        <v>0</v>
      </c>
      <c r="S538" s="53"/>
      <c r="T538" s="52">
        <v>0</v>
      </c>
      <c r="U538" s="52"/>
      <c r="V538" s="53">
        <v>0</v>
      </c>
      <c r="W538" s="53"/>
      <c r="X538" s="52">
        <v>0</v>
      </c>
      <c r="Y538" s="52"/>
      <c r="Z538" s="53">
        <v>0</v>
      </c>
      <c r="AA538" s="53"/>
      <c r="AB538" s="52">
        <v>0</v>
      </c>
      <c r="AC538" s="52"/>
      <c r="AD538" s="53">
        <v>1</v>
      </c>
      <c r="AE538" s="53"/>
      <c r="AF538" s="52">
        <v>0</v>
      </c>
      <c r="AG538" s="52"/>
      <c r="AH538" s="53">
        <v>1</v>
      </c>
      <c r="AI538" s="53"/>
      <c r="AJ538" s="52">
        <v>1</v>
      </c>
      <c r="AK538" s="52"/>
      <c r="AL538" s="30"/>
    </row>
    <row r="539" spans="1:38" ht="30" customHeight="1" thickBot="1">
      <c r="A539" s="30"/>
      <c r="B539" s="71" t="s">
        <v>433</v>
      </c>
      <c r="C539" s="72"/>
      <c r="D539" s="60">
        <v>0</v>
      </c>
      <c r="E539" s="60"/>
      <c r="F539" s="60">
        <v>3</v>
      </c>
      <c r="G539" s="60"/>
      <c r="H539" s="60">
        <v>3</v>
      </c>
      <c r="I539" s="60"/>
      <c r="J539" s="53">
        <v>0</v>
      </c>
      <c r="K539" s="53"/>
      <c r="L539" s="52">
        <v>0</v>
      </c>
      <c r="M539" s="52"/>
      <c r="N539" s="53">
        <v>0</v>
      </c>
      <c r="O539" s="53"/>
      <c r="P539" s="52">
        <v>0</v>
      </c>
      <c r="Q539" s="52"/>
      <c r="R539" s="53">
        <v>0</v>
      </c>
      <c r="S539" s="53"/>
      <c r="T539" s="52">
        <v>0</v>
      </c>
      <c r="U539" s="52"/>
      <c r="V539" s="53">
        <v>0</v>
      </c>
      <c r="W539" s="53"/>
      <c r="X539" s="52">
        <v>0</v>
      </c>
      <c r="Y539" s="52"/>
      <c r="Z539" s="53">
        <v>0</v>
      </c>
      <c r="AA539" s="53"/>
      <c r="AB539" s="52">
        <v>0</v>
      </c>
      <c r="AC539" s="52"/>
      <c r="AD539" s="53">
        <v>0</v>
      </c>
      <c r="AE539" s="53"/>
      <c r="AF539" s="52">
        <v>0</v>
      </c>
      <c r="AG539" s="52"/>
      <c r="AH539" s="53">
        <v>0</v>
      </c>
      <c r="AI539" s="53"/>
      <c r="AJ539" s="52">
        <v>3</v>
      </c>
      <c r="AK539" s="52"/>
      <c r="AL539" s="30"/>
    </row>
    <row r="540" spans="1:38" ht="30" customHeight="1" thickBot="1">
      <c r="A540" s="30"/>
      <c r="B540" s="71" t="s">
        <v>434</v>
      </c>
      <c r="C540" s="72"/>
      <c r="D540" s="60">
        <v>3</v>
      </c>
      <c r="E540" s="60"/>
      <c r="F540" s="60">
        <v>0</v>
      </c>
      <c r="G540" s="60"/>
      <c r="H540" s="60">
        <v>3</v>
      </c>
      <c r="I540" s="60"/>
      <c r="J540" s="53">
        <v>0</v>
      </c>
      <c r="K540" s="53"/>
      <c r="L540" s="52">
        <v>0</v>
      </c>
      <c r="M540" s="52"/>
      <c r="N540" s="53">
        <v>0</v>
      </c>
      <c r="O540" s="53"/>
      <c r="P540" s="52">
        <v>0</v>
      </c>
      <c r="Q540" s="52"/>
      <c r="R540" s="53">
        <v>0</v>
      </c>
      <c r="S540" s="53"/>
      <c r="T540" s="52">
        <v>0</v>
      </c>
      <c r="U540" s="52"/>
      <c r="V540" s="53">
        <v>0</v>
      </c>
      <c r="W540" s="53"/>
      <c r="X540" s="52">
        <v>0</v>
      </c>
      <c r="Y540" s="52"/>
      <c r="Z540" s="53">
        <v>0</v>
      </c>
      <c r="AA540" s="53"/>
      <c r="AB540" s="52">
        <v>0</v>
      </c>
      <c r="AC540" s="52"/>
      <c r="AD540" s="53">
        <v>0</v>
      </c>
      <c r="AE540" s="53"/>
      <c r="AF540" s="52">
        <v>0</v>
      </c>
      <c r="AG540" s="52"/>
      <c r="AH540" s="53">
        <v>3</v>
      </c>
      <c r="AI540" s="53"/>
      <c r="AJ540" s="52">
        <v>0</v>
      </c>
      <c r="AK540" s="52"/>
      <c r="AL540" s="30"/>
    </row>
    <row r="541" spans="1:38" ht="30" customHeight="1" thickBot="1">
      <c r="A541" s="30"/>
      <c r="B541" s="71" t="s">
        <v>435</v>
      </c>
      <c r="C541" s="72"/>
      <c r="D541" s="60">
        <v>3</v>
      </c>
      <c r="E541" s="60"/>
      <c r="F541" s="60">
        <v>0</v>
      </c>
      <c r="G541" s="60"/>
      <c r="H541" s="60">
        <v>3</v>
      </c>
      <c r="I541" s="60"/>
      <c r="J541" s="53">
        <v>0</v>
      </c>
      <c r="K541" s="53"/>
      <c r="L541" s="52">
        <v>0</v>
      </c>
      <c r="M541" s="52"/>
      <c r="N541" s="53">
        <v>0</v>
      </c>
      <c r="O541" s="53"/>
      <c r="P541" s="52">
        <v>0</v>
      </c>
      <c r="Q541" s="52"/>
      <c r="R541" s="53">
        <v>0</v>
      </c>
      <c r="S541" s="53"/>
      <c r="T541" s="52">
        <v>0</v>
      </c>
      <c r="U541" s="52"/>
      <c r="V541" s="53">
        <v>0</v>
      </c>
      <c r="W541" s="53"/>
      <c r="X541" s="52">
        <v>0</v>
      </c>
      <c r="Y541" s="52"/>
      <c r="Z541" s="53">
        <v>0</v>
      </c>
      <c r="AA541" s="53"/>
      <c r="AB541" s="52">
        <v>0</v>
      </c>
      <c r="AC541" s="52"/>
      <c r="AD541" s="53">
        <v>1</v>
      </c>
      <c r="AE541" s="53"/>
      <c r="AF541" s="52">
        <v>0</v>
      </c>
      <c r="AG541" s="52"/>
      <c r="AH541" s="53">
        <v>2</v>
      </c>
      <c r="AI541" s="53"/>
      <c r="AJ541" s="52">
        <v>0</v>
      </c>
      <c r="AK541" s="52"/>
      <c r="AL541" s="30"/>
    </row>
    <row r="542" spans="1:38" ht="30" customHeight="1" thickBot="1">
      <c r="A542" s="30"/>
      <c r="B542" s="71" t="s">
        <v>436</v>
      </c>
      <c r="C542" s="72"/>
      <c r="D542" s="60">
        <v>2</v>
      </c>
      <c r="E542" s="60"/>
      <c r="F542" s="60">
        <v>1</v>
      </c>
      <c r="G542" s="60"/>
      <c r="H542" s="60">
        <v>3</v>
      </c>
      <c r="I542" s="60"/>
      <c r="J542" s="53">
        <v>0</v>
      </c>
      <c r="K542" s="53"/>
      <c r="L542" s="52">
        <v>0</v>
      </c>
      <c r="M542" s="52"/>
      <c r="N542" s="53">
        <v>0</v>
      </c>
      <c r="O542" s="53"/>
      <c r="P542" s="52">
        <v>0</v>
      </c>
      <c r="Q542" s="52"/>
      <c r="R542" s="53">
        <v>0</v>
      </c>
      <c r="S542" s="53"/>
      <c r="T542" s="52">
        <v>0</v>
      </c>
      <c r="U542" s="52"/>
      <c r="V542" s="53">
        <v>0</v>
      </c>
      <c r="W542" s="53"/>
      <c r="X542" s="52">
        <v>0</v>
      </c>
      <c r="Y542" s="52"/>
      <c r="Z542" s="53">
        <v>0</v>
      </c>
      <c r="AA542" s="53"/>
      <c r="AB542" s="52">
        <v>0</v>
      </c>
      <c r="AC542" s="52"/>
      <c r="AD542" s="53">
        <v>0</v>
      </c>
      <c r="AE542" s="53"/>
      <c r="AF542" s="52">
        <v>0</v>
      </c>
      <c r="AG542" s="52"/>
      <c r="AH542" s="53">
        <v>2</v>
      </c>
      <c r="AI542" s="53"/>
      <c r="AJ542" s="52">
        <v>1</v>
      </c>
      <c r="AK542" s="52"/>
      <c r="AL542" s="30"/>
    </row>
    <row r="543" spans="1:38" ht="15" customHeight="1" thickBot="1">
      <c r="A543" s="30"/>
      <c r="B543" s="69" t="s">
        <v>470</v>
      </c>
      <c r="C543" s="70"/>
      <c r="D543" s="51">
        <v>486</v>
      </c>
      <c r="E543" s="51"/>
      <c r="F543" s="51">
        <v>100</v>
      </c>
      <c r="G543" s="51"/>
      <c r="H543" s="51">
        <v>586</v>
      </c>
      <c r="I543" s="51"/>
      <c r="J543" s="67">
        <v>0</v>
      </c>
      <c r="K543" s="67"/>
      <c r="L543" s="68">
        <v>0</v>
      </c>
      <c r="M543" s="68"/>
      <c r="N543" s="67">
        <v>0</v>
      </c>
      <c r="O543" s="67"/>
      <c r="P543" s="68">
        <v>0</v>
      </c>
      <c r="Q543" s="68"/>
      <c r="R543" s="67">
        <v>0</v>
      </c>
      <c r="S543" s="67"/>
      <c r="T543" s="68">
        <v>0</v>
      </c>
      <c r="U543" s="68"/>
      <c r="V543" s="67">
        <v>0</v>
      </c>
      <c r="W543" s="67"/>
      <c r="X543" s="68">
        <v>0</v>
      </c>
      <c r="Y543" s="68"/>
      <c r="Z543" s="67">
        <v>1</v>
      </c>
      <c r="AA543" s="67"/>
      <c r="AB543" s="68">
        <v>0</v>
      </c>
      <c r="AC543" s="68"/>
      <c r="AD543" s="67">
        <v>81</v>
      </c>
      <c r="AE543" s="67"/>
      <c r="AF543" s="68">
        <v>12</v>
      </c>
      <c r="AG543" s="68"/>
      <c r="AH543" s="67">
        <v>404</v>
      </c>
      <c r="AI543" s="67"/>
      <c r="AJ543" s="68">
        <v>88</v>
      </c>
      <c r="AK543" s="68"/>
      <c r="AL543" s="30"/>
    </row>
    <row r="544" spans="1:38" ht="21" customHeight="1" thickBot="1">
      <c r="A544" s="61" t="s">
        <v>471</v>
      </c>
      <c r="B544" s="61"/>
      <c r="C544" s="62"/>
      <c r="D544" s="62"/>
      <c r="E544" s="62"/>
      <c r="F544" s="62"/>
      <c r="G544" s="62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  <c r="AA544" s="62"/>
      <c r="AB544" s="62"/>
      <c r="AC544" s="62"/>
      <c r="AD544" s="62"/>
      <c r="AE544" s="62"/>
      <c r="AF544" s="62"/>
      <c r="AG544" s="62"/>
      <c r="AH544" s="62"/>
      <c r="AI544" s="62"/>
      <c r="AJ544" s="62"/>
      <c r="AK544" s="30"/>
      <c r="AL544" s="30"/>
    </row>
    <row r="545" spans="1:38" ht="30" customHeight="1" thickBot="1">
      <c r="A545" s="57" t="s">
        <v>258</v>
      </c>
      <c r="B545" s="57"/>
      <c r="C545" s="58">
        <f>I545+M545+Q545+U545+Y545+AC545+AG545</f>
        <v>85</v>
      </c>
      <c r="D545" s="59"/>
      <c r="E545" s="60">
        <f>K545+O545+S545+W545+AA545+AE545+AI545</f>
        <v>14</v>
      </c>
      <c r="F545" s="60"/>
      <c r="G545" s="60">
        <f t="shared" ref="G545:G576" si="0">C545+E545</f>
        <v>99</v>
      </c>
      <c r="H545" s="60"/>
      <c r="I545" s="53">
        <f t="shared" ref="I545:I576" si="1">I8+I187+J366</f>
        <v>10</v>
      </c>
      <c r="J545" s="53"/>
      <c r="K545" s="52">
        <f t="shared" ref="K545:K576" si="2">K8+K187+L366</f>
        <v>2</v>
      </c>
      <c r="L545" s="52"/>
      <c r="M545" s="53">
        <f t="shared" ref="M545:M576" si="3">M8+M187+N366</f>
        <v>16</v>
      </c>
      <c r="N545" s="53"/>
      <c r="O545" s="52">
        <f t="shared" ref="O545:O576" si="4">O8+O187+P366</f>
        <v>1</v>
      </c>
      <c r="P545" s="52"/>
      <c r="Q545" s="53">
        <f t="shared" ref="Q545:Q576" si="5">Q8+Q187+R366</f>
        <v>10</v>
      </c>
      <c r="R545" s="53"/>
      <c r="S545" s="52">
        <f t="shared" ref="S545:S576" si="6">S8+S187+T366</f>
        <v>2</v>
      </c>
      <c r="T545" s="52"/>
      <c r="U545" s="53">
        <f t="shared" ref="U545" si="7">U8+U187+V366</f>
        <v>5</v>
      </c>
      <c r="V545" s="53"/>
      <c r="W545" s="52">
        <f t="shared" ref="W545" si="8">W8+W187+X366</f>
        <v>2</v>
      </c>
      <c r="X545" s="52"/>
      <c r="Y545" s="53">
        <f t="shared" ref="Y545" si="9">Y8+Y187+Z366</f>
        <v>5</v>
      </c>
      <c r="Z545" s="53"/>
      <c r="AA545" s="52">
        <f t="shared" ref="AA545" si="10">AA8+AA187+AB366</f>
        <v>3</v>
      </c>
      <c r="AB545" s="52"/>
      <c r="AC545" s="53">
        <f t="shared" ref="AC545" si="11">AC8+AC187+AD366</f>
        <v>12</v>
      </c>
      <c r="AD545" s="53"/>
      <c r="AE545" s="52">
        <f t="shared" ref="AE545" si="12">AE8+AE187+AF366</f>
        <v>2</v>
      </c>
      <c r="AF545" s="52"/>
      <c r="AG545" s="53">
        <f t="shared" ref="AG545" si="13">AG8+AG187+AH366</f>
        <v>27</v>
      </c>
      <c r="AH545" s="53"/>
      <c r="AI545" s="52">
        <f t="shared" ref="AI545" si="14">AI8+AI187+AJ366</f>
        <v>2</v>
      </c>
      <c r="AJ545" s="52"/>
      <c r="AK545" s="30"/>
      <c r="AL545" s="30"/>
    </row>
    <row r="546" spans="1:38" ht="30" customHeight="1" thickBot="1">
      <c r="A546" s="57" t="s">
        <v>259</v>
      </c>
      <c r="B546" s="57"/>
      <c r="C546" s="58">
        <f t="shared" ref="C546:C609" si="15">I546+M546+Q546+U546+Y546+AC546+AG546</f>
        <v>86</v>
      </c>
      <c r="D546" s="59"/>
      <c r="E546" s="60">
        <f t="shared" ref="E546:E609" si="16">K546+O546+S546+W546+AA546+AE546+AI546</f>
        <v>10</v>
      </c>
      <c r="F546" s="60"/>
      <c r="G546" s="60">
        <f t="shared" si="0"/>
        <v>96</v>
      </c>
      <c r="H546" s="60"/>
      <c r="I546" s="53">
        <f t="shared" si="1"/>
        <v>7</v>
      </c>
      <c r="J546" s="53"/>
      <c r="K546" s="52">
        <f t="shared" si="2"/>
        <v>0</v>
      </c>
      <c r="L546" s="52"/>
      <c r="M546" s="53">
        <f t="shared" si="3"/>
        <v>16</v>
      </c>
      <c r="N546" s="53"/>
      <c r="O546" s="52">
        <f t="shared" si="4"/>
        <v>0</v>
      </c>
      <c r="P546" s="52"/>
      <c r="Q546" s="53">
        <f t="shared" si="5"/>
        <v>3</v>
      </c>
      <c r="R546" s="53"/>
      <c r="S546" s="52">
        <f t="shared" si="6"/>
        <v>1</v>
      </c>
      <c r="T546" s="52"/>
      <c r="U546" s="53">
        <f t="shared" ref="U546" si="17">U9+U188+V367</f>
        <v>6</v>
      </c>
      <c r="V546" s="53"/>
      <c r="W546" s="52">
        <f t="shared" ref="W546" si="18">W9+W188+X367</f>
        <v>1</v>
      </c>
      <c r="X546" s="52"/>
      <c r="Y546" s="53">
        <f t="shared" ref="Y546" si="19">Y9+Y188+Z367</f>
        <v>5</v>
      </c>
      <c r="Z546" s="53"/>
      <c r="AA546" s="52">
        <f t="shared" ref="AA546" si="20">AA9+AA188+AB367</f>
        <v>1</v>
      </c>
      <c r="AB546" s="52"/>
      <c r="AC546" s="53">
        <f t="shared" ref="AC546" si="21">AC9+AC188+AD367</f>
        <v>11</v>
      </c>
      <c r="AD546" s="53"/>
      <c r="AE546" s="52">
        <f t="shared" ref="AE546" si="22">AE9+AE188+AF367</f>
        <v>2</v>
      </c>
      <c r="AF546" s="52"/>
      <c r="AG546" s="53">
        <f t="shared" ref="AG546" si="23">AG9+AG188+AH367</f>
        <v>38</v>
      </c>
      <c r="AH546" s="53"/>
      <c r="AI546" s="52">
        <f t="shared" ref="AI546" si="24">AI9+AI188+AJ367</f>
        <v>5</v>
      </c>
      <c r="AJ546" s="52"/>
      <c r="AK546" s="30"/>
      <c r="AL546" s="30"/>
    </row>
    <row r="547" spans="1:38" ht="30" customHeight="1" thickBot="1">
      <c r="A547" s="57" t="s">
        <v>260</v>
      </c>
      <c r="B547" s="57"/>
      <c r="C547" s="58">
        <f t="shared" si="15"/>
        <v>17</v>
      </c>
      <c r="D547" s="59"/>
      <c r="E547" s="60">
        <f t="shared" si="16"/>
        <v>1</v>
      </c>
      <c r="F547" s="60"/>
      <c r="G547" s="60">
        <f t="shared" si="0"/>
        <v>18</v>
      </c>
      <c r="H547" s="60"/>
      <c r="I547" s="53">
        <f t="shared" si="1"/>
        <v>0</v>
      </c>
      <c r="J547" s="53"/>
      <c r="K547" s="52">
        <f t="shared" si="2"/>
        <v>0</v>
      </c>
      <c r="L547" s="52"/>
      <c r="M547" s="53">
        <f t="shared" si="3"/>
        <v>2</v>
      </c>
      <c r="N547" s="53"/>
      <c r="O547" s="52">
        <f t="shared" si="4"/>
        <v>0</v>
      </c>
      <c r="P547" s="52"/>
      <c r="Q547" s="53">
        <f t="shared" si="5"/>
        <v>5</v>
      </c>
      <c r="R547" s="53"/>
      <c r="S547" s="52">
        <f t="shared" si="6"/>
        <v>0</v>
      </c>
      <c r="T547" s="52"/>
      <c r="U547" s="53">
        <f t="shared" ref="U547" si="25">U10+U189+V368</f>
        <v>1</v>
      </c>
      <c r="V547" s="53"/>
      <c r="W547" s="52">
        <f t="shared" ref="W547" si="26">W10+W189+X368</f>
        <v>0</v>
      </c>
      <c r="X547" s="52"/>
      <c r="Y547" s="53">
        <f t="shared" ref="Y547" si="27">Y10+Y189+Z368</f>
        <v>1</v>
      </c>
      <c r="Z547" s="53"/>
      <c r="AA547" s="52">
        <f t="shared" ref="AA547" si="28">AA10+AA189+AB368</f>
        <v>0</v>
      </c>
      <c r="AB547" s="52"/>
      <c r="AC547" s="53">
        <f t="shared" ref="AC547" si="29">AC10+AC189+AD368</f>
        <v>2</v>
      </c>
      <c r="AD547" s="53"/>
      <c r="AE547" s="52">
        <f t="shared" ref="AE547" si="30">AE10+AE189+AF368</f>
        <v>0</v>
      </c>
      <c r="AF547" s="52"/>
      <c r="AG547" s="53">
        <f t="shared" ref="AG547" si="31">AG10+AG189+AH368</f>
        <v>6</v>
      </c>
      <c r="AH547" s="53"/>
      <c r="AI547" s="52">
        <f t="shared" ref="AI547" si="32">AI10+AI189+AJ368</f>
        <v>1</v>
      </c>
      <c r="AJ547" s="52"/>
      <c r="AK547" s="30"/>
      <c r="AL547" s="30"/>
    </row>
    <row r="548" spans="1:38" ht="30" customHeight="1" thickBot="1">
      <c r="A548" s="57" t="s">
        <v>261</v>
      </c>
      <c r="B548" s="57"/>
      <c r="C548" s="58">
        <f t="shared" si="15"/>
        <v>29</v>
      </c>
      <c r="D548" s="59"/>
      <c r="E548" s="60">
        <f t="shared" si="16"/>
        <v>7</v>
      </c>
      <c r="F548" s="60"/>
      <c r="G548" s="60">
        <f t="shared" si="0"/>
        <v>36</v>
      </c>
      <c r="H548" s="60"/>
      <c r="I548" s="53">
        <f t="shared" si="1"/>
        <v>0</v>
      </c>
      <c r="J548" s="53"/>
      <c r="K548" s="52">
        <f t="shared" si="2"/>
        <v>0</v>
      </c>
      <c r="L548" s="52"/>
      <c r="M548" s="53">
        <f t="shared" si="3"/>
        <v>0</v>
      </c>
      <c r="N548" s="53"/>
      <c r="O548" s="52">
        <f t="shared" si="4"/>
        <v>0</v>
      </c>
      <c r="P548" s="52"/>
      <c r="Q548" s="53">
        <f t="shared" si="5"/>
        <v>0</v>
      </c>
      <c r="R548" s="53"/>
      <c r="S548" s="52">
        <f t="shared" si="6"/>
        <v>0</v>
      </c>
      <c r="T548" s="52"/>
      <c r="U548" s="53">
        <f t="shared" ref="U548" si="33">U11+U190+V369</f>
        <v>5</v>
      </c>
      <c r="V548" s="53"/>
      <c r="W548" s="52">
        <f t="shared" ref="W548" si="34">W11+W190+X369</f>
        <v>0</v>
      </c>
      <c r="X548" s="52"/>
      <c r="Y548" s="53">
        <f t="shared" ref="Y548" si="35">Y11+Y190+Z369</f>
        <v>1</v>
      </c>
      <c r="Z548" s="53"/>
      <c r="AA548" s="52">
        <f t="shared" ref="AA548" si="36">AA11+AA190+AB369</f>
        <v>0</v>
      </c>
      <c r="AB548" s="52"/>
      <c r="AC548" s="53">
        <f t="shared" ref="AC548" si="37">AC11+AC190+AD369</f>
        <v>4</v>
      </c>
      <c r="AD548" s="53"/>
      <c r="AE548" s="52">
        <f t="shared" ref="AE548" si="38">AE11+AE190+AF369</f>
        <v>1</v>
      </c>
      <c r="AF548" s="52"/>
      <c r="AG548" s="53">
        <f t="shared" ref="AG548" si="39">AG11+AG190+AH369</f>
        <v>19</v>
      </c>
      <c r="AH548" s="53"/>
      <c r="AI548" s="52">
        <f t="shared" ref="AI548" si="40">AI11+AI190+AJ369</f>
        <v>6</v>
      </c>
      <c r="AJ548" s="52"/>
      <c r="AK548" s="30"/>
      <c r="AL548" s="30"/>
    </row>
    <row r="549" spans="1:38" ht="30" customHeight="1" thickBot="1">
      <c r="A549" s="57" t="s">
        <v>262</v>
      </c>
      <c r="B549" s="57"/>
      <c r="C549" s="58">
        <f t="shared" si="15"/>
        <v>73</v>
      </c>
      <c r="D549" s="59"/>
      <c r="E549" s="60">
        <f t="shared" si="16"/>
        <v>14</v>
      </c>
      <c r="F549" s="60"/>
      <c r="G549" s="60">
        <f t="shared" si="0"/>
        <v>87</v>
      </c>
      <c r="H549" s="60"/>
      <c r="I549" s="53">
        <f t="shared" si="1"/>
        <v>2</v>
      </c>
      <c r="J549" s="53"/>
      <c r="K549" s="52">
        <f t="shared" si="2"/>
        <v>1</v>
      </c>
      <c r="L549" s="52"/>
      <c r="M549" s="53">
        <f t="shared" si="3"/>
        <v>4</v>
      </c>
      <c r="N549" s="53"/>
      <c r="O549" s="52">
        <f t="shared" si="4"/>
        <v>1</v>
      </c>
      <c r="P549" s="52"/>
      <c r="Q549" s="53">
        <f t="shared" si="5"/>
        <v>9</v>
      </c>
      <c r="R549" s="53"/>
      <c r="S549" s="52">
        <f t="shared" si="6"/>
        <v>1</v>
      </c>
      <c r="T549" s="52"/>
      <c r="U549" s="53">
        <f t="shared" ref="U549" si="41">U12+U191+V370</f>
        <v>8</v>
      </c>
      <c r="V549" s="53"/>
      <c r="W549" s="52">
        <f t="shared" ref="W549" si="42">W12+W191+X370</f>
        <v>0</v>
      </c>
      <c r="X549" s="52"/>
      <c r="Y549" s="53">
        <f t="shared" ref="Y549" si="43">Y12+Y191+Z370</f>
        <v>3</v>
      </c>
      <c r="Z549" s="53"/>
      <c r="AA549" s="52">
        <f t="shared" ref="AA549" si="44">AA12+AA191+AB370</f>
        <v>0</v>
      </c>
      <c r="AB549" s="52"/>
      <c r="AC549" s="53">
        <f t="shared" ref="AC549" si="45">AC12+AC191+AD370</f>
        <v>12</v>
      </c>
      <c r="AD549" s="53"/>
      <c r="AE549" s="52">
        <f t="shared" ref="AE549" si="46">AE12+AE191+AF370</f>
        <v>3</v>
      </c>
      <c r="AF549" s="52"/>
      <c r="AG549" s="53">
        <f t="shared" ref="AG549" si="47">AG12+AG191+AH370</f>
        <v>35</v>
      </c>
      <c r="AH549" s="53"/>
      <c r="AI549" s="52">
        <f t="shared" ref="AI549" si="48">AI12+AI191+AJ370</f>
        <v>8</v>
      </c>
      <c r="AJ549" s="52"/>
      <c r="AK549" s="30"/>
      <c r="AL549" s="30"/>
    </row>
    <row r="550" spans="1:38" ht="30" customHeight="1" thickBot="1">
      <c r="A550" s="57" t="s">
        <v>263</v>
      </c>
      <c r="B550" s="57"/>
      <c r="C550" s="58">
        <f t="shared" si="15"/>
        <v>26</v>
      </c>
      <c r="D550" s="59"/>
      <c r="E550" s="60">
        <f t="shared" si="16"/>
        <v>9</v>
      </c>
      <c r="F550" s="60"/>
      <c r="G550" s="60">
        <f t="shared" si="0"/>
        <v>35</v>
      </c>
      <c r="H550" s="60"/>
      <c r="I550" s="53">
        <f t="shared" si="1"/>
        <v>0</v>
      </c>
      <c r="J550" s="53"/>
      <c r="K550" s="52">
        <f t="shared" si="2"/>
        <v>0</v>
      </c>
      <c r="L550" s="52"/>
      <c r="M550" s="53">
        <f t="shared" si="3"/>
        <v>0</v>
      </c>
      <c r="N550" s="53"/>
      <c r="O550" s="52">
        <f t="shared" si="4"/>
        <v>1</v>
      </c>
      <c r="P550" s="52"/>
      <c r="Q550" s="53">
        <f t="shared" si="5"/>
        <v>2</v>
      </c>
      <c r="R550" s="53"/>
      <c r="S550" s="52">
        <f t="shared" si="6"/>
        <v>0</v>
      </c>
      <c r="T550" s="52"/>
      <c r="U550" s="53">
        <f t="shared" ref="U550" si="49">U13+U192+V371</f>
        <v>2</v>
      </c>
      <c r="V550" s="53"/>
      <c r="W550" s="52">
        <f t="shared" ref="W550" si="50">W13+W192+X371</f>
        <v>0</v>
      </c>
      <c r="X550" s="52"/>
      <c r="Y550" s="53">
        <f t="shared" ref="Y550" si="51">Y13+Y192+Z371</f>
        <v>3</v>
      </c>
      <c r="Z550" s="53"/>
      <c r="AA550" s="52">
        <f t="shared" ref="AA550" si="52">AA13+AA192+AB371</f>
        <v>1</v>
      </c>
      <c r="AB550" s="52"/>
      <c r="AC550" s="53">
        <f t="shared" ref="AC550" si="53">AC13+AC192+AD371</f>
        <v>3</v>
      </c>
      <c r="AD550" s="53"/>
      <c r="AE550" s="52">
        <f t="shared" ref="AE550" si="54">AE13+AE192+AF371</f>
        <v>0</v>
      </c>
      <c r="AF550" s="52"/>
      <c r="AG550" s="53">
        <f t="shared" ref="AG550" si="55">AG13+AG192+AH371</f>
        <v>16</v>
      </c>
      <c r="AH550" s="53"/>
      <c r="AI550" s="52">
        <f t="shared" ref="AI550" si="56">AI13+AI192+AJ371</f>
        <v>7</v>
      </c>
      <c r="AJ550" s="52"/>
      <c r="AK550" s="30"/>
      <c r="AL550" s="30"/>
    </row>
    <row r="551" spans="1:38" ht="30" customHeight="1" thickBot="1">
      <c r="A551" s="57" t="s">
        <v>264</v>
      </c>
      <c r="B551" s="57"/>
      <c r="C551" s="58">
        <f t="shared" si="15"/>
        <v>41</v>
      </c>
      <c r="D551" s="59"/>
      <c r="E551" s="60">
        <f t="shared" si="16"/>
        <v>3</v>
      </c>
      <c r="F551" s="60"/>
      <c r="G551" s="60">
        <f t="shared" si="0"/>
        <v>44</v>
      </c>
      <c r="H551" s="60"/>
      <c r="I551" s="53">
        <f t="shared" si="1"/>
        <v>0</v>
      </c>
      <c r="J551" s="53"/>
      <c r="K551" s="52">
        <f t="shared" si="2"/>
        <v>0</v>
      </c>
      <c r="L551" s="52"/>
      <c r="M551" s="53">
        <f t="shared" si="3"/>
        <v>2</v>
      </c>
      <c r="N551" s="53"/>
      <c r="O551" s="52">
        <f t="shared" si="4"/>
        <v>1</v>
      </c>
      <c r="P551" s="52"/>
      <c r="Q551" s="53">
        <f t="shared" si="5"/>
        <v>7</v>
      </c>
      <c r="R551" s="53"/>
      <c r="S551" s="52">
        <f t="shared" si="6"/>
        <v>0</v>
      </c>
      <c r="T551" s="52"/>
      <c r="U551" s="53">
        <f t="shared" ref="U551" si="57">U14+U193+V372</f>
        <v>4</v>
      </c>
      <c r="V551" s="53"/>
      <c r="W551" s="52">
        <f t="shared" ref="W551" si="58">W14+W193+X372</f>
        <v>0</v>
      </c>
      <c r="X551" s="52"/>
      <c r="Y551" s="53">
        <f t="shared" ref="Y551" si="59">Y14+Y193+Z372</f>
        <v>1</v>
      </c>
      <c r="Z551" s="53"/>
      <c r="AA551" s="52">
        <f t="shared" ref="AA551" si="60">AA14+AA193+AB372</f>
        <v>0</v>
      </c>
      <c r="AB551" s="52"/>
      <c r="AC551" s="53">
        <f t="shared" ref="AC551" si="61">AC14+AC193+AD372</f>
        <v>8</v>
      </c>
      <c r="AD551" s="53"/>
      <c r="AE551" s="52">
        <f t="shared" ref="AE551" si="62">AE14+AE193+AF372</f>
        <v>1</v>
      </c>
      <c r="AF551" s="52"/>
      <c r="AG551" s="53">
        <f t="shared" ref="AG551" si="63">AG14+AG193+AH372</f>
        <v>19</v>
      </c>
      <c r="AH551" s="53"/>
      <c r="AI551" s="52">
        <f t="shared" ref="AI551" si="64">AI14+AI193+AJ372</f>
        <v>1</v>
      </c>
      <c r="AJ551" s="52"/>
      <c r="AK551" s="30"/>
      <c r="AL551" s="30"/>
    </row>
    <row r="552" spans="1:38" ht="30" customHeight="1" thickBot="1">
      <c r="A552" s="57" t="s">
        <v>265</v>
      </c>
      <c r="B552" s="57"/>
      <c r="C552" s="58">
        <f t="shared" si="15"/>
        <v>72</v>
      </c>
      <c r="D552" s="59"/>
      <c r="E552" s="60">
        <f t="shared" si="16"/>
        <v>9</v>
      </c>
      <c r="F552" s="60"/>
      <c r="G552" s="60">
        <f t="shared" si="0"/>
        <v>81</v>
      </c>
      <c r="H552" s="60"/>
      <c r="I552" s="53">
        <f t="shared" si="1"/>
        <v>1</v>
      </c>
      <c r="J552" s="53"/>
      <c r="K552" s="52">
        <f t="shared" si="2"/>
        <v>0</v>
      </c>
      <c r="L552" s="52"/>
      <c r="M552" s="53">
        <f t="shared" si="3"/>
        <v>10</v>
      </c>
      <c r="N552" s="53"/>
      <c r="O552" s="52">
        <f t="shared" si="4"/>
        <v>3</v>
      </c>
      <c r="P552" s="52"/>
      <c r="Q552" s="53">
        <f t="shared" si="5"/>
        <v>5</v>
      </c>
      <c r="R552" s="53"/>
      <c r="S552" s="52">
        <f t="shared" si="6"/>
        <v>1</v>
      </c>
      <c r="T552" s="52"/>
      <c r="U552" s="53">
        <f t="shared" ref="U552" si="65">U15+U194+V373</f>
        <v>4</v>
      </c>
      <c r="V552" s="53"/>
      <c r="W552" s="52">
        <f t="shared" ref="W552" si="66">W15+W194+X373</f>
        <v>0</v>
      </c>
      <c r="X552" s="52"/>
      <c r="Y552" s="53">
        <f t="shared" ref="Y552" si="67">Y15+Y194+Z373</f>
        <v>2</v>
      </c>
      <c r="Z552" s="53"/>
      <c r="AA552" s="52">
        <f t="shared" ref="AA552" si="68">AA15+AA194+AB373</f>
        <v>0</v>
      </c>
      <c r="AB552" s="52"/>
      <c r="AC552" s="53">
        <f t="shared" ref="AC552" si="69">AC15+AC194+AD373</f>
        <v>10</v>
      </c>
      <c r="AD552" s="53"/>
      <c r="AE552" s="52">
        <f t="shared" ref="AE552" si="70">AE15+AE194+AF373</f>
        <v>1</v>
      </c>
      <c r="AF552" s="52"/>
      <c r="AG552" s="53">
        <f t="shared" ref="AG552" si="71">AG15+AG194+AH373</f>
        <v>40</v>
      </c>
      <c r="AH552" s="53"/>
      <c r="AI552" s="52">
        <f t="shared" ref="AI552" si="72">AI15+AI194+AJ373</f>
        <v>4</v>
      </c>
      <c r="AJ552" s="52"/>
      <c r="AK552" s="30"/>
      <c r="AL552" s="30"/>
    </row>
    <row r="553" spans="1:38" ht="30" customHeight="1" thickBot="1">
      <c r="A553" s="57" t="s">
        <v>266</v>
      </c>
      <c r="B553" s="57"/>
      <c r="C553" s="58">
        <f t="shared" si="15"/>
        <v>43</v>
      </c>
      <c r="D553" s="59"/>
      <c r="E553" s="60">
        <f t="shared" si="16"/>
        <v>6</v>
      </c>
      <c r="F553" s="60"/>
      <c r="G553" s="60">
        <f t="shared" si="0"/>
        <v>49</v>
      </c>
      <c r="H553" s="60"/>
      <c r="I553" s="53">
        <f t="shared" si="1"/>
        <v>1</v>
      </c>
      <c r="J553" s="53"/>
      <c r="K553" s="52">
        <f t="shared" si="2"/>
        <v>0</v>
      </c>
      <c r="L553" s="52"/>
      <c r="M553" s="53">
        <f t="shared" si="3"/>
        <v>6</v>
      </c>
      <c r="N553" s="53"/>
      <c r="O553" s="52">
        <f t="shared" si="4"/>
        <v>2</v>
      </c>
      <c r="P553" s="52"/>
      <c r="Q553" s="53">
        <f t="shared" si="5"/>
        <v>7</v>
      </c>
      <c r="R553" s="53"/>
      <c r="S553" s="52">
        <f t="shared" si="6"/>
        <v>0</v>
      </c>
      <c r="T553" s="52"/>
      <c r="U553" s="53">
        <f t="shared" ref="U553" si="73">U16+U195+V374</f>
        <v>5</v>
      </c>
      <c r="V553" s="53"/>
      <c r="W553" s="52">
        <f t="shared" ref="W553" si="74">W16+W195+X374</f>
        <v>0</v>
      </c>
      <c r="X553" s="52"/>
      <c r="Y553" s="53">
        <f t="shared" ref="Y553" si="75">Y16+Y195+Z374</f>
        <v>1</v>
      </c>
      <c r="Z553" s="53"/>
      <c r="AA553" s="52">
        <f t="shared" ref="AA553" si="76">AA16+AA195+AB374</f>
        <v>0</v>
      </c>
      <c r="AB553" s="52"/>
      <c r="AC553" s="53">
        <f t="shared" ref="AC553" si="77">AC16+AC195+AD374</f>
        <v>7</v>
      </c>
      <c r="AD553" s="53"/>
      <c r="AE553" s="52">
        <f t="shared" ref="AE553" si="78">AE16+AE195+AF374</f>
        <v>1</v>
      </c>
      <c r="AF553" s="52"/>
      <c r="AG553" s="53">
        <f t="shared" ref="AG553" si="79">AG16+AG195+AH374</f>
        <v>16</v>
      </c>
      <c r="AH553" s="53"/>
      <c r="AI553" s="52">
        <f t="shared" ref="AI553" si="80">AI16+AI195+AJ374</f>
        <v>3</v>
      </c>
      <c r="AJ553" s="52"/>
      <c r="AK553" s="30"/>
      <c r="AL553" s="30"/>
    </row>
    <row r="554" spans="1:38" ht="30" customHeight="1" thickBot="1">
      <c r="A554" s="57" t="s">
        <v>267</v>
      </c>
      <c r="B554" s="57"/>
      <c r="C554" s="58">
        <f t="shared" si="15"/>
        <v>47</v>
      </c>
      <c r="D554" s="59"/>
      <c r="E554" s="60">
        <f t="shared" si="16"/>
        <v>8</v>
      </c>
      <c r="F554" s="60"/>
      <c r="G554" s="60">
        <f t="shared" si="0"/>
        <v>55</v>
      </c>
      <c r="H554" s="60"/>
      <c r="I554" s="53">
        <f t="shared" si="1"/>
        <v>0</v>
      </c>
      <c r="J554" s="53"/>
      <c r="K554" s="52">
        <f t="shared" si="2"/>
        <v>0</v>
      </c>
      <c r="L554" s="52"/>
      <c r="M554" s="53">
        <f t="shared" si="3"/>
        <v>2</v>
      </c>
      <c r="N554" s="53"/>
      <c r="O554" s="52">
        <f t="shared" si="4"/>
        <v>1</v>
      </c>
      <c r="P554" s="52"/>
      <c r="Q554" s="53">
        <f t="shared" si="5"/>
        <v>4</v>
      </c>
      <c r="R554" s="53"/>
      <c r="S554" s="52">
        <f t="shared" si="6"/>
        <v>2</v>
      </c>
      <c r="T554" s="52"/>
      <c r="U554" s="53">
        <f t="shared" ref="U554" si="81">U17+U196+V375</f>
        <v>10</v>
      </c>
      <c r="V554" s="53"/>
      <c r="W554" s="52">
        <f t="shared" ref="W554" si="82">W17+W196+X375</f>
        <v>0</v>
      </c>
      <c r="X554" s="52"/>
      <c r="Y554" s="53">
        <f t="shared" ref="Y554" si="83">Y17+Y196+Z375</f>
        <v>1</v>
      </c>
      <c r="Z554" s="53"/>
      <c r="AA554" s="52">
        <f t="shared" ref="AA554" si="84">AA17+AA196+AB375</f>
        <v>1</v>
      </c>
      <c r="AB554" s="52"/>
      <c r="AC554" s="53">
        <f t="shared" ref="AC554" si="85">AC17+AC196+AD375</f>
        <v>5</v>
      </c>
      <c r="AD554" s="53"/>
      <c r="AE554" s="52">
        <f t="shared" ref="AE554" si="86">AE17+AE196+AF375</f>
        <v>0</v>
      </c>
      <c r="AF554" s="52"/>
      <c r="AG554" s="53">
        <f t="shared" ref="AG554" si="87">AG17+AG196+AH375</f>
        <v>25</v>
      </c>
      <c r="AH554" s="53"/>
      <c r="AI554" s="52">
        <f t="shared" ref="AI554" si="88">AI17+AI196+AJ375</f>
        <v>4</v>
      </c>
      <c r="AJ554" s="52"/>
      <c r="AK554" s="30"/>
      <c r="AL554" s="30"/>
    </row>
    <row r="555" spans="1:38" ht="30" customHeight="1" thickBot="1">
      <c r="A555" s="57" t="s">
        <v>268</v>
      </c>
      <c r="B555" s="57"/>
      <c r="C555" s="58">
        <f t="shared" si="15"/>
        <v>19</v>
      </c>
      <c r="D555" s="59"/>
      <c r="E555" s="60">
        <f t="shared" si="16"/>
        <v>10</v>
      </c>
      <c r="F555" s="60"/>
      <c r="G555" s="60">
        <f t="shared" si="0"/>
        <v>29</v>
      </c>
      <c r="H555" s="60"/>
      <c r="I555" s="53">
        <f t="shared" si="1"/>
        <v>0</v>
      </c>
      <c r="J555" s="53"/>
      <c r="K555" s="52">
        <f t="shared" si="2"/>
        <v>0</v>
      </c>
      <c r="L555" s="52"/>
      <c r="M555" s="53">
        <f t="shared" si="3"/>
        <v>0</v>
      </c>
      <c r="N555" s="53"/>
      <c r="O555" s="52">
        <f t="shared" si="4"/>
        <v>0</v>
      </c>
      <c r="P555" s="52"/>
      <c r="Q555" s="53">
        <f t="shared" si="5"/>
        <v>3</v>
      </c>
      <c r="R555" s="53"/>
      <c r="S555" s="52">
        <f t="shared" si="6"/>
        <v>0</v>
      </c>
      <c r="T555" s="52"/>
      <c r="U555" s="53">
        <f t="shared" ref="U555" si="89">U18+U197+V376</f>
        <v>0</v>
      </c>
      <c r="V555" s="53"/>
      <c r="W555" s="52">
        <f t="shared" ref="W555" si="90">W18+W197+X376</f>
        <v>1</v>
      </c>
      <c r="X555" s="52"/>
      <c r="Y555" s="53">
        <f t="shared" ref="Y555" si="91">Y18+Y197+Z376</f>
        <v>0</v>
      </c>
      <c r="Z555" s="53"/>
      <c r="AA555" s="52">
        <f t="shared" ref="AA555" si="92">AA18+AA197+AB376</f>
        <v>0</v>
      </c>
      <c r="AB555" s="52"/>
      <c r="AC555" s="53">
        <f t="shared" ref="AC555" si="93">AC18+AC197+AD376</f>
        <v>2</v>
      </c>
      <c r="AD555" s="53"/>
      <c r="AE555" s="52">
        <f t="shared" ref="AE555" si="94">AE18+AE197+AF376</f>
        <v>0</v>
      </c>
      <c r="AF555" s="52"/>
      <c r="AG555" s="53">
        <f t="shared" ref="AG555" si="95">AG18+AG197+AH376</f>
        <v>14</v>
      </c>
      <c r="AH555" s="53"/>
      <c r="AI555" s="52">
        <f t="shared" ref="AI555" si="96">AI18+AI197+AJ376</f>
        <v>9</v>
      </c>
      <c r="AJ555" s="52"/>
      <c r="AK555" s="30"/>
      <c r="AL555" s="30"/>
    </row>
    <row r="556" spans="1:38" ht="30" customHeight="1" thickBot="1">
      <c r="A556" s="57" t="s">
        <v>269</v>
      </c>
      <c r="B556" s="57"/>
      <c r="C556" s="58">
        <f t="shared" si="15"/>
        <v>124</v>
      </c>
      <c r="D556" s="59"/>
      <c r="E556" s="60">
        <f t="shared" si="16"/>
        <v>16</v>
      </c>
      <c r="F556" s="60"/>
      <c r="G556" s="60">
        <f t="shared" si="0"/>
        <v>140</v>
      </c>
      <c r="H556" s="60"/>
      <c r="I556" s="53">
        <f t="shared" si="1"/>
        <v>8</v>
      </c>
      <c r="J556" s="53"/>
      <c r="K556" s="52">
        <f t="shared" si="2"/>
        <v>0</v>
      </c>
      <c r="L556" s="52"/>
      <c r="M556" s="53">
        <f t="shared" si="3"/>
        <v>9</v>
      </c>
      <c r="N556" s="53"/>
      <c r="O556" s="52">
        <f t="shared" si="4"/>
        <v>0</v>
      </c>
      <c r="P556" s="52"/>
      <c r="Q556" s="53">
        <f t="shared" si="5"/>
        <v>14</v>
      </c>
      <c r="R556" s="53"/>
      <c r="S556" s="52">
        <f t="shared" si="6"/>
        <v>2</v>
      </c>
      <c r="T556" s="52"/>
      <c r="U556" s="53">
        <f t="shared" ref="U556" si="97">U19+U198+V377</f>
        <v>10</v>
      </c>
      <c r="V556" s="53"/>
      <c r="W556" s="52">
        <f t="shared" ref="W556" si="98">W19+W198+X377</f>
        <v>0</v>
      </c>
      <c r="X556" s="52"/>
      <c r="Y556" s="53">
        <f t="shared" ref="Y556" si="99">Y19+Y198+Z377</f>
        <v>10</v>
      </c>
      <c r="Z556" s="53"/>
      <c r="AA556" s="52">
        <f t="shared" ref="AA556" si="100">AA19+AA198+AB377</f>
        <v>1</v>
      </c>
      <c r="AB556" s="52"/>
      <c r="AC556" s="53">
        <f t="shared" ref="AC556" si="101">AC19+AC198+AD377</f>
        <v>25</v>
      </c>
      <c r="AD556" s="53"/>
      <c r="AE556" s="52">
        <f t="shared" ref="AE556" si="102">AE19+AE198+AF377</f>
        <v>4</v>
      </c>
      <c r="AF556" s="52"/>
      <c r="AG556" s="53">
        <f t="shared" ref="AG556" si="103">AG19+AG198+AH377</f>
        <v>48</v>
      </c>
      <c r="AH556" s="53"/>
      <c r="AI556" s="52">
        <f t="shared" ref="AI556" si="104">AI19+AI198+AJ377</f>
        <v>9</v>
      </c>
      <c r="AJ556" s="52"/>
      <c r="AK556" s="30"/>
      <c r="AL556" s="30"/>
    </row>
    <row r="557" spans="1:38" ht="30" customHeight="1" thickBot="1">
      <c r="A557" s="57" t="s">
        <v>270</v>
      </c>
      <c r="B557" s="57"/>
      <c r="C557" s="58">
        <f t="shared" si="15"/>
        <v>19</v>
      </c>
      <c r="D557" s="59"/>
      <c r="E557" s="60">
        <f t="shared" si="16"/>
        <v>2</v>
      </c>
      <c r="F557" s="60"/>
      <c r="G557" s="60">
        <f t="shared" si="0"/>
        <v>21</v>
      </c>
      <c r="H557" s="60"/>
      <c r="I557" s="53">
        <f t="shared" si="1"/>
        <v>0</v>
      </c>
      <c r="J557" s="53"/>
      <c r="K557" s="52">
        <f t="shared" si="2"/>
        <v>0</v>
      </c>
      <c r="L557" s="52"/>
      <c r="M557" s="53">
        <f t="shared" si="3"/>
        <v>0</v>
      </c>
      <c r="N557" s="53"/>
      <c r="O557" s="52">
        <f t="shared" si="4"/>
        <v>0</v>
      </c>
      <c r="P557" s="52"/>
      <c r="Q557" s="53">
        <f t="shared" si="5"/>
        <v>0</v>
      </c>
      <c r="R557" s="53"/>
      <c r="S557" s="52">
        <f t="shared" si="6"/>
        <v>0</v>
      </c>
      <c r="T557" s="52"/>
      <c r="U557" s="53">
        <f t="shared" ref="U557" si="105">U20+U199+V378</f>
        <v>1</v>
      </c>
      <c r="V557" s="53"/>
      <c r="W557" s="52">
        <f t="shared" ref="W557" si="106">W20+W199+X378</f>
        <v>0</v>
      </c>
      <c r="X557" s="52"/>
      <c r="Y557" s="53">
        <f t="shared" ref="Y557" si="107">Y20+Y199+Z378</f>
        <v>1</v>
      </c>
      <c r="Z557" s="53"/>
      <c r="AA557" s="52">
        <f t="shared" ref="AA557" si="108">AA20+AA199+AB378</f>
        <v>0</v>
      </c>
      <c r="AB557" s="52"/>
      <c r="AC557" s="53">
        <f t="shared" ref="AC557" si="109">AC20+AC199+AD378</f>
        <v>4</v>
      </c>
      <c r="AD557" s="53"/>
      <c r="AE557" s="52">
        <f t="shared" ref="AE557" si="110">AE20+AE199+AF378</f>
        <v>0</v>
      </c>
      <c r="AF557" s="52"/>
      <c r="AG557" s="53">
        <f t="shared" ref="AG557" si="111">AG20+AG199+AH378</f>
        <v>13</v>
      </c>
      <c r="AH557" s="53"/>
      <c r="AI557" s="52">
        <f t="shared" ref="AI557" si="112">AI20+AI199+AJ378</f>
        <v>2</v>
      </c>
      <c r="AJ557" s="52"/>
      <c r="AK557" s="30"/>
      <c r="AL557" s="30"/>
    </row>
    <row r="558" spans="1:38" ht="30" customHeight="1" thickBot="1">
      <c r="A558" s="57" t="s">
        <v>271</v>
      </c>
      <c r="B558" s="57"/>
      <c r="C558" s="58">
        <f t="shared" si="15"/>
        <v>26</v>
      </c>
      <c r="D558" s="59"/>
      <c r="E558" s="60">
        <f t="shared" si="16"/>
        <v>3</v>
      </c>
      <c r="F558" s="60"/>
      <c r="G558" s="60">
        <f t="shared" si="0"/>
        <v>29</v>
      </c>
      <c r="H558" s="60"/>
      <c r="I558" s="53">
        <f t="shared" si="1"/>
        <v>0</v>
      </c>
      <c r="J558" s="53"/>
      <c r="K558" s="52">
        <f t="shared" si="2"/>
        <v>0</v>
      </c>
      <c r="L558" s="52"/>
      <c r="M558" s="53">
        <f t="shared" si="3"/>
        <v>2</v>
      </c>
      <c r="N558" s="53"/>
      <c r="O558" s="52">
        <f t="shared" si="4"/>
        <v>0</v>
      </c>
      <c r="P558" s="52"/>
      <c r="Q558" s="53">
        <f t="shared" si="5"/>
        <v>3</v>
      </c>
      <c r="R558" s="53"/>
      <c r="S558" s="52">
        <f t="shared" si="6"/>
        <v>0</v>
      </c>
      <c r="T558" s="52"/>
      <c r="U558" s="53">
        <f t="shared" ref="U558" si="113">U21+U200+V379</f>
        <v>4</v>
      </c>
      <c r="V558" s="53"/>
      <c r="W558" s="52">
        <f t="shared" ref="W558" si="114">W21+W200+X379</f>
        <v>0</v>
      </c>
      <c r="X558" s="52"/>
      <c r="Y558" s="53">
        <f t="shared" ref="Y558" si="115">Y21+Y200+Z379</f>
        <v>1</v>
      </c>
      <c r="Z558" s="53"/>
      <c r="AA558" s="52">
        <f t="shared" ref="AA558" si="116">AA21+AA200+AB379</f>
        <v>0</v>
      </c>
      <c r="AB558" s="52"/>
      <c r="AC558" s="53">
        <f t="shared" ref="AC558" si="117">AC21+AC200+AD379</f>
        <v>0</v>
      </c>
      <c r="AD558" s="53"/>
      <c r="AE558" s="52">
        <f t="shared" ref="AE558" si="118">AE21+AE200+AF379</f>
        <v>0</v>
      </c>
      <c r="AF558" s="52"/>
      <c r="AG558" s="53">
        <f t="shared" ref="AG558" si="119">AG21+AG200+AH379</f>
        <v>16</v>
      </c>
      <c r="AH558" s="53"/>
      <c r="AI558" s="52">
        <f t="shared" ref="AI558" si="120">AI21+AI200+AJ379</f>
        <v>3</v>
      </c>
      <c r="AJ558" s="52"/>
      <c r="AK558" s="30"/>
      <c r="AL558" s="30"/>
    </row>
    <row r="559" spans="1:38" ht="30" customHeight="1" thickBot="1">
      <c r="A559" s="57" t="s">
        <v>272</v>
      </c>
      <c r="B559" s="57"/>
      <c r="C559" s="58">
        <f t="shared" si="15"/>
        <v>21</v>
      </c>
      <c r="D559" s="59"/>
      <c r="E559" s="60">
        <f t="shared" si="16"/>
        <v>1</v>
      </c>
      <c r="F559" s="60"/>
      <c r="G559" s="60">
        <f t="shared" si="0"/>
        <v>22</v>
      </c>
      <c r="H559" s="60"/>
      <c r="I559" s="53">
        <f t="shared" si="1"/>
        <v>0</v>
      </c>
      <c r="J559" s="53"/>
      <c r="K559" s="52">
        <f t="shared" si="2"/>
        <v>0</v>
      </c>
      <c r="L559" s="52"/>
      <c r="M559" s="53">
        <f t="shared" si="3"/>
        <v>1</v>
      </c>
      <c r="N559" s="53"/>
      <c r="O559" s="52">
        <f t="shared" si="4"/>
        <v>0</v>
      </c>
      <c r="P559" s="52"/>
      <c r="Q559" s="53">
        <f t="shared" si="5"/>
        <v>5</v>
      </c>
      <c r="R559" s="53"/>
      <c r="S559" s="52">
        <f t="shared" si="6"/>
        <v>0</v>
      </c>
      <c r="T559" s="52"/>
      <c r="U559" s="53">
        <f t="shared" ref="U559" si="121">U22+U201+V380</f>
        <v>2</v>
      </c>
      <c r="V559" s="53"/>
      <c r="W559" s="52">
        <f t="shared" ref="W559" si="122">W22+W201+X380</f>
        <v>0</v>
      </c>
      <c r="X559" s="52"/>
      <c r="Y559" s="53">
        <f t="shared" ref="Y559" si="123">Y22+Y201+Z380</f>
        <v>0</v>
      </c>
      <c r="Z559" s="53"/>
      <c r="AA559" s="52">
        <f t="shared" ref="AA559" si="124">AA22+AA201+AB380</f>
        <v>0</v>
      </c>
      <c r="AB559" s="52"/>
      <c r="AC559" s="53">
        <f t="shared" ref="AC559" si="125">AC22+AC201+AD380</f>
        <v>2</v>
      </c>
      <c r="AD559" s="53"/>
      <c r="AE559" s="52">
        <f t="shared" ref="AE559" si="126">AE22+AE201+AF380</f>
        <v>1</v>
      </c>
      <c r="AF559" s="52"/>
      <c r="AG559" s="53">
        <f t="shared" ref="AG559" si="127">AG22+AG201+AH380</f>
        <v>11</v>
      </c>
      <c r="AH559" s="53"/>
      <c r="AI559" s="52">
        <f t="shared" ref="AI559" si="128">AI22+AI201+AJ380</f>
        <v>0</v>
      </c>
      <c r="AJ559" s="52"/>
      <c r="AK559" s="30"/>
      <c r="AL559" s="30"/>
    </row>
    <row r="560" spans="1:38" ht="30" customHeight="1" thickBot="1">
      <c r="A560" s="57" t="s">
        <v>273</v>
      </c>
      <c r="B560" s="57"/>
      <c r="C560" s="58">
        <f t="shared" si="15"/>
        <v>39</v>
      </c>
      <c r="D560" s="59"/>
      <c r="E560" s="60">
        <f t="shared" si="16"/>
        <v>4</v>
      </c>
      <c r="F560" s="60"/>
      <c r="G560" s="60">
        <f t="shared" si="0"/>
        <v>43</v>
      </c>
      <c r="H560" s="60"/>
      <c r="I560" s="53">
        <f t="shared" si="1"/>
        <v>0</v>
      </c>
      <c r="J560" s="53"/>
      <c r="K560" s="52">
        <f t="shared" si="2"/>
        <v>0</v>
      </c>
      <c r="L560" s="52"/>
      <c r="M560" s="53">
        <f t="shared" si="3"/>
        <v>4</v>
      </c>
      <c r="N560" s="53"/>
      <c r="O560" s="52">
        <f t="shared" si="4"/>
        <v>0</v>
      </c>
      <c r="P560" s="52"/>
      <c r="Q560" s="53">
        <f t="shared" si="5"/>
        <v>0</v>
      </c>
      <c r="R560" s="53"/>
      <c r="S560" s="52">
        <f t="shared" si="6"/>
        <v>1</v>
      </c>
      <c r="T560" s="52"/>
      <c r="U560" s="53">
        <f t="shared" ref="U560" si="129">U23+U202+V381</f>
        <v>2</v>
      </c>
      <c r="V560" s="53"/>
      <c r="W560" s="52">
        <f t="shared" ref="W560" si="130">W23+W202+X381</f>
        <v>1</v>
      </c>
      <c r="X560" s="52"/>
      <c r="Y560" s="53">
        <f t="shared" ref="Y560" si="131">Y23+Y202+Z381</f>
        <v>3</v>
      </c>
      <c r="Z560" s="53"/>
      <c r="AA560" s="52">
        <f t="shared" ref="AA560" si="132">AA23+AA202+AB381</f>
        <v>0</v>
      </c>
      <c r="AB560" s="52"/>
      <c r="AC560" s="53">
        <f t="shared" ref="AC560" si="133">AC23+AC202+AD381</f>
        <v>6</v>
      </c>
      <c r="AD560" s="53"/>
      <c r="AE560" s="52">
        <f t="shared" ref="AE560" si="134">AE23+AE202+AF381</f>
        <v>0</v>
      </c>
      <c r="AF560" s="52"/>
      <c r="AG560" s="53">
        <f t="shared" ref="AG560" si="135">AG23+AG202+AH381</f>
        <v>24</v>
      </c>
      <c r="AH560" s="53"/>
      <c r="AI560" s="52">
        <f t="shared" ref="AI560" si="136">AI23+AI202+AJ381</f>
        <v>2</v>
      </c>
      <c r="AJ560" s="52"/>
      <c r="AK560" s="30"/>
      <c r="AL560" s="30"/>
    </row>
    <row r="561" spans="1:38" ht="30" customHeight="1" thickBot="1">
      <c r="A561" s="57" t="s">
        <v>450</v>
      </c>
      <c r="B561" s="57"/>
      <c r="C561" s="58">
        <f t="shared" si="15"/>
        <v>11</v>
      </c>
      <c r="D561" s="59"/>
      <c r="E561" s="60">
        <f t="shared" si="16"/>
        <v>1</v>
      </c>
      <c r="F561" s="60"/>
      <c r="G561" s="60">
        <f t="shared" si="0"/>
        <v>12</v>
      </c>
      <c r="H561" s="60"/>
      <c r="I561" s="53">
        <f t="shared" si="1"/>
        <v>0</v>
      </c>
      <c r="J561" s="53"/>
      <c r="K561" s="52">
        <f t="shared" si="2"/>
        <v>0</v>
      </c>
      <c r="L561" s="52"/>
      <c r="M561" s="53">
        <f t="shared" si="3"/>
        <v>0</v>
      </c>
      <c r="N561" s="53"/>
      <c r="O561" s="52">
        <f t="shared" si="4"/>
        <v>0</v>
      </c>
      <c r="P561" s="52"/>
      <c r="Q561" s="53">
        <f t="shared" si="5"/>
        <v>0</v>
      </c>
      <c r="R561" s="53"/>
      <c r="S561" s="52">
        <f t="shared" si="6"/>
        <v>0</v>
      </c>
      <c r="T561" s="52"/>
      <c r="U561" s="53">
        <f t="shared" ref="U561" si="137">U24+U203+V382</f>
        <v>1</v>
      </c>
      <c r="V561" s="53"/>
      <c r="W561" s="52">
        <f t="shared" ref="W561" si="138">W24+W203+X382</f>
        <v>0</v>
      </c>
      <c r="X561" s="52"/>
      <c r="Y561" s="53">
        <f t="shared" ref="Y561" si="139">Y24+Y203+Z382</f>
        <v>0</v>
      </c>
      <c r="Z561" s="53"/>
      <c r="AA561" s="52">
        <f t="shared" ref="AA561" si="140">AA24+AA203+AB382</f>
        <v>0</v>
      </c>
      <c r="AB561" s="52"/>
      <c r="AC561" s="53">
        <f t="shared" ref="AC561" si="141">AC24+AC203+AD382</f>
        <v>1</v>
      </c>
      <c r="AD561" s="53"/>
      <c r="AE561" s="52">
        <f t="shared" ref="AE561" si="142">AE24+AE203+AF382</f>
        <v>0</v>
      </c>
      <c r="AF561" s="52"/>
      <c r="AG561" s="53">
        <f t="shared" ref="AG561" si="143">AG24+AG203+AH382</f>
        <v>9</v>
      </c>
      <c r="AH561" s="53"/>
      <c r="AI561" s="52">
        <f t="shared" ref="AI561" si="144">AI24+AI203+AJ382</f>
        <v>1</v>
      </c>
      <c r="AJ561" s="52"/>
      <c r="AK561" s="30"/>
      <c r="AL561" s="30"/>
    </row>
    <row r="562" spans="1:38" ht="30" customHeight="1" thickBot="1">
      <c r="A562" s="57" t="s">
        <v>274</v>
      </c>
      <c r="B562" s="57"/>
      <c r="C562" s="58">
        <f t="shared" si="15"/>
        <v>74</v>
      </c>
      <c r="D562" s="59"/>
      <c r="E562" s="60">
        <f t="shared" si="16"/>
        <v>3</v>
      </c>
      <c r="F562" s="60"/>
      <c r="G562" s="60">
        <f t="shared" si="0"/>
        <v>77</v>
      </c>
      <c r="H562" s="60"/>
      <c r="I562" s="53">
        <f t="shared" si="1"/>
        <v>3</v>
      </c>
      <c r="J562" s="53"/>
      <c r="K562" s="52">
        <f t="shared" si="2"/>
        <v>0</v>
      </c>
      <c r="L562" s="52"/>
      <c r="M562" s="53">
        <f t="shared" si="3"/>
        <v>10</v>
      </c>
      <c r="N562" s="53"/>
      <c r="O562" s="52">
        <f t="shared" si="4"/>
        <v>0</v>
      </c>
      <c r="P562" s="52"/>
      <c r="Q562" s="53">
        <f t="shared" si="5"/>
        <v>14</v>
      </c>
      <c r="R562" s="53"/>
      <c r="S562" s="52">
        <f t="shared" si="6"/>
        <v>1</v>
      </c>
      <c r="T562" s="52"/>
      <c r="U562" s="53">
        <f t="shared" ref="U562" si="145">U25+U204+V383</f>
        <v>11</v>
      </c>
      <c r="V562" s="53"/>
      <c r="W562" s="52">
        <f t="shared" ref="W562" si="146">W25+W204+X383</f>
        <v>2</v>
      </c>
      <c r="X562" s="52"/>
      <c r="Y562" s="53">
        <f t="shared" ref="Y562" si="147">Y25+Y204+Z383</f>
        <v>0</v>
      </c>
      <c r="Z562" s="53"/>
      <c r="AA562" s="52">
        <f t="shared" ref="AA562" si="148">AA25+AA204+AB383</f>
        <v>0</v>
      </c>
      <c r="AB562" s="52"/>
      <c r="AC562" s="53">
        <f t="shared" ref="AC562" si="149">AC25+AC204+AD383</f>
        <v>12</v>
      </c>
      <c r="AD562" s="53"/>
      <c r="AE562" s="52">
        <f t="shared" ref="AE562" si="150">AE25+AE204+AF383</f>
        <v>0</v>
      </c>
      <c r="AF562" s="52"/>
      <c r="AG562" s="53">
        <f t="shared" ref="AG562" si="151">AG25+AG204+AH383</f>
        <v>24</v>
      </c>
      <c r="AH562" s="53"/>
      <c r="AI562" s="52">
        <f t="shared" ref="AI562" si="152">AI25+AI204+AJ383</f>
        <v>0</v>
      </c>
      <c r="AJ562" s="52"/>
      <c r="AK562" s="30"/>
      <c r="AL562" s="30"/>
    </row>
    <row r="563" spans="1:38" ht="30" customHeight="1" thickBot="1">
      <c r="A563" s="57" t="s">
        <v>275</v>
      </c>
      <c r="B563" s="57"/>
      <c r="C563" s="58">
        <f t="shared" si="15"/>
        <v>37</v>
      </c>
      <c r="D563" s="59"/>
      <c r="E563" s="60">
        <f t="shared" si="16"/>
        <v>2</v>
      </c>
      <c r="F563" s="60"/>
      <c r="G563" s="60">
        <f t="shared" si="0"/>
        <v>39</v>
      </c>
      <c r="H563" s="60"/>
      <c r="I563" s="53">
        <f t="shared" si="1"/>
        <v>2</v>
      </c>
      <c r="J563" s="53"/>
      <c r="K563" s="52">
        <f t="shared" si="2"/>
        <v>1</v>
      </c>
      <c r="L563" s="52"/>
      <c r="M563" s="53">
        <f t="shared" si="3"/>
        <v>5</v>
      </c>
      <c r="N563" s="53"/>
      <c r="O563" s="52">
        <f t="shared" si="4"/>
        <v>0</v>
      </c>
      <c r="P563" s="52"/>
      <c r="Q563" s="53">
        <f t="shared" si="5"/>
        <v>5</v>
      </c>
      <c r="R563" s="53"/>
      <c r="S563" s="52">
        <f t="shared" si="6"/>
        <v>0</v>
      </c>
      <c r="T563" s="52"/>
      <c r="U563" s="53">
        <f t="shared" ref="U563" si="153">U26+U205+V384</f>
        <v>3</v>
      </c>
      <c r="V563" s="53"/>
      <c r="W563" s="52">
        <f t="shared" ref="W563" si="154">W26+W205+X384</f>
        <v>0</v>
      </c>
      <c r="X563" s="52"/>
      <c r="Y563" s="53">
        <f t="shared" ref="Y563" si="155">Y26+Y205+Z384</f>
        <v>1</v>
      </c>
      <c r="Z563" s="53"/>
      <c r="AA563" s="52">
        <f t="shared" ref="AA563" si="156">AA26+AA205+AB384</f>
        <v>0</v>
      </c>
      <c r="AB563" s="52"/>
      <c r="AC563" s="53">
        <f t="shared" ref="AC563" si="157">AC26+AC205+AD384</f>
        <v>8</v>
      </c>
      <c r="AD563" s="53"/>
      <c r="AE563" s="52">
        <f t="shared" ref="AE563" si="158">AE26+AE205+AF384</f>
        <v>1</v>
      </c>
      <c r="AF563" s="52"/>
      <c r="AG563" s="53">
        <f t="shared" ref="AG563" si="159">AG26+AG205+AH384</f>
        <v>13</v>
      </c>
      <c r="AH563" s="53"/>
      <c r="AI563" s="52">
        <f t="shared" ref="AI563" si="160">AI26+AI205+AJ384</f>
        <v>0</v>
      </c>
      <c r="AJ563" s="52"/>
      <c r="AK563" s="30"/>
      <c r="AL563" s="30"/>
    </row>
    <row r="564" spans="1:38" ht="30" customHeight="1" thickBot="1">
      <c r="A564" s="57" t="s">
        <v>276</v>
      </c>
      <c r="B564" s="57"/>
      <c r="C564" s="58">
        <f t="shared" si="15"/>
        <v>92</v>
      </c>
      <c r="D564" s="59"/>
      <c r="E564" s="60">
        <f t="shared" si="16"/>
        <v>35</v>
      </c>
      <c r="F564" s="60"/>
      <c r="G564" s="60">
        <f t="shared" si="0"/>
        <v>127</v>
      </c>
      <c r="H564" s="60"/>
      <c r="I564" s="53">
        <f t="shared" si="1"/>
        <v>8</v>
      </c>
      <c r="J564" s="53"/>
      <c r="K564" s="52">
        <f t="shared" si="2"/>
        <v>2</v>
      </c>
      <c r="L564" s="52"/>
      <c r="M564" s="53">
        <f t="shared" si="3"/>
        <v>5</v>
      </c>
      <c r="N564" s="53"/>
      <c r="O564" s="52">
        <f t="shared" si="4"/>
        <v>2</v>
      </c>
      <c r="P564" s="52"/>
      <c r="Q564" s="53">
        <f t="shared" si="5"/>
        <v>8</v>
      </c>
      <c r="R564" s="53"/>
      <c r="S564" s="52">
        <f t="shared" si="6"/>
        <v>1</v>
      </c>
      <c r="T564" s="52"/>
      <c r="U564" s="53">
        <f t="shared" ref="U564" si="161">U27+U206+V385</f>
        <v>8</v>
      </c>
      <c r="V564" s="53"/>
      <c r="W564" s="52">
        <f t="shared" ref="W564" si="162">W27+W206+X385</f>
        <v>0</v>
      </c>
      <c r="X564" s="52"/>
      <c r="Y564" s="53">
        <f t="shared" ref="Y564" si="163">Y27+Y206+Z385</f>
        <v>4</v>
      </c>
      <c r="Z564" s="53"/>
      <c r="AA564" s="52">
        <f t="shared" ref="AA564" si="164">AA27+AA206+AB385</f>
        <v>1</v>
      </c>
      <c r="AB564" s="52"/>
      <c r="AC564" s="53">
        <f t="shared" ref="AC564" si="165">AC27+AC206+AD385</f>
        <v>13</v>
      </c>
      <c r="AD564" s="53"/>
      <c r="AE564" s="52">
        <f t="shared" ref="AE564" si="166">AE27+AE206+AF385</f>
        <v>8</v>
      </c>
      <c r="AF564" s="52"/>
      <c r="AG564" s="53">
        <f t="shared" ref="AG564" si="167">AG27+AG206+AH385</f>
        <v>46</v>
      </c>
      <c r="AH564" s="53"/>
      <c r="AI564" s="52">
        <f t="shared" ref="AI564" si="168">AI27+AI206+AJ385</f>
        <v>21</v>
      </c>
      <c r="AJ564" s="52"/>
      <c r="AK564" s="30"/>
      <c r="AL564" s="30"/>
    </row>
    <row r="565" spans="1:38" ht="30" customHeight="1" thickBot="1">
      <c r="A565" s="57" t="s">
        <v>278</v>
      </c>
      <c r="B565" s="57"/>
      <c r="C565" s="58">
        <f t="shared" si="15"/>
        <v>36</v>
      </c>
      <c r="D565" s="59"/>
      <c r="E565" s="60">
        <f t="shared" si="16"/>
        <v>5</v>
      </c>
      <c r="F565" s="60"/>
      <c r="G565" s="60">
        <f t="shared" si="0"/>
        <v>41</v>
      </c>
      <c r="H565" s="60"/>
      <c r="I565" s="53">
        <f t="shared" si="1"/>
        <v>0</v>
      </c>
      <c r="J565" s="53"/>
      <c r="K565" s="52">
        <f t="shared" si="2"/>
        <v>0</v>
      </c>
      <c r="L565" s="52"/>
      <c r="M565" s="53">
        <f t="shared" si="3"/>
        <v>6</v>
      </c>
      <c r="N565" s="53"/>
      <c r="O565" s="52">
        <f t="shared" si="4"/>
        <v>1</v>
      </c>
      <c r="P565" s="52"/>
      <c r="Q565" s="53">
        <f t="shared" si="5"/>
        <v>4</v>
      </c>
      <c r="R565" s="53"/>
      <c r="S565" s="52">
        <f t="shared" si="6"/>
        <v>1</v>
      </c>
      <c r="T565" s="52"/>
      <c r="U565" s="53">
        <f t="shared" ref="U565" si="169">U28+U207+V386</f>
        <v>2</v>
      </c>
      <c r="V565" s="53"/>
      <c r="W565" s="52">
        <f t="shared" ref="W565" si="170">W28+W207+X386</f>
        <v>0</v>
      </c>
      <c r="X565" s="52"/>
      <c r="Y565" s="53">
        <f t="shared" ref="Y565" si="171">Y28+Y207+Z386</f>
        <v>2</v>
      </c>
      <c r="Z565" s="53"/>
      <c r="AA565" s="52">
        <f t="shared" ref="AA565" si="172">AA28+AA207+AB386</f>
        <v>0</v>
      </c>
      <c r="AB565" s="52"/>
      <c r="AC565" s="53">
        <f t="shared" ref="AC565" si="173">AC28+AC207+AD386</f>
        <v>5</v>
      </c>
      <c r="AD565" s="53"/>
      <c r="AE565" s="52">
        <f t="shared" ref="AE565" si="174">AE28+AE207+AF386</f>
        <v>1</v>
      </c>
      <c r="AF565" s="52"/>
      <c r="AG565" s="53">
        <f t="shared" ref="AG565" si="175">AG28+AG207+AH386</f>
        <v>17</v>
      </c>
      <c r="AH565" s="53"/>
      <c r="AI565" s="52">
        <f t="shared" ref="AI565" si="176">AI28+AI207+AJ386</f>
        <v>2</v>
      </c>
      <c r="AJ565" s="52"/>
      <c r="AK565" s="30"/>
      <c r="AL565" s="30"/>
    </row>
    <row r="566" spans="1:38" ht="30" customHeight="1" thickBot="1">
      <c r="A566" s="57" t="s">
        <v>280</v>
      </c>
      <c r="B566" s="57"/>
      <c r="C566" s="58">
        <f t="shared" si="15"/>
        <v>66</v>
      </c>
      <c r="D566" s="59"/>
      <c r="E566" s="60">
        <f t="shared" si="16"/>
        <v>1</v>
      </c>
      <c r="F566" s="60"/>
      <c r="G566" s="60">
        <f t="shared" si="0"/>
        <v>67</v>
      </c>
      <c r="H566" s="60"/>
      <c r="I566" s="53">
        <f t="shared" si="1"/>
        <v>0</v>
      </c>
      <c r="J566" s="53"/>
      <c r="K566" s="52">
        <f t="shared" si="2"/>
        <v>0</v>
      </c>
      <c r="L566" s="52"/>
      <c r="M566" s="53">
        <f t="shared" si="3"/>
        <v>7</v>
      </c>
      <c r="N566" s="53"/>
      <c r="O566" s="52">
        <f t="shared" si="4"/>
        <v>0</v>
      </c>
      <c r="P566" s="52"/>
      <c r="Q566" s="53">
        <f t="shared" si="5"/>
        <v>6</v>
      </c>
      <c r="R566" s="53"/>
      <c r="S566" s="52">
        <f t="shared" si="6"/>
        <v>0</v>
      </c>
      <c r="T566" s="52"/>
      <c r="U566" s="53">
        <f t="shared" ref="U566" si="177">U29+U208+V387</f>
        <v>12</v>
      </c>
      <c r="V566" s="53"/>
      <c r="W566" s="52">
        <f t="shared" ref="W566" si="178">W29+W208+X387</f>
        <v>0</v>
      </c>
      <c r="X566" s="52"/>
      <c r="Y566" s="53">
        <f t="shared" ref="Y566" si="179">Y29+Y208+Z387</f>
        <v>6</v>
      </c>
      <c r="Z566" s="53"/>
      <c r="AA566" s="52">
        <f t="shared" ref="AA566" si="180">AA29+AA208+AB387</f>
        <v>0</v>
      </c>
      <c r="AB566" s="52"/>
      <c r="AC566" s="53">
        <f t="shared" ref="AC566" si="181">AC29+AC208+AD387</f>
        <v>12</v>
      </c>
      <c r="AD566" s="53"/>
      <c r="AE566" s="52">
        <f t="shared" ref="AE566" si="182">AE29+AE208+AF387</f>
        <v>1</v>
      </c>
      <c r="AF566" s="52"/>
      <c r="AG566" s="53">
        <f t="shared" ref="AG566" si="183">AG29+AG208+AH387</f>
        <v>23</v>
      </c>
      <c r="AH566" s="53"/>
      <c r="AI566" s="52">
        <f t="shared" ref="AI566" si="184">AI29+AI208+AJ387</f>
        <v>0</v>
      </c>
      <c r="AJ566" s="52"/>
      <c r="AK566" s="30"/>
      <c r="AL566" s="30"/>
    </row>
    <row r="567" spans="1:38" ht="30" customHeight="1" thickBot="1">
      <c r="A567" s="57" t="s">
        <v>281</v>
      </c>
      <c r="B567" s="57"/>
      <c r="C567" s="58">
        <f t="shared" si="15"/>
        <v>52</v>
      </c>
      <c r="D567" s="59"/>
      <c r="E567" s="60">
        <f t="shared" si="16"/>
        <v>9</v>
      </c>
      <c r="F567" s="60"/>
      <c r="G567" s="60">
        <f t="shared" si="0"/>
        <v>61</v>
      </c>
      <c r="H567" s="60"/>
      <c r="I567" s="53">
        <f t="shared" si="1"/>
        <v>2</v>
      </c>
      <c r="J567" s="53"/>
      <c r="K567" s="52">
        <f t="shared" si="2"/>
        <v>0</v>
      </c>
      <c r="L567" s="52"/>
      <c r="M567" s="53">
        <f t="shared" si="3"/>
        <v>2</v>
      </c>
      <c r="N567" s="53"/>
      <c r="O567" s="52">
        <f t="shared" si="4"/>
        <v>2</v>
      </c>
      <c r="P567" s="52"/>
      <c r="Q567" s="53">
        <f t="shared" si="5"/>
        <v>11</v>
      </c>
      <c r="R567" s="53"/>
      <c r="S567" s="52">
        <f t="shared" si="6"/>
        <v>1</v>
      </c>
      <c r="T567" s="52"/>
      <c r="U567" s="53">
        <f t="shared" ref="U567" si="185">U30+U209+V388</f>
        <v>0</v>
      </c>
      <c r="V567" s="53"/>
      <c r="W567" s="52">
        <f t="shared" ref="W567" si="186">W30+W209+X388</f>
        <v>0</v>
      </c>
      <c r="X567" s="52"/>
      <c r="Y567" s="53">
        <f t="shared" ref="Y567" si="187">Y30+Y209+Z388</f>
        <v>1</v>
      </c>
      <c r="Z567" s="53"/>
      <c r="AA567" s="52">
        <f t="shared" ref="AA567" si="188">AA30+AA209+AB388</f>
        <v>0</v>
      </c>
      <c r="AB567" s="52"/>
      <c r="AC567" s="53">
        <f t="shared" ref="AC567" si="189">AC30+AC209+AD388</f>
        <v>11</v>
      </c>
      <c r="AD567" s="53"/>
      <c r="AE567" s="52">
        <f t="shared" ref="AE567" si="190">AE30+AE209+AF388</f>
        <v>1</v>
      </c>
      <c r="AF567" s="52"/>
      <c r="AG567" s="53">
        <f t="shared" ref="AG567" si="191">AG30+AG209+AH388</f>
        <v>25</v>
      </c>
      <c r="AH567" s="53"/>
      <c r="AI567" s="52">
        <f t="shared" ref="AI567" si="192">AI30+AI209+AJ388</f>
        <v>5</v>
      </c>
      <c r="AJ567" s="52"/>
      <c r="AK567" s="30"/>
      <c r="AL567" s="30"/>
    </row>
    <row r="568" spans="1:38" ht="30" customHeight="1" thickBot="1">
      <c r="A568" s="57" t="s">
        <v>283</v>
      </c>
      <c r="B568" s="57"/>
      <c r="C568" s="58">
        <f t="shared" si="15"/>
        <v>60</v>
      </c>
      <c r="D568" s="59"/>
      <c r="E568" s="60">
        <f t="shared" si="16"/>
        <v>7</v>
      </c>
      <c r="F568" s="60"/>
      <c r="G568" s="60">
        <f t="shared" si="0"/>
        <v>67</v>
      </c>
      <c r="H568" s="60"/>
      <c r="I568" s="53">
        <f t="shared" si="1"/>
        <v>1</v>
      </c>
      <c r="J568" s="53"/>
      <c r="K568" s="52">
        <f t="shared" si="2"/>
        <v>0</v>
      </c>
      <c r="L568" s="52"/>
      <c r="M568" s="53">
        <f t="shared" si="3"/>
        <v>7</v>
      </c>
      <c r="N568" s="53"/>
      <c r="O568" s="52">
        <f t="shared" si="4"/>
        <v>1</v>
      </c>
      <c r="P568" s="52"/>
      <c r="Q568" s="53">
        <f t="shared" si="5"/>
        <v>3</v>
      </c>
      <c r="R568" s="53"/>
      <c r="S568" s="52">
        <f t="shared" si="6"/>
        <v>0</v>
      </c>
      <c r="T568" s="52"/>
      <c r="U568" s="53">
        <f t="shared" ref="U568" si="193">U31+U210+V389</f>
        <v>13</v>
      </c>
      <c r="V568" s="53"/>
      <c r="W568" s="52">
        <f t="shared" ref="W568" si="194">W31+W210+X389</f>
        <v>1</v>
      </c>
      <c r="X568" s="52"/>
      <c r="Y568" s="53">
        <f t="shared" ref="Y568" si="195">Y31+Y210+Z389</f>
        <v>6</v>
      </c>
      <c r="Z568" s="53"/>
      <c r="AA568" s="52">
        <f t="shared" ref="AA568" si="196">AA31+AA210+AB389</f>
        <v>1</v>
      </c>
      <c r="AB568" s="52"/>
      <c r="AC568" s="53">
        <f t="shared" ref="AC568" si="197">AC31+AC210+AD389</f>
        <v>9</v>
      </c>
      <c r="AD568" s="53"/>
      <c r="AE568" s="52">
        <f t="shared" ref="AE568" si="198">AE31+AE210+AF389</f>
        <v>1</v>
      </c>
      <c r="AF568" s="52"/>
      <c r="AG568" s="53">
        <f t="shared" ref="AG568" si="199">AG31+AG210+AH389</f>
        <v>21</v>
      </c>
      <c r="AH568" s="53"/>
      <c r="AI568" s="52">
        <f t="shared" ref="AI568" si="200">AI31+AI210+AJ389</f>
        <v>3</v>
      </c>
      <c r="AJ568" s="52"/>
      <c r="AK568" s="30"/>
      <c r="AL568" s="30"/>
    </row>
    <row r="569" spans="1:38" ht="30" customHeight="1" thickBot="1">
      <c r="A569" s="57" t="s">
        <v>284</v>
      </c>
      <c r="B569" s="57"/>
      <c r="C569" s="58">
        <f t="shared" si="15"/>
        <v>24</v>
      </c>
      <c r="D569" s="59"/>
      <c r="E569" s="60">
        <f t="shared" si="16"/>
        <v>5</v>
      </c>
      <c r="F569" s="60"/>
      <c r="G569" s="60">
        <f t="shared" si="0"/>
        <v>29</v>
      </c>
      <c r="H569" s="60"/>
      <c r="I569" s="53">
        <f t="shared" si="1"/>
        <v>0</v>
      </c>
      <c r="J569" s="53"/>
      <c r="K569" s="52">
        <f t="shared" si="2"/>
        <v>1</v>
      </c>
      <c r="L569" s="52"/>
      <c r="M569" s="53">
        <f t="shared" si="3"/>
        <v>7</v>
      </c>
      <c r="N569" s="53"/>
      <c r="O569" s="52">
        <f t="shared" si="4"/>
        <v>1</v>
      </c>
      <c r="P569" s="52"/>
      <c r="Q569" s="53">
        <f t="shared" si="5"/>
        <v>5</v>
      </c>
      <c r="R569" s="53"/>
      <c r="S569" s="52">
        <f t="shared" si="6"/>
        <v>0</v>
      </c>
      <c r="T569" s="52"/>
      <c r="U569" s="53">
        <f t="shared" ref="U569" si="201">U32+U211+V390</f>
        <v>5</v>
      </c>
      <c r="V569" s="53"/>
      <c r="W569" s="52">
        <f t="shared" ref="W569" si="202">W32+W211+X390</f>
        <v>1</v>
      </c>
      <c r="X569" s="52"/>
      <c r="Y569" s="53">
        <f t="shared" ref="Y569" si="203">Y32+Y211+Z390</f>
        <v>0</v>
      </c>
      <c r="Z569" s="53"/>
      <c r="AA569" s="52">
        <f t="shared" ref="AA569" si="204">AA32+AA211+AB390</f>
        <v>1</v>
      </c>
      <c r="AB569" s="52"/>
      <c r="AC569" s="53">
        <f t="shared" ref="AC569" si="205">AC32+AC211+AD390</f>
        <v>1</v>
      </c>
      <c r="AD569" s="53"/>
      <c r="AE569" s="52">
        <f t="shared" ref="AE569" si="206">AE32+AE211+AF390</f>
        <v>1</v>
      </c>
      <c r="AF569" s="52"/>
      <c r="AG569" s="53">
        <f t="shared" ref="AG569" si="207">AG32+AG211+AH390</f>
        <v>6</v>
      </c>
      <c r="AH569" s="53"/>
      <c r="AI569" s="52">
        <f t="shared" ref="AI569" si="208">AI32+AI211+AJ390</f>
        <v>0</v>
      </c>
      <c r="AJ569" s="52"/>
      <c r="AK569" s="30"/>
      <c r="AL569" s="30"/>
    </row>
    <row r="570" spans="1:38" ht="30" customHeight="1" thickBot="1">
      <c r="A570" s="57" t="s">
        <v>285</v>
      </c>
      <c r="B570" s="57"/>
      <c r="C570" s="58">
        <f t="shared" si="15"/>
        <v>70</v>
      </c>
      <c r="D570" s="59"/>
      <c r="E570" s="60">
        <f t="shared" si="16"/>
        <v>9</v>
      </c>
      <c r="F570" s="60"/>
      <c r="G570" s="60">
        <f t="shared" si="0"/>
        <v>79</v>
      </c>
      <c r="H570" s="60"/>
      <c r="I570" s="53">
        <f t="shared" si="1"/>
        <v>5</v>
      </c>
      <c r="J570" s="53"/>
      <c r="K570" s="52">
        <f t="shared" si="2"/>
        <v>0</v>
      </c>
      <c r="L570" s="52"/>
      <c r="M570" s="53">
        <f t="shared" si="3"/>
        <v>3</v>
      </c>
      <c r="N570" s="53"/>
      <c r="O570" s="52">
        <f t="shared" si="4"/>
        <v>1</v>
      </c>
      <c r="P570" s="52"/>
      <c r="Q570" s="53">
        <f t="shared" si="5"/>
        <v>3</v>
      </c>
      <c r="R570" s="53"/>
      <c r="S570" s="52">
        <f t="shared" si="6"/>
        <v>0</v>
      </c>
      <c r="T570" s="52"/>
      <c r="U570" s="53">
        <f t="shared" ref="U570" si="209">U33+U212+V391</f>
        <v>12</v>
      </c>
      <c r="V570" s="53"/>
      <c r="W570" s="52">
        <f t="shared" ref="W570" si="210">W33+W212+X391</f>
        <v>1</v>
      </c>
      <c r="X570" s="52"/>
      <c r="Y570" s="53">
        <f t="shared" ref="Y570" si="211">Y33+Y212+Z391</f>
        <v>5</v>
      </c>
      <c r="Z570" s="53"/>
      <c r="AA570" s="52">
        <f t="shared" ref="AA570" si="212">AA33+AA212+AB391</f>
        <v>0</v>
      </c>
      <c r="AB570" s="52"/>
      <c r="AC570" s="53">
        <f t="shared" ref="AC570" si="213">AC33+AC212+AD391</f>
        <v>12</v>
      </c>
      <c r="AD570" s="53"/>
      <c r="AE570" s="52">
        <f t="shared" ref="AE570" si="214">AE33+AE212+AF391</f>
        <v>3</v>
      </c>
      <c r="AF570" s="52"/>
      <c r="AG570" s="53">
        <f t="shared" ref="AG570" si="215">AG33+AG212+AH391</f>
        <v>30</v>
      </c>
      <c r="AH570" s="53"/>
      <c r="AI570" s="52">
        <f t="shared" ref="AI570" si="216">AI33+AI212+AJ391</f>
        <v>4</v>
      </c>
      <c r="AJ570" s="52"/>
      <c r="AK570" s="30"/>
      <c r="AL570" s="30"/>
    </row>
    <row r="571" spans="1:38" ht="30" customHeight="1" thickBot="1">
      <c r="A571" s="57" t="s">
        <v>286</v>
      </c>
      <c r="B571" s="57"/>
      <c r="C571" s="58">
        <f t="shared" si="15"/>
        <v>25</v>
      </c>
      <c r="D571" s="59"/>
      <c r="E571" s="60">
        <f t="shared" si="16"/>
        <v>6</v>
      </c>
      <c r="F571" s="60"/>
      <c r="G571" s="60">
        <f t="shared" si="0"/>
        <v>31</v>
      </c>
      <c r="H571" s="60"/>
      <c r="I571" s="53">
        <f t="shared" si="1"/>
        <v>0</v>
      </c>
      <c r="J571" s="53"/>
      <c r="K571" s="52">
        <f t="shared" si="2"/>
        <v>0</v>
      </c>
      <c r="L571" s="52"/>
      <c r="M571" s="53">
        <f t="shared" si="3"/>
        <v>2</v>
      </c>
      <c r="N571" s="53"/>
      <c r="O571" s="52">
        <f t="shared" si="4"/>
        <v>0</v>
      </c>
      <c r="P571" s="52"/>
      <c r="Q571" s="53">
        <f t="shared" si="5"/>
        <v>10</v>
      </c>
      <c r="R571" s="53"/>
      <c r="S571" s="52">
        <f t="shared" si="6"/>
        <v>1</v>
      </c>
      <c r="T571" s="52"/>
      <c r="U571" s="53">
        <f t="shared" ref="U571" si="217">U34+U213+V392</f>
        <v>5</v>
      </c>
      <c r="V571" s="53"/>
      <c r="W571" s="52">
        <f t="shared" ref="W571" si="218">W34+W213+X392</f>
        <v>0</v>
      </c>
      <c r="X571" s="52"/>
      <c r="Y571" s="53">
        <f t="shared" ref="Y571" si="219">Y34+Y213+Z392</f>
        <v>1</v>
      </c>
      <c r="Z571" s="53"/>
      <c r="AA571" s="52">
        <f t="shared" ref="AA571" si="220">AA34+AA213+AB392</f>
        <v>0</v>
      </c>
      <c r="AB571" s="52"/>
      <c r="AC571" s="53">
        <f t="shared" ref="AC571" si="221">AC34+AC213+AD392</f>
        <v>0</v>
      </c>
      <c r="AD571" s="53"/>
      <c r="AE571" s="52">
        <f t="shared" ref="AE571" si="222">AE34+AE213+AF392</f>
        <v>1</v>
      </c>
      <c r="AF571" s="52"/>
      <c r="AG571" s="53">
        <f t="shared" ref="AG571" si="223">AG34+AG213+AH392</f>
        <v>7</v>
      </c>
      <c r="AH571" s="53"/>
      <c r="AI571" s="52">
        <f t="shared" ref="AI571" si="224">AI34+AI213+AJ392</f>
        <v>4</v>
      </c>
      <c r="AJ571" s="52"/>
      <c r="AK571" s="30"/>
      <c r="AL571" s="30"/>
    </row>
    <row r="572" spans="1:38" ht="30" customHeight="1" thickBot="1">
      <c r="A572" s="57" t="s">
        <v>287</v>
      </c>
      <c r="B572" s="57"/>
      <c r="C572" s="58">
        <f t="shared" si="15"/>
        <v>22</v>
      </c>
      <c r="D572" s="59"/>
      <c r="E572" s="60">
        <f t="shared" si="16"/>
        <v>5</v>
      </c>
      <c r="F572" s="60"/>
      <c r="G572" s="60">
        <f t="shared" si="0"/>
        <v>27</v>
      </c>
      <c r="H572" s="60"/>
      <c r="I572" s="53">
        <f t="shared" si="1"/>
        <v>0</v>
      </c>
      <c r="J572" s="53"/>
      <c r="K572" s="52">
        <f t="shared" si="2"/>
        <v>0</v>
      </c>
      <c r="L572" s="52"/>
      <c r="M572" s="53">
        <f t="shared" si="3"/>
        <v>0</v>
      </c>
      <c r="N572" s="53"/>
      <c r="O572" s="52">
        <f t="shared" si="4"/>
        <v>0</v>
      </c>
      <c r="P572" s="52"/>
      <c r="Q572" s="53">
        <f t="shared" si="5"/>
        <v>1</v>
      </c>
      <c r="R572" s="53"/>
      <c r="S572" s="52">
        <f t="shared" si="6"/>
        <v>0</v>
      </c>
      <c r="T572" s="52"/>
      <c r="U572" s="53">
        <f t="shared" ref="U572" si="225">U35+U214+V393</f>
        <v>0</v>
      </c>
      <c r="V572" s="53"/>
      <c r="W572" s="52">
        <f t="shared" ref="W572" si="226">W35+W214+X393</f>
        <v>0</v>
      </c>
      <c r="X572" s="52"/>
      <c r="Y572" s="53">
        <f t="shared" ref="Y572" si="227">Y35+Y214+Z393</f>
        <v>0</v>
      </c>
      <c r="Z572" s="53"/>
      <c r="AA572" s="52">
        <f t="shared" ref="AA572" si="228">AA35+AA214+AB393</f>
        <v>0</v>
      </c>
      <c r="AB572" s="52"/>
      <c r="AC572" s="53">
        <f t="shared" ref="AC572" si="229">AC35+AC214+AD393</f>
        <v>2</v>
      </c>
      <c r="AD572" s="53"/>
      <c r="AE572" s="52">
        <f t="shared" ref="AE572" si="230">AE35+AE214+AF393</f>
        <v>0</v>
      </c>
      <c r="AF572" s="52"/>
      <c r="AG572" s="53">
        <f t="shared" ref="AG572" si="231">AG35+AG214+AH393</f>
        <v>19</v>
      </c>
      <c r="AH572" s="53"/>
      <c r="AI572" s="52">
        <f t="shared" ref="AI572" si="232">AI35+AI214+AJ393</f>
        <v>5</v>
      </c>
      <c r="AJ572" s="52"/>
      <c r="AK572" s="30"/>
      <c r="AL572" s="30"/>
    </row>
    <row r="573" spans="1:38" ht="30" customHeight="1" thickBot="1">
      <c r="A573" s="57" t="s">
        <v>288</v>
      </c>
      <c r="B573" s="57"/>
      <c r="C573" s="58">
        <f t="shared" si="15"/>
        <v>91</v>
      </c>
      <c r="D573" s="59"/>
      <c r="E573" s="60">
        <f t="shared" si="16"/>
        <v>23</v>
      </c>
      <c r="F573" s="60"/>
      <c r="G573" s="60">
        <f t="shared" si="0"/>
        <v>114</v>
      </c>
      <c r="H573" s="60"/>
      <c r="I573" s="53">
        <f t="shared" si="1"/>
        <v>4</v>
      </c>
      <c r="J573" s="53"/>
      <c r="K573" s="52">
        <f t="shared" si="2"/>
        <v>0</v>
      </c>
      <c r="L573" s="52"/>
      <c r="M573" s="53">
        <f t="shared" si="3"/>
        <v>14</v>
      </c>
      <c r="N573" s="53"/>
      <c r="O573" s="52">
        <f t="shared" si="4"/>
        <v>2</v>
      </c>
      <c r="P573" s="52"/>
      <c r="Q573" s="53">
        <f t="shared" si="5"/>
        <v>10</v>
      </c>
      <c r="R573" s="53"/>
      <c r="S573" s="52">
        <f t="shared" si="6"/>
        <v>2</v>
      </c>
      <c r="T573" s="52"/>
      <c r="U573" s="53">
        <f t="shared" ref="U573" si="233">U36+U215+V394</f>
        <v>3</v>
      </c>
      <c r="V573" s="53"/>
      <c r="W573" s="52">
        <f t="shared" ref="W573" si="234">W36+W215+X394</f>
        <v>2</v>
      </c>
      <c r="X573" s="52"/>
      <c r="Y573" s="53">
        <f t="shared" ref="Y573" si="235">Y36+Y215+Z394</f>
        <v>1</v>
      </c>
      <c r="Z573" s="53"/>
      <c r="AA573" s="52">
        <f t="shared" ref="AA573" si="236">AA36+AA215+AB394</f>
        <v>0</v>
      </c>
      <c r="AB573" s="52"/>
      <c r="AC573" s="53">
        <f t="shared" ref="AC573" si="237">AC36+AC215+AD394</f>
        <v>13</v>
      </c>
      <c r="AD573" s="53"/>
      <c r="AE573" s="52">
        <f t="shared" ref="AE573" si="238">AE36+AE215+AF394</f>
        <v>4</v>
      </c>
      <c r="AF573" s="52"/>
      <c r="AG573" s="53">
        <f t="shared" ref="AG573" si="239">AG36+AG215+AH394</f>
        <v>46</v>
      </c>
      <c r="AH573" s="53"/>
      <c r="AI573" s="52">
        <f t="shared" ref="AI573" si="240">AI36+AI215+AJ394</f>
        <v>13</v>
      </c>
      <c r="AJ573" s="52"/>
      <c r="AK573" s="30"/>
      <c r="AL573" s="30"/>
    </row>
    <row r="574" spans="1:38" ht="30" customHeight="1" thickBot="1">
      <c r="A574" s="57" t="s">
        <v>289</v>
      </c>
      <c r="B574" s="57"/>
      <c r="C574" s="58">
        <f t="shared" si="15"/>
        <v>23</v>
      </c>
      <c r="D574" s="59"/>
      <c r="E574" s="60">
        <f t="shared" si="16"/>
        <v>11</v>
      </c>
      <c r="F574" s="60"/>
      <c r="G574" s="60">
        <f t="shared" si="0"/>
        <v>34</v>
      </c>
      <c r="H574" s="60"/>
      <c r="I574" s="53">
        <f t="shared" si="1"/>
        <v>0</v>
      </c>
      <c r="J574" s="53"/>
      <c r="K574" s="52">
        <f t="shared" si="2"/>
        <v>0</v>
      </c>
      <c r="L574" s="52"/>
      <c r="M574" s="53">
        <f t="shared" si="3"/>
        <v>0</v>
      </c>
      <c r="N574" s="53"/>
      <c r="O574" s="52">
        <f t="shared" si="4"/>
        <v>0</v>
      </c>
      <c r="P574" s="52"/>
      <c r="Q574" s="53">
        <f t="shared" si="5"/>
        <v>0</v>
      </c>
      <c r="R574" s="53"/>
      <c r="S574" s="52">
        <f t="shared" si="6"/>
        <v>0</v>
      </c>
      <c r="T574" s="52"/>
      <c r="U574" s="53">
        <f t="shared" ref="U574" si="241">U37+U216+V395</f>
        <v>0</v>
      </c>
      <c r="V574" s="53"/>
      <c r="W574" s="52">
        <f t="shared" ref="W574" si="242">W37+W216+X395</f>
        <v>1</v>
      </c>
      <c r="X574" s="52"/>
      <c r="Y574" s="53">
        <f t="shared" ref="Y574" si="243">Y37+Y216+Z395</f>
        <v>0</v>
      </c>
      <c r="Z574" s="53"/>
      <c r="AA574" s="52">
        <f t="shared" ref="AA574" si="244">AA37+AA216+AB395</f>
        <v>1</v>
      </c>
      <c r="AB574" s="52"/>
      <c r="AC574" s="53">
        <f t="shared" ref="AC574" si="245">AC37+AC216+AD395</f>
        <v>4</v>
      </c>
      <c r="AD574" s="53"/>
      <c r="AE574" s="52">
        <f t="shared" ref="AE574" si="246">AE37+AE216+AF395</f>
        <v>2</v>
      </c>
      <c r="AF574" s="52"/>
      <c r="AG574" s="53">
        <f t="shared" ref="AG574" si="247">AG37+AG216+AH395</f>
        <v>19</v>
      </c>
      <c r="AH574" s="53"/>
      <c r="AI574" s="52">
        <f t="shared" ref="AI574" si="248">AI37+AI216+AJ395</f>
        <v>7</v>
      </c>
      <c r="AJ574" s="52"/>
      <c r="AK574" s="30"/>
      <c r="AL574" s="30"/>
    </row>
    <row r="575" spans="1:38" ht="30" customHeight="1" thickBot="1">
      <c r="A575" s="57" t="s">
        <v>291</v>
      </c>
      <c r="B575" s="57"/>
      <c r="C575" s="58">
        <f t="shared" si="15"/>
        <v>199</v>
      </c>
      <c r="D575" s="59"/>
      <c r="E575" s="60">
        <f t="shared" si="16"/>
        <v>44</v>
      </c>
      <c r="F575" s="60"/>
      <c r="G575" s="60">
        <f t="shared" si="0"/>
        <v>243</v>
      </c>
      <c r="H575" s="60"/>
      <c r="I575" s="53">
        <f t="shared" si="1"/>
        <v>28</v>
      </c>
      <c r="J575" s="53"/>
      <c r="K575" s="52">
        <f t="shared" si="2"/>
        <v>3</v>
      </c>
      <c r="L575" s="52"/>
      <c r="M575" s="53">
        <f t="shared" si="3"/>
        <v>33</v>
      </c>
      <c r="N575" s="53"/>
      <c r="O575" s="52">
        <f t="shared" si="4"/>
        <v>4</v>
      </c>
      <c r="P575" s="52"/>
      <c r="Q575" s="53">
        <f t="shared" si="5"/>
        <v>42</v>
      </c>
      <c r="R575" s="53"/>
      <c r="S575" s="52">
        <f t="shared" si="6"/>
        <v>1</v>
      </c>
      <c r="T575" s="52"/>
      <c r="U575" s="53">
        <f t="shared" ref="U575" si="249">U38+U217+V396</f>
        <v>14</v>
      </c>
      <c r="V575" s="53"/>
      <c r="W575" s="52">
        <f t="shared" ref="W575" si="250">W38+W217+X396</f>
        <v>2</v>
      </c>
      <c r="X575" s="52"/>
      <c r="Y575" s="53">
        <f t="shared" ref="Y575" si="251">Y38+Y217+Z396</f>
        <v>10</v>
      </c>
      <c r="Z575" s="53"/>
      <c r="AA575" s="52">
        <f t="shared" ref="AA575" si="252">AA38+AA217+AB396</f>
        <v>6</v>
      </c>
      <c r="AB575" s="52"/>
      <c r="AC575" s="53">
        <f t="shared" ref="AC575" si="253">AC38+AC217+AD396</f>
        <v>21</v>
      </c>
      <c r="AD575" s="53"/>
      <c r="AE575" s="52">
        <f t="shared" ref="AE575" si="254">AE38+AE217+AF396</f>
        <v>14</v>
      </c>
      <c r="AF575" s="52"/>
      <c r="AG575" s="53">
        <f t="shared" ref="AG575" si="255">AG38+AG217+AH396</f>
        <v>51</v>
      </c>
      <c r="AH575" s="53"/>
      <c r="AI575" s="52">
        <f t="shared" ref="AI575" si="256">AI38+AI217+AJ396</f>
        <v>14</v>
      </c>
      <c r="AJ575" s="52"/>
      <c r="AK575" s="30"/>
      <c r="AL575" s="30"/>
    </row>
    <row r="576" spans="1:38" ht="30" customHeight="1" thickBot="1">
      <c r="A576" s="57" t="s">
        <v>292</v>
      </c>
      <c r="B576" s="57"/>
      <c r="C576" s="58">
        <f t="shared" si="15"/>
        <v>41</v>
      </c>
      <c r="D576" s="59"/>
      <c r="E576" s="60">
        <f t="shared" si="16"/>
        <v>5</v>
      </c>
      <c r="F576" s="60"/>
      <c r="G576" s="60">
        <f t="shared" si="0"/>
        <v>46</v>
      </c>
      <c r="H576" s="60"/>
      <c r="I576" s="53">
        <f t="shared" si="1"/>
        <v>0</v>
      </c>
      <c r="J576" s="53"/>
      <c r="K576" s="52">
        <f t="shared" si="2"/>
        <v>0</v>
      </c>
      <c r="L576" s="52"/>
      <c r="M576" s="53">
        <f t="shared" si="3"/>
        <v>2</v>
      </c>
      <c r="N576" s="53"/>
      <c r="O576" s="52">
        <f t="shared" si="4"/>
        <v>1</v>
      </c>
      <c r="P576" s="52"/>
      <c r="Q576" s="53">
        <f t="shared" si="5"/>
        <v>6</v>
      </c>
      <c r="R576" s="53"/>
      <c r="S576" s="52">
        <f t="shared" si="6"/>
        <v>2</v>
      </c>
      <c r="T576" s="52"/>
      <c r="U576" s="53">
        <f t="shared" ref="U576" si="257">U39+U218+V397</f>
        <v>5</v>
      </c>
      <c r="V576" s="53"/>
      <c r="W576" s="52">
        <f t="shared" ref="W576" si="258">W39+W218+X397</f>
        <v>1</v>
      </c>
      <c r="X576" s="52"/>
      <c r="Y576" s="53">
        <f t="shared" ref="Y576" si="259">Y39+Y218+Z397</f>
        <v>3</v>
      </c>
      <c r="Z576" s="53"/>
      <c r="AA576" s="52">
        <f t="shared" ref="AA576" si="260">AA39+AA218+AB397</f>
        <v>0</v>
      </c>
      <c r="AB576" s="52"/>
      <c r="AC576" s="53">
        <f t="shared" ref="AC576" si="261">AC39+AC218+AD397</f>
        <v>7</v>
      </c>
      <c r="AD576" s="53"/>
      <c r="AE576" s="52">
        <f t="shared" ref="AE576" si="262">AE39+AE218+AF397</f>
        <v>0</v>
      </c>
      <c r="AF576" s="52"/>
      <c r="AG576" s="53">
        <f t="shared" ref="AG576" si="263">AG39+AG218+AH397</f>
        <v>18</v>
      </c>
      <c r="AH576" s="53"/>
      <c r="AI576" s="52">
        <f t="shared" ref="AI576" si="264">AI39+AI218+AJ397</f>
        <v>1</v>
      </c>
      <c r="AJ576" s="52"/>
      <c r="AK576" s="30"/>
      <c r="AL576" s="30"/>
    </row>
    <row r="577" spans="1:38" ht="30" customHeight="1" thickBot="1">
      <c r="A577" s="57" t="s">
        <v>293</v>
      </c>
      <c r="B577" s="57"/>
      <c r="C577" s="58">
        <f t="shared" si="15"/>
        <v>132</v>
      </c>
      <c r="D577" s="59"/>
      <c r="E577" s="60">
        <f t="shared" si="16"/>
        <v>22</v>
      </c>
      <c r="F577" s="60"/>
      <c r="G577" s="60">
        <f t="shared" ref="G577:G608" si="265">C577+E577</f>
        <v>154</v>
      </c>
      <c r="H577" s="60"/>
      <c r="I577" s="53">
        <f t="shared" ref="I577:I608" si="266">I40+I219+J398</f>
        <v>11</v>
      </c>
      <c r="J577" s="53"/>
      <c r="K577" s="52">
        <f t="shared" ref="K577:K608" si="267">K40+K219+L398</f>
        <v>2</v>
      </c>
      <c r="L577" s="52"/>
      <c r="M577" s="53">
        <f t="shared" ref="M577:M608" si="268">M40+M219+N398</f>
        <v>17</v>
      </c>
      <c r="N577" s="53"/>
      <c r="O577" s="52">
        <f t="shared" ref="O577:O608" si="269">O40+O219+P398</f>
        <v>0</v>
      </c>
      <c r="P577" s="52"/>
      <c r="Q577" s="53">
        <f t="shared" ref="Q577:Q608" si="270">Q40+Q219+R398</f>
        <v>12</v>
      </c>
      <c r="R577" s="53"/>
      <c r="S577" s="52">
        <f t="shared" ref="S577:S608" si="271">S40+S219+T398</f>
        <v>1</v>
      </c>
      <c r="T577" s="52"/>
      <c r="U577" s="53">
        <f t="shared" ref="U577" si="272">U40+U219+V398</f>
        <v>23</v>
      </c>
      <c r="V577" s="53"/>
      <c r="W577" s="52">
        <f t="shared" ref="W577" si="273">W40+W219+X398</f>
        <v>1</v>
      </c>
      <c r="X577" s="52"/>
      <c r="Y577" s="53">
        <f t="shared" ref="Y577" si="274">Y40+Y219+Z398</f>
        <v>11</v>
      </c>
      <c r="Z577" s="53"/>
      <c r="AA577" s="52">
        <f t="shared" ref="AA577" si="275">AA40+AA219+AB398</f>
        <v>1</v>
      </c>
      <c r="AB577" s="52"/>
      <c r="AC577" s="53">
        <f t="shared" ref="AC577" si="276">AC40+AC219+AD398</f>
        <v>21</v>
      </c>
      <c r="AD577" s="53"/>
      <c r="AE577" s="52">
        <f t="shared" ref="AE577" si="277">AE40+AE219+AF398</f>
        <v>4</v>
      </c>
      <c r="AF577" s="52"/>
      <c r="AG577" s="53">
        <f t="shared" ref="AG577" si="278">AG40+AG219+AH398</f>
        <v>37</v>
      </c>
      <c r="AH577" s="53"/>
      <c r="AI577" s="52">
        <f t="shared" ref="AI577" si="279">AI40+AI219+AJ398</f>
        <v>13</v>
      </c>
      <c r="AJ577" s="52"/>
      <c r="AK577" s="30"/>
      <c r="AL577" s="30"/>
    </row>
    <row r="578" spans="1:38" ht="30" customHeight="1" thickBot="1">
      <c r="A578" s="57" t="s">
        <v>294</v>
      </c>
      <c r="B578" s="57"/>
      <c r="C578" s="58">
        <f t="shared" si="15"/>
        <v>98</v>
      </c>
      <c r="D578" s="59"/>
      <c r="E578" s="60">
        <f t="shared" si="16"/>
        <v>14</v>
      </c>
      <c r="F578" s="60"/>
      <c r="G578" s="60">
        <f t="shared" si="265"/>
        <v>112</v>
      </c>
      <c r="H578" s="60"/>
      <c r="I578" s="53">
        <f t="shared" si="266"/>
        <v>7</v>
      </c>
      <c r="J578" s="53"/>
      <c r="K578" s="52">
        <f t="shared" si="267"/>
        <v>0</v>
      </c>
      <c r="L578" s="52"/>
      <c r="M578" s="53">
        <f t="shared" si="268"/>
        <v>15</v>
      </c>
      <c r="N578" s="53"/>
      <c r="O578" s="52">
        <f t="shared" si="269"/>
        <v>1</v>
      </c>
      <c r="P578" s="52"/>
      <c r="Q578" s="53">
        <f t="shared" si="270"/>
        <v>16</v>
      </c>
      <c r="R578" s="53"/>
      <c r="S578" s="52">
        <f t="shared" si="271"/>
        <v>1</v>
      </c>
      <c r="T578" s="52"/>
      <c r="U578" s="53">
        <f t="shared" ref="U578" si="280">U41+U220+V399</f>
        <v>11</v>
      </c>
      <c r="V578" s="53"/>
      <c r="W578" s="52">
        <f t="shared" ref="W578" si="281">W41+W220+X399</f>
        <v>2</v>
      </c>
      <c r="X578" s="52"/>
      <c r="Y578" s="53">
        <f t="shared" ref="Y578" si="282">Y41+Y220+Z399</f>
        <v>2</v>
      </c>
      <c r="Z578" s="53"/>
      <c r="AA578" s="52">
        <f t="shared" ref="AA578" si="283">AA41+AA220+AB399</f>
        <v>1</v>
      </c>
      <c r="AB578" s="52"/>
      <c r="AC578" s="53">
        <f t="shared" ref="AC578" si="284">AC41+AC220+AD399</f>
        <v>15</v>
      </c>
      <c r="AD578" s="53"/>
      <c r="AE578" s="52">
        <f t="shared" ref="AE578" si="285">AE41+AE220+AF399</f>
        <v>0</v>
      </c>
      <c r="AF578" s="52"/>
      <c r="AG578" s="53">
        <f t="shared" ref="AG578" si="286">AG41+AG220+AH399</f>
        <v>32</v>
      </c>
      <c r="AH578" s="53"/>
      <c r="AI578" s="52">
        <f t="shared" ref="AI578" si="287">AI41+AI220+AJ399</f>
        <v>9</v>
      </c>
      <c r="AJ578" s="52"/>
      <c r="AK578" s="30"/>
      <c r="AL578" s="30"/>
    </row>
    <row r="579" spans="1:38" ht="30" customHeight="1" thickBot="1">
      <c r="A579" s="57" t="s">
        <v>295</v>
      </c>
      <c r="B579" s="57"/>
      <c r="C579" s="58">
        <f t="shared" si="15"/>
        <v>109</v>
      </c>
      <c r="D579" s="59"/>
      <c r="E579" s="60">
        <f t="shared" si="16"/>
        <v>19</v>
      </c>
      <c r="F579" s="60"/>
      <c r="G579" s="60">
        <f t="shared" si="265"/>
        <v>128</v>
      </c>
      <c r="H579" s="60"/>
      <c r="I579" s="53">
        <f t="shared" si="266"/>
        <v>13</v>
      </c>
      <c r="J579" s="53"/>
      <c r="K579" s="52">
        <f t="shared" si="267"/>
        <v>2</v>
      </c>
      <c r="L579" s="52"/>
      <c r="M579" s="53">
        <f t="shared" si="268"/>
        <v>12</v>
      </c>
      <c r="N579" s="53"/>
      <c r="O579" s="52">
        <f t="shared" si="269"/>
        <v>2</v>
      </c>
      <c r="P579" s="52"/>
      <c r="Q579" s="53">
        <f t="shared" si="270"/>
        <v>28</v>
      </c>
      <c r="R579" s="53"/>
      <c r="S579" s="52">
        <f t="shared" si="271"/>
        <v>3</v>
      </c>
      <c r="T579" s="52"/>
      <c r="U579" s="53">
        <f t="shared" ref="U579" si="288">U42+U221+V400</f>
        <v>6</v>
      </c>
      <c r="V579" s="53"/>
      <c r="W579" s="52">
        <f t="shared" ref="W579" si="289">W42+W221+X400</f>
        <v>1</v>
      </c>
      <c r="X579" s="52"/>
      <c r="Y579" s="53">
        <f t="shared" ref="Y579" si="290">Y42+Y221+Z400</f>
        <v>3</v>
      </c>
      <c r="Z579" s="53"/>
      <c r="AA579" s="52">
        <f t="shared" ref="AA579" si="291">AA42+AA221+AB400</f>
        <v>0</v>
      </c>
      <c r="AB579" s="52"/>
      <c r="AC579" s="53">
        <f t="shared" ref="AC579" si="292">AC42+AC221+AD400</f>
        <v>4</v>
      </c>
      <c r="AD579" s="53"/>
      <c r="AE579" s="52">
        <f t="shared" ref="AE579" si="293">AE42+AE221+AF400</f>
        <v>4</v>
      </c>
      <c r="AF579" s="52"/>
      <c r="AG579" s="53">
        <f t="shared" ref="AG579" si="294">AG42+AG221+AH400</f>
        <v>43</v>
      </c>
      <c r="AH579" s="53"/>
      <c r="AI579" s="52">
        <f t="shared" ref="AI579" si="295">AI42+AI221+AJ400</f>
        <v>7</v>
      </c>
      <c r="AJ579" s="52"/>
      <c r="AK579" s="30"/>
      <c r="AL579" s="30"/>
    </row>
    <row r="580" spans="1:38" ht="30" customHeight="1" thickBot="1">
      <c r="A580" s="57" t="s">
        <v>296</v>
      </c>
      <c r="B580" s="57"/>
      <c r="C580" s="58">
        <f t="shared" si="15"/>
        <v>37</v>
      </c>
      <c r="D580" s="59"/>
      <c r="E580" s="60">
        <f t="shared" si="16"/>
        <v>9</v>
      </c>
      <c r="F580" s="60"/>
      <c r="G580" s="60">
        <f t="shared" si="265"/>
        <v>46</v>
      </c>
      <c r="H580" s="60"/>
      <c r="I580" s="53">
        <f t="shared" si="266"/>
        <v>0</v>
      </c>
      <c r="J580" s="53"/>
      <c r="K580" s="52">
        <f t="shared" si="267"/>
        <v>0</v>
      </c>
      <c r="L580" s="52"/>
      <c r="M580" s="53">
        <f t="shared" si="268"/>
        <v>3</v>
      </c>
      <c r="N580" s="53"/>
      <c r="O580" s="52">
        <f t="shared" si="269"/>
        <v>0</v>
      </c>
      <c r="P580" s="52"/>
      <c r="Q580" s="53">
        <f t="shared" si="270"/>
        <v>3</v>
      </c>
      <c r="R580" s="53"/>
      <c r="S580" s="52">
        <f t="shared" si="271"/>
        <v>1</v>
      </c>
      <c r="T580" s="52"/>
      <c r="U580" s="53">
        <f t="shared" ref="U580" si="296">U43+U222+V401</f>
        <v>7</v>
      </c>
      <c r="V580" s="53"/>
      <c r="W580" s="52">
        <f t="shared" ref="W580" si="297">W43+W222+X401</f>
        <v>4</v>
      </c>
      <c r="X580" s="52"/>
      <c r="Y580" s="53">
        <f t="shared" ref="Y580" si="298">Y43+Y222+Z401</f>
        <v>0</v>
      </c>
      <c r="Z580" s="53"/>
      <c r="AA580" s="52">
        <f t="shared" ref="AA580" si="299">AA43+AA222+AB401</f>
        <v>0</v>
      </c>
      <c r="AB580" s="52"/>
      <c r="AC580" s="53">
        <f t="shared" ref="AC580" si="300">AC43+AC222+AD401</f>
        <v>6</v>
      </c>
      <c r="AD580" s="53"/>
      <c r="AE580" s="52">
        <f t="shared" ref="AE580" si="301">AE43+AE222+AF401</f>
        <v>0</v>
      </c>
      <c r="AF580" s="52"/>
      <c r="AG580" s="53">
        <f t="shared" ref="AG580" si="302">AG43+AG222+AH401</f>
        <v>18</v>
      </c>
      <c r="AH580" s="53"/>
      <c r="AI580" s="52">
        <f t="shared" ref="AI580" si="303">AI43+AI222+AJ401</f>
        <v>4</v>
      </c>
      <c r="AJ580" s="52"/>
      <c r="AK580" s="30"/>
      <c r="AL580" s="30"/>
    </row>
    <row r="581" spans="1:38" ht="30" customHeight="1" thickBot="1">
      <c r="A581" s="57" t="s">
        <v>297</v>
      </c>
      <c r="B581" s="57"/>
      <c r="C581" s="58">
        <f t="shared" si="15"/>
        <v>135</v>
      </c>
      <c r="D581" s="59"/>
      <c r="E581" s="60">
        <f t="shared" si="16"/>
        <v>28</v>
      </c>
      <c r="F581" s="60"/>
      <c r="G581" s="60">
        <f t="shared" si="265"/>
        <v>163</v>
      </c>
      <c r="H581" s="60"/>
      <c r="I581" s="53">
        <f t="shared" si="266"/>
        <v>10</v>
      </c>
      <c r="J581" s="53"/>
      <c r="K581" s="52">
        <f t="shared" si="267"/>
        <v>2</v>
      </c>
      <c r="L581" s="52"/>
      <c r="M581" s="53">
        <f t="shared" si="268"/>
        <v>18</v>
      </c>
      <c r="N581" s="53"/>
      <c r="O581" s="52">
        <f t="shared" si="269"/>
        <v>3</v>
      </c>
      <c r="P581" s="52"/>
      <c r="Q581" s="53">
        <f t="shared" si="270"/>
        <v>23</v>
      </c>
      <c r="R581" s="53"/>
      <c r="S581" s="52">
        <f t="shared" si="271"/>
        <v>0</v>
      </c>
      <c r="T581" s="52"/>
      <c r="U581" s="53">
        <f t="shared" ref="U581" si="304">U44+U223+V402</f>
        <v>13</v>
      </c>
      <c r="V581" s="53"/>
      <c r="W581" s="52">
        <f t="shared" ref="W581" si="305">W44+W223+X402</f>
        <v>1</v>
      </c>
      <c r="X581" s="52"/>
      <c r="Y581" s="53">
        <f t="shared" ref="Y581" si="306">Y44+Y223+Z402</f>
        <v>1</v>
      </c>
      <c r="Z581" s="53"/>
      <c r="AA581" s="52">
        <f t="shared" ref="AA581" si="307">AA44+AA223+AB402</f>
        <v>0</v>
      </c>
      <c r="AB581" s="52"/>
      <c r="AC581" s="53">
        <f t="shared" ref="AC581" si="308">AC44+AC223+AD402</f>
        <v>13</v>
      </c>
      <c r="AD581" s="53"/>
      <c r="AE581" s="52">
        <f t="shared" ref="AE581" si="309">AE44+AE223+AF402</f>
        <v>8</v>
      </c>
      <c r="AF581" s="52"/>
      <c r="AG581" s="53">
        <f t="shared" ref="AG581" si="310">AG44+AG223+AH402</f>
        <v>57</v>
      </c>
      <c r="AH581" s="53"/>
      <c r="AI581" s="52">
        <f t="shared" ref="AI581" si="311">AI44+AI223+AJ402</f>
        <v>14</v>
      </c>
      <c r="AJ581" s="52"/>
      <c r="AK581" s="30"/>
      <c r="AL581" s="30"/>
    </row>
    <row r="582" spans="1:38" ht="30" customHeight="1" thickBot="1">
      <c r="A582" s="57" t="s">
        <v>298</v>
      </c>
      <c r="B582" s="57"/>
      <c r="C582" s="58">
        <f t="shared" si="15"/>
        <v>12</v>
      </c>
      <c r="D582" s="59"/>
      <c r="E582" s="60">
        <f t="shared" si="16"/>
        <v>0</v>
      </c>
      <c r="F582" s="60"/>
      <c r="G582" s="60">
        <f t="shared" si="265"/>
        <v>12</v>
      </c>
      <c r="H582" s="60"/>
      <c r="I582" s="53">
        <f t="shared" si="266"/>
        <v>0</v>
      </c>
      <c r="J582" s="53"/>
      <c r="K582" s="52">
        <f t="shared" si="267"/>
        <v>0</v>
      </c>
      <c r="L582" s="52"/>
      <c r="M582" s="53">
        <f t="shared" si="268"/>
        <v>0</v>
      </c>
      <c r="N582" s="53"/>
      <c r="O582" s="52">
        <f t="shared" si="269"/>
        <v>0</v>
      </c>
      <c r="P582" s="52"/>
      <c r="Q582" s="53">
        <f t="shared" si="270"/>
        <v>0</v>
      </c>
      <c r="R582" s="53"/>
      <c r="S582" s="52">
        <f t="shared" si="271"/>
        <v>0</v>
      </c>
      <c r="T582" s="52"/>
      <c r="U582" s="53">
        <f t="shared" ref="U582" si="312">U45+U224+V403</f>
        <v>1</v>
      </c>
      <c r="V582" s="53"/>
      <c r="W582" s="52">
        <f t="shared" ref="W582" si="313">W45+W224+X403</f>
        <v>0</v>
      </c>
      <c r="X582" s="52"/>
      <c r="Y582" s="53">
        <f t="shared" ref="Y582" si="314">Y45+Y224+Z403</f>
        <v>0</v>
      </c>
      <c r="Z582" s="53"/>
      <c r="AA582" s="52">
        <f t="shared" ref="AA582" si="315">AA45+AA224+AB403</f>
        <v>0</v>
      </c>
      <c r="AB582" s="52"/>
      <c r="AC582" s="53">
        <f t="shared" ref="AC582" si="316">AC45+AC224+AD403</f>
        <v>1</v>
      </c>
      <c r="AD582" s="53"/>
      <c r="AE582" s="52">
        <f t="shared" ref="AE582" si="317">AE45+AE224+AF403</f>
        <v>0</v>
      </c>
      <c r="AF582" s="52"/>
      <c r="AG582" s="53">
        <f t="shared" ref="AG582" si="318">AG45+AG224+AH403</f>
        <v>10</v>
      </c>
      <c r="AH582" s="53"/>
      <c r="AI582" s="52">
        <f t="shared" ref="AI582" si="319">AI45+AI224+AJ403</f>
        <v>0</v>
      </c>
      <c r="AJ582" s="52"/>
      <c r="AK582" s="30"/>
      <c r="AL582" s="30"/>
    </row>
    <row r="583" spans="1:38" ht="30" customHeight="1" thickBot="1">
      <c r="A583" s="57" t="s">
        <v>300</v>
      </c>
      <c r="B583" s="57"/>
      <c r="C583" s="58">
        <f t="shared" si="15"/>
        <v>69</v>
      </c>
      <c r="D583" s="59"/>
      <c r="E583" s="60">
        <f t="shared" si="16"/>
        <v>8</v>
      </c>
      <c r="F583" s="60"/>
      <c r="G583" s="60">
        <f t="shared" si="265"/>
        <v>77</v>
      </c>
      <c r="H583" s="60"/>
      <c r="I583" s="53">
        <f t="shared" si="266"/>
        <v>1</v>
      </c>
      <c r="J583" s="53"/>
      <c r="K583" s="52">
        <f t="shared" si="267"/>
        <v>0</v>
      </c>
      <c r="L583" s="52"/>
      <c r="M583" s="53">
        <f t="shared" si="268"/>
        <v>7</v>
      </c>
      <c r="N583" s="53"/>
      <c r="O583" s="52">
        <f t="shared" si="269"/>
        <v>1</v>
      </c>
      <c r="P583" s="52"/>
      <c r="Q583" s="53">
        <f t="shared" si="270"/>
        <v>13</v>
      </c>
      <c r="R583" s="53"/>
      <c r="S583" s="52">
        <f t="shared" si="271"/>
        <v>2</v>
      </c>
      <c r="T583" s="52"/>
      <c r="U583" s="53">
        <f t="shared" ref="U583" si="320">U46+U225+V404</f>
        <v>7</v>
      </c>
      <c r="V583" s="53"/>
      <c r="W583" s="52">
        <f t="shared" ref="W583" si="321">W46+W225+X404</f>
        <v>0</v>
      </c>
      <c r="X583" s="52"/>
      <c r="Y583" s="53">
        <f t="shared" ref="Y583" si="322">Y46+Y225+Z404</f>
        <v>0</v>
      </c>
      <c r="Z583" s="53"/>
      <c r="AA583" s="52">
        <f t="shared" ref="AA583" si="323">AA46+AA225+AB404</f>
        <v>0</v>
      </c>
      <c r="AB583" s="52"/>
      <c r="AC583" s="53">
        <f t="shared" ref="AC583" si="324">AC46+AC225+AD404</f>
        <v>7</v>
      </c>
      <c r="AD583" s="53"/>
      <c r="AE583" s="52">
        <f t="shared" ref="AE583" si="325">AE46+AE225+AF404</f>
        <v>0</v>
      </c>
      <c r="AF583" s="52"/>
      <c r="AG583" s="53">
        <f t="shared" ref="AG583" si="326">AG46+AG225+AH404</f>
        <v>34</v>
      </c>
      <c r="AH583" s="53"/>
      <c r="AI583" s="52">
        <f t="shared" ref="AI583" si="327">AI46+AI225+AJ404</f>
        <v>5</v>
      </c>
      <c r="AJ583" s="52"/>
      <c r="AK583" s="30"/>
      <c r="AL583" s="30"/>
    </row>
    <row r="584" spans="1:38" ht="30" customHeight="1" thickBot="1">
      <c r="A584" s="57" t="s">
        <v>451</v>
      </c>
      <c r="B584" s="57"/>
      <c r="C584" s="58">
        <f t="shared" si="15"/>
        <v>46</v>
      </c>
      <c r="D584" s="59"/>
      <c r="E584" s="60">
        <f t="shared" si="16"/>
        <v>6</v>
      </c>
      <c r="F584" s="60"/>
      <c r="G584" s="60">
        <f t="shared" si="265"/>
        <v>52</v>
      </c>
      <c r="H584" s="60"/>
      <c r="I584" s="53">
        <f t="shared" si="266"/>
        <v>4</v>
      </c>
      <c r="J584" s="53"/>
      <c r="K584" s="52">
        <f t="shared" si="267"/>
        <v>1</v>
      </c>
      <c r="L584" s="52"/>
      <c r="M584" s="53">
        <f t="shared" si="268"/>
        <v>12</v>
      </c>
      <c r="N584" s="53"/>
      <c r="O584" s="52">
        <f t="shared" si="269"/>
        <v>0</v>
      </c>
      <c r="P584" s="52"/>
      <c r="Q584" s="53">
        <f t="shared" si="270"/>
        <v>6</v>
      </c>
      <c r="R584" s="53"/>
      <c r="S584" s="52">
        <f t="shared" si="271"/>
        <v>4</v>
      </c>
      <c r="T584" s="52"/>
      <c r="U584" s="53">
        <f t="shared" ref="U584" si="328">U47+U226+V405</f>
        <v>4</v>
      </c>
      <c r="V584" s="53"/>
      <c r="W584" s="52">
        <f t="shared" ref="W584" si="329">W47+W226+X405</f>
        <v>1</v>
      </c>
      <c r="X584" s="52"/>
      <c r="Y584" s="53">
        <f t="shared" ref="Y584" si="330">Y47+Y226+Z405</f>
        <v>2</v>
      </c>
      <c r="Z584" s="53"/>
      <c r="AA584" s="52">
        <f t="shared" ref="AA584" si="331">AA47+AA226+AB405</f>
        <v>0</v>
      </c>
      <c r="AB584" s="52"/>
      <c r="AC584" s="53">
        <f t="shared" ref="AC584" si="332">AC47+AC226+AD405</f>
        <v>1</v>
      </c>
      <c r="AD584" s="53"/>
      <c r="AE584" s="52">
        <f t="shared" ref="AE584" si="333">AE47+AE226+AF405</f>
        <v>0</v>
      </c>
      <c r="AF584" s="52"/>
      <c r="AG584" s="53">
        <f t="shared" ref="AG584" si="334">AG47+AG226+AH405</f>
        <v>17</v>
      </c>
      <c r="AH584" s="53"/>
      <c r="AI584" s="52">
        <f t="shared" ref="AI584" si="335">AI47+AI226+AJ405</f>
        <v>0</v>
      </c>
      <c r="AJ584" s="52"/>
      <c r="AK584" s="30"/>
      <c r="AL584" s="30"/>
    </row>
    <row r="585" spans="1:38" ht="30" customHeight="1" thickBot="1">
      <c r="A585" s="57" t="s">
        <v>302</v>
      </c>
      <c r="B585" s="57"/>
      <c r="C585" s="58">
        <f t="shared" si="15"/>
        <v>16</v>
      </c>
      <c r="D585" s="59"/>
      <c r="E585" s="60">
        <f t="shared" si="16"/>
        <v>2</v>
      </c>
      <c r="F585" s="60"/>
      <c r="G585" s="60">
        <f t="shared" si="265"/>
        <v>18</v>
      </c>
      <c r="H585" s="60"/>
      <c r="I585" s="53">
        <f t="shared" si="266"/>
        <v>0</v>
      </c>
      <c r="J585" s="53"/>
      <c r="K585" s="52">
        <f t="shared" si="267"/>
        <v>0</v>
      </c>
      <c r="L585" s="52"/>
      <c r="M585" s="53">
        <f t="shared" si="268"/>
        <v>0</v>
      </c>
      <c r="N585" s="53"/>
      <c r="O585" s="52">
        <f t="shared" si="269"/>
        <v>0</v>
      </c>
      <c r="P585" s="52"/>
      <c r="Q585" s="53">
        <f t="shared" si="270"/>
        <v>0</v>
      </c>
      <c r="R585" s="53"/>
      <c r="S585" s="52">
        <f t="shared" si="271"/>
        <v>0</v>
      </c>
      <c r="T585" s="52"/>
      <c r="U585" s="53">
        <f t="shared" ref="U585" si="336">U48+U227+V406</f>
        <v>0</v>
      </c>
      <c r="V585" s="53"/>
      <c r="W585" s="52">
        <f t="shared" ref="W585" si="337">W48+W227+X406</f>
        <v>0</v>
      </c>
      <c r="X585" s="52"/>
      <c r="Y585" s="53">
        <f t="shared" ref="Y585" si="338">Y48+Y227+Z406</f>
        <v>0</v>
      </c>
      <c r="Z585" s="53"/>
      <c r="AA585" s="52">
        <f t="shared" ref="AA585" si="339">AA48+AA227+AB406</f>
        <v>0</v>
      </c>
      <c r="AB585" s="52"/>
      <c r="AC585" s="53">
        <f t="shared" ref="AC585" si="340">AC48+AC227+AD406</f>
        <v>2</v>
      </c>
      <c r="AD585" s="53"/>
      <c r="AE585" s="52">
        <f t="shared" ref="AE585" si="341">AE48+AE227+AF406</f>
        <v>1</v>
      </c>
      <c r="AF585" s="52"/>
      <c r="AG585" s="53">
        <f t="shared" ref="AG585" si="342">AG48+AG227+AH406</f>
        <v>14</v>
      </c>
      <c r="AH585" s="53"/>
      <c r="AI585" s="52">
        <f t="shared" ref="AI585" si="343">AI48+AI227+AJ406</f>
        <v>1</v>
      </c>
      <c r="AJ585" s="52"/>
      <c r="AK585" s="30"/>
      <c r="AL585" s="30"/>
    </row>
    <row r="586" spans="1:38" ht="30" customHeight="1" thickBot="1">
      <c r="A586" s="57" t="s">
        <v>303</v>
      </c>
      <c r="B586" s="57"/>
      <c r="C586" s="58">
        <f t="shared" si="15"/>
        <v>138</v>
      </c>
      <c r="D586" s="59"/>
      <c r="E586" s="60">
        <f t="shared" si="16"/>
        <v>13</v>
      </c>
      <c r="F586" s="60"/>
      <c r="G586" s="60">
        <f t="shared" si="265"/>
        <v>151</v>
      </c>
      <c r="H586" s="60"/>
      <c r="I586" s="53">
        <f t="shared" si="266"/>
        <v>5</v>
      </c>
      <c r="J586" s="53"/>
      <c r="K586" s="52">
        <f t="shared" si="267"/>
        <v>1</v>
      </c>
      <c r="L586" s="52"/>
      <c r="M586" s="53">
        <f t="shared" si="268"/>
        <v>14</v>
      </c>
      <c r="N586" s="53"/>
      <c r="O586" s="52">
        <f t="shared" si="269"/>
        <v>1</v>
      </c>
      <c r="P586" s="52"/>
      <c r="Q586" s="53">
        <f t="shared" si="270"/>
        <v>21</v>
      </c>
      <c r="R586" s="53"/>
      <c r="S586" s="52">
        <f t="shared" si="271"/>
        <v>2</v>
      </c>
      <c r="T586" s="52"/>
      <c r="U586" s="53">
        <f t="shared" ref="U586" si="344">U49+U228+V407</f>
        <v>21</v>
      </c>
      <c r="V586" s="53"/>
      <c r="W586" s="52">
        <f t="shared" ref="W586" si="345">W49+W228+X407</f>
        <v>1</v>
      </c>
      <c r="X586" s="52"/>
      <c r="Y586" s="53">
        <f t="shared" ref="Y586" si="346">Y49+Y228+Z407</f>
        <v>7</v>
      </c>
      <c r="Z586" s="53"/>
      <c r="AA586" s="52">
        <f t="shared" ref="AA586" si="347">AA49+AA228+AB407</f>
        <v>0</v>
      </c>
      <c r="AB586" s="52"/>
      <c r="AC586" s="53">
        <f t="shared" ref="AC586" si="348">AC49+AC228+AD407</f>
        <v>14</v>
      </c>
      <c r="AD586" s="53"/>
      <c r="AE586" s="52">
        <f t="shared" ref="AE586" si="349">AE49+AE228+AF407</f>
        <v>3</v>
      </c>
      <c r="AF586" s="52"/>
      <c r="AG586" s="53">
        <f t="shared" ref="AG586" si="350">AG49+AG228+AH407</f>
        <v>56</v>
      </c>
      <c r="AH586" s="53"/>
      <c r="AI586" s="52">
        <f t="shared" ref="AI586" si="351">AI49+AI228+AJ407</f>
        <v>5</v>
      </c>
      <c r="AJ586" s="52"/>
      <c r="AK586" s="30"/>
      <c r="AL586" s="30"/>
    </row>
    <row r="587" spans="1:38" ht="30" customHeight="1" thickBot="1">
      <c r="A587" s="57" t="s">
        <v>304</v>
      </c>
      <c r="B587" s="57"/>
      <c r="C587" s="58">
        <f t="shared" si="15"/>
        <v>104</v>
      </c>
      <c r="D587" s="59"/>
      <c r="E587" s="60">
        <f t="shared" si="16"/>
        <v>14</v>
      </c>
      <c r="F587" s="60"/>
      <c r="G587" s="60">
        <f t="shared" si="265"/>
        <v>118</v>
      </c>
      <c r="H587" s="60"/>
      <c r="I587" s="53">
        <f t="shared" si="266"/>
        <v>10</v>
      </c>
      <c r="J587" s="53"/>
      <c r="K587" s="52">
        <f t="shared" si="267"/>
        <v>2</v>
      </c>
      <c r="L587" s="52"/>
      <c r="M587" s="53">
        <f t="shared" si="268"/>
        <v>17</v>
      </c>
      <c r="N587" s="53"/>
      <c r="O587" s="52">
        <f t="shared" si="269"/>
        <v>1</v>
      </c>
      <c r="P587" s="52"/>
      <c r="Q587" s="53">
        <f t="shared" si="270"/>
        <v>28</v>
      </c>
      <c r="R587" s="53"/>
      <c r="S587" s="52">
        <f t="shared" si="271"/>
        <v>4</v>
      </c>
      <c r="T587" s="52"/>
      <c r="U587" s="53">
        <f t="shared" ref="U587" si="352">U50+U229+V408</f>
        <v>8</v>
      </c>
      <c r="V587" s="53"/>
      <c r="W587" s="52">
        <f t="shared" ref="W587" si="353">W50+W229+X408</f>
        <v>1</v>
      </c>
      <c r="X587" s="52"/>
      <c r="Y587" s="53">
        <f t="shared" ref="Y587" si="354">Y50+Y229+Z408</f>
        <v>3</v>
      </c>
      <c r="Z587" s="53"/>
      <c r="AA587" s="52">
        <f t="shared" ref="AA587" si="355">AA50+AA229+AB408</f>
        <v>0</v>
      </c>
      <c r="AB587" s="52"/>
      <c r="AC587" s="53">
        <f t="shared" ref="AC587" si="356">AC50+AC229+AD408</f>
        <v>5</v>
      </c>
      <c r="AD587" s="53"/>
      <c r="AE587" s="52">
        <f t="shared" ref="AE587" si="357">AE50+AE229+AF408</f>
        <v>0</v>
      </c>
      <c r="AF587" s="52"/>
      <c r="AG587" s="53">
        <f t="shared" ref="AG587" si="358">AG50+AG229+AH408</f>
        <v>33</v>
      </c>
      <c r="AH587" s="53"/>
      <c r="AI587" s="52">
        <f t="shared" ref="AI587" si="359">AI50+AI229+AJ408</f>
        <v>6</v>
      </c>
      <c r="AJ587" s="52"/>
      <c r="AK587" s="30"/>
      <c r="AL587" s="30"/>
    </row>
    <row r="588" spans="1:38" ht="30" customHeight="1" thickBot="1">
      <c r="A588" s="57" t="s">
        <v>305</v>
      </c>
      <c r="B588" s="57"/>
      <c r="C588" s="58">
        <f t="shared" si="15"/>
        <v>15</v>
      </c>
      <c r="D588" s="59"/>
      <c r="E588" s="60">
        <f t="shared" si="16"/>
        <v>1</v>
      </c>
      <c r="F588" s="60"/>
      <c r="G588" s="60">
        <f t="shared" si="265"/>
        <v>16</v>
      </c>
      <c r="H588" s="60"/>
      <c r="I588" s="53">
        <f t="shared" si="266"/>
        <v>0</v>
      </c>
      <c r="J588" s="53"/>
      <c r="K588" s="52">
        <f t="shared" si="267"/>
        <v>0</v>
      </c>
      <c r="L588" s="52"/>
      <c r="M588" s="53">
        <f t="shared" si="268"/>
        <v>1</v>
      </c>
      <c r="N588" s="53"/>
      <c r="O588" s="52">
        <f t="shared" si="269"/>
        <v>0</v>
      </c>
      <c r="P588" s="52"/>
      <c r="Q588" s="53">
        <f t="shared" si="270"/>
        <v>1</v>
      </c>
      <c r="R588" s="53"/>
      <c r="S588" s="52">
        <f t="shared" si="271"/>
        <v>1</v>
      </c>
      <c r="T588" s="52"/>
      <c r="U588" s="53">
        <f t="shared" ref="U588" si="360">U51+U230+V409</f>
        <v>0</v>
      </c>
      <c r="V588" s="53"/>
      <c r="W588" s="52">
        <f t="shared" ref="W588" si="361">W51+W230+X409</f>
        <v>0</v>
      </c>
      <c r="X588" s="52"/>
      <c r="Y588" s="53">
        <f t="shared" ref="Y588" si="362">Y51+Y230+Z409</f>
        <v>0</v>
      </c>
      <c r="Z588" s="53"/>
      <c r="AA588" s="52">
        <f t="shared" ref="AA588" si="363">AA51+AA230+AB409</f>
        <v>0</v>
      </c>
      <c r="AB588" s="52"/>
      <c r="AC588" s="53">
        <f t="shared" ref="AC588" si="364">AC51+AC230+AD409</f>
        <v>1</v>
      </c>
      <c r="AD588" s="53"/>
      <c r="AE588" s="52">
        <f t="shared" ref="AE588" si="365">AE51+AE230+AF409</f>
        <v>0</v>
      </c>
      <c r="AF588" s="52"/>
      <c r="AG588" s="53">
        <f t="shared" ref="AG588" si="366">AG51+AG230+AH409</f>
        <v>12</v>
      </c>
      <c r="AH588" s="53"/>
      <c r="AI588" s="52">
        <f t="shared" ref="AI588" si="367">AI51+AI230+AJ409</f>
        <v>0</v>
      </c>
      <c r="AJ588" s="52"/>
      <c r="AK588" s="30"/>
      <c r="AL588" s="30"/>
    </row>
    <row r="589" spans="1:38" ht="30" customHeight="1" thickBot="1">
      <c r="A589" s="57" t="s">
        <v>306</v>
      </c>
      <c r="B589" s="57"/>
      <c r="C589" s="58">
        <f t="shared" si="15"/>
        <v>38</v>
      </c>
      <c r="D589" s="59"/>
      <c r="E589" s="60">
        <f t="shared" si="16"/>
        <v>3</v>
      </c>
      <c r="F589" s="60"/>
      <c r="G589" s="60">
        <f t="shared" si="265"/>
        <v>41</v>
      </c>
      <c r="H589" s="60"/>
      <c r="I589" s="53">
        <f t="shared" si="266"/>
        <v>2</v>
      </c>
      <c r="J589" s="53"/>
      <c r="K589" s="52">
        <f t="shared" si="267"/>
        <v>1</v>
      </c>
      <c r="L589" s="52"/>
      <c r="M589" s="53">
        <f t="shared" si="268"/>
        <v>6</v>
      </c>
      <c r="N589" s="53"/>
      <c r="O589" s="52">
        <f t="shared" si="269"/>
        <v>1</v>
      </c>
      <c r="P589" s="52"/>
      <c r="Q589" s="53">
        <f t="shared" si="270"/>
        <v>5</v>
      </c>
      <c r="R589" s="53"/>
      <c r="S589" s="52">
        <f t="shared" si="271"/>
        <v>0</v>
      </c>
      <c r="T589" s="52"/>
      <c r="U589" s="53">
        <f t="shared" ref="U589" si="368">U52+U231+V410</f>
        <v>1</v>
      </c>
      <c r="V589" s="53"/>
      <c r="W589" s="52">
        <f t="shared" ref="W589" si="369">W52+W231+X410</f>
        <v>0</v>
      </c>
      <c r="X589" s="52"/>
      <c r="Y589" s="53">
        <f t="shared" ref="Y589" si="370">Y52+Y231+Z410</f>
        <v>2</v>
      </c>
      <c r="Z589" s="53"/>
      <c r="AA589" s="52">
        <f t="shared" ref="AA589" si="371">AA52+AA231+AB410</f>
        <v>0</v>
      </c>
      <c r="AB589" s="52"/>
      <c r="AC589" s="53">
        <f t="shared" ref="AC589" si="372">AC52+AC231+AD410</f>
        <v>13</v>
      </c>
      <c r="AD589" s="53"/>
      <c r="AE589" s="52">
        <f t="shared" ref="AE589" si="373">AE52+AE231+AF410</f>
        <v>0</v>
      </c>
      <c r="AF589" s="52"/>
      <c r="AG589" s="53">
        <f t="shared" ref="AG589" si="374">AG52+AG231+AH410</f>
        <v>9</v>
      </c>
      <c r="AH589" s="53"/>
      <c r="AI589" s="52">
        <f t="shared" ref="AI589" si="375">AI52+AI231+AJ410</f>
        <v>1</v>
      </c>
      <c r="AJ589" s="52"/>
      <c r="AK589" s="30"/>
      <c r="AL589" s="30"/>
    </row>
    <row r="590" spans="1:38" ht="30" customHeight="1" thickBot="1">
      <c r="A590" s="57" t="s">
        <v>307</v>
      </c>
      <c r="B590" s="57"/>
      <c r="C590" s="58">
        <f t="shared" si="15"/>
        <v>48</v>
      </c>
      <c r="D590" s="59"/>
      <c r="E590" s="60">
        <f t="shared" si="16"/>
        <v>10</v>
      </c>
      <c r="F590" s="60"/>
      <c r="G590" s="60">
        <f t="shared" si="265"/>
        <v>58</v>
      </c>
      <c r="H590" s="60"/>
      <c r="I590" s="53">
        <f t="shared" si="266"/>
        <v>3</v>
      </c>
      <c r="J590" s="53"/>
      <c r="K590" s="52">
        <f t="shared" si="267"/>
        <v>0</v>
      </c>
      <c r="L590" s="52"/>
      <c r="M590" s="53">
        <f t="shared" si="268"/>
        <v>12</v>
      </c>
      <c r="N590" s="53"/>
      <c r="O590" s="52">
        <f t="shared" si="269"/>
        <v>0</v>
      </c>
      <c r="P590" s="52"/>
      <c r="Q590" s="53">
        <f t="shared" si="270"/>
        <v>4</v>
      </c>
      <c r="R590" s="53"/>
      <c r="S590" s="52">
        <f t="shared" si="271"/>
        <v>0</v>
      </c>
      <c r="T590" s="52"/>
      <c r="U590" s="53">
        <f t="shared" ref="U590" si="376">U53+U232+V411</f>
        <v>6</v>
      </c>
      <c r="V590" s="53"/>
      <c r="W590" s="52">
        <f t="shared" ref="W590" si="377">W53+W232+X411</f>
        <v>2</v>
      </c>
      <c r="X590" s="52"/>
      <c r="Y590" s="53">
        <f t="shared" ref="Y590" si="378">Y53+Y232+Z411</f>
        <v>0</v>
      </c>
      <c r="Z590" s="53"/>
      <c r="AA590" s="52">
        <f t="shared" ref="AA590" si="379">AA53+AA232+AB411</f>
        <v>0</v>
      </c>
      <c r="AB590" s="52"/>
      <c r="AC590" s="53">
        <f t="shared" ref="AC590" si="380">AC53+AC232+AD411</f>
        <v>4</v>
      </c>
      <c r="AD590" s="53"/>
      <c r="AE590" s="52">
        <f t="shared" ref="AE590" si="381">AE53+AE232+AF411</f>
        <v>0</v>
      </c>
      <c r="AF590" s="52"/>
      <c r="AG590" s="53">
        <f t="shared" ref="AG590" si="382">AG53+AG232+AH411</f>
        <v>19</v>
      </c>
      <c r="AH590" s="53"/>
      <c r="AI590" s="52">
        <f t="shared" ref="AI590" si="383">AI53+AI232+AJ411</f>
        <v>8</v>
      </c>
      <c r="AJ590" s="52"/>
      <c r="AK590" s="30"/>
      <c r="AL590" s="30"/>
    </row>
    <row r="591" spans="1:38" ht="30" customHeight="1" thickBot="1">
      <c r="A591" s="57" t="s">
        <v>308</v>
      </c>
      <c r="B591" s="57"/>
      <c r="C591" s="58">
        <f t="shared" si="15"/>
        <v>24</v>
      </c>
      <c r="D591" s="59"/>
      <c r="E591" s="60">
        <f t="shared" si="16"/>
        <v>4</v>
      </c>
      <c r="F591" s="60"/>
      <c r="G591" s="60">
        <f t="shared" si="265"/>
        <v>28</v>
      </c>
      <c r="H591" s="60"/>
      <c r="I591" s="53">
        <f t="shared" si="266"/>
        <v>0</v>
      </c>
      <c r="J591" s="53"/>
      <c r="K591" s="52">
        <f t="shared" si="267"/>
        <v>0</v>
      </c>
      <c r="L591" s="52"/>
      <c r="M591" s="53">
        <f t="shared" si="268"/>
        <v>0</v>
      </c>
      <c r="N591" s="53"/>
      <c r="O591" s="52">
        <f t="shared" si="269"/>
        <v>0</v>
      </c>
      <c r="P591" s="52"/>
      <c r="Q591" s="53">
        <f t="shared" si="270"/>
        <v>0</v>
      </c>
      <c r="R591" s="53"/>
      <c r="S591" s="52">
        <f t="shared" si="271"/>
        <v>0</v>
      </c>
      <c r="T591" s="52"/>
      <c r="U591" s="53">
        <f t="shared" ref="U591" si="384">U54+U233+V412</f>
        <v>0</v>
      </c>
      <c r="V591" s="53"/>
      <c r="W591" s="52">
        <f t="shared" ref="W591" si="385">W54+W233+X412</f>
        <v>0</v>
      </c>
      <c r="X591" s="52"/>
      <c r="Y591" s="53">
        <f t="shared" ref="Y591" si="386">Y54+Y233+Z412</f>
        <v>2</v>
      </c>
      <c r="Z591" s="53"/>
      <c r="AA591" s="52">
        <f t="shared" ref="AA591" si="387">AA54+AA233+AB412</f>
        <v>0</v>
      </c>
      <c r="AB591" s="52"/>
      <c r="AC591" s="53">
        <f t="shared" ref="AC591" si="388">AC54+AC233+AD412</f>
        <v>6</v>
      </c>
      <c r="AD591" s="53"/>
      <c r="AE591" s="52">
        <f t="shared" ref="AE591" si="389">AE54+AE233+AF412</f>
        <v>1</v>
      </c>
      <c r="AF591" s="52"/>
      <c r="AG591" s="53">
        <f t="shared" ref="AG591" si="390">AG54+AG233+AH412</f>
        <v>16</v>
      </c>
      <c r="AH591" s="53"/>
      <c r="AI591" s="52">
        <f t="shared" ref="AI591" si="391">AI54+AI233+AJ412</f>
        <v>3</v>
      </c>
      <c r="AJ591" s="52"/>
      <c r="AK591" s="30"/>
      <c r="AL591" s="30"/>
    </row>
    <row r="592" spans="1:38" ht="30" customHeight="1" thickBot="1">
      <c r="A592" s="57" t="s">
        <v>309</v>
      </c>
      <c r="B592" s="57"/>
      <c r="C592" s="58">
        <f t="shared" si="15"/>
        <v>111</v>
      </c>
      <c r="D592" s="59"/>
      <c r="E592" s="60">
        <f t="shared" si="16"/>
        <v>11</v>
      </c>
      <c r="F592" s="60"/>
      <c r="G592" s="60">
        <f t="shared" si="265"/>
        <v>122</v>
      </c>
      <c r="H592" s="60"/>
      <c r="I592" s="53">
        <f t="shared" si="266"/>
        <v>6</v>
      </c>
      <c r="J592" s="53"/>
      <c r="K592" s="52">
        <f t="shared" si="267"/>
        <v>0</v>
      </c>
      <c r="L592" s="52"/>
      <c r="M592" s="53">
        <f t="shared" si="268"/>
        <v>15</v>
      </c>
      <c r="N592" s="53"/>
      <c r="O592" s="52">
        <f t="shared" si="269"/>
        <v>3</v>
      </c>
      <c r="P592" s="52"/>
      <c r="Q592" s="53">
        <f t="shared" si="270"/>
        <v>20</v>
      </c>
      <c r="R592" s="53"/>
      <c r="S592" s="52">
        <f t="shared" si="271"/>
        <v>0</v>
      </c>
      <c r="T592" s="52"/>
      <c r="U592" s="53">
        <f t="shared" ref="U592" si="392">U55+U234+V413</f>
        <v>6</v>
      </c>
      <c r="V592" s="53"/>
      <c r="W592" s="52">
        <f t="shared" ref="W592" si="393">W55+W234+X413</f>
        <v>1</v>
      </c>
      <c r="X592" s="52"/>
      <c r="Y592" s="53">
        <f t="shared" ref="Y592" si="394">Y55+Y234+Z413</f>
        <v>8</v>
      </c>
      <c r="Z592" s="53"/>
      <c r="AA592" s="52">
        <f t="shared" ref="AA592" si="395">AA55+AA234+AB413</f>
        <v>2</v>
      </c>
      <c r="AB592" s="52"/>
      <c r="AC592" s="53">
        <f t="shared" ref="AC592" si="396">AC55+AC234+AD413</f>
        <v>17</v>
      </c>
      <c r="AD592" s="53"/>
      <c r="AE592" s="52">
        <f t="shared" ref="AE592" si="397">AE55+AE234+AF413</f>
        <v>1</v>
      </c>
      <c r="AF592" s="52"/>
      <c r="AG592" s="53">
        <f t="shared" ref="AG592" si="398">AG55+AG234+AH413</f>
        <v>39</v>
      </c>
      <c r="AH592" s="53"/>
      <c r="AI592" s="52">
        <f t="shared" ref="AI592" si="399">AI55+AI234+AJ413</f>
        <v>4</v>
      </c>
      <c r="AJ592" s="52"/>
      <c r="AK592" s="30"/>
      <c r="AL592" s="30"/>
    </row>
    <row r="593" spans="1:38" ht="30" customHeight="1" thickBot="1">
      <c r="A593" s="57" t="s">
        <v>311</v>
      </c>
      <c r="B593" s="57"/>
      <c r="C593" s="58">
        <f t="shared" si="15"/>
        <v>27</v>
      </c>
      <c r="D593" s="59"/>
      <c r="E593" s="60">
        <f t="shared" si="16"/>
        <v>5</v>
      </c>
      <c r="F593" s="60"/>
      <c r="G593" s="60">
        <f t="shared" si="265"/>
        <v>32</v>
      </c>
      <c r="H593" s="60"/>
      <c r="I593" s="53">
        <f t="shared" si="266"/>
        <v>2</v>
      </c>
      <c r="J593" s="53"/>
      <c r="K593" s="52">
        <f t="shared" si="267"/>
        <v>0</v>
      </c>
      <c r="L593" s="52"/>
      <c r="M593" s="53">
        <f t="shared" si="268"/>
        <v>0</v>
      </c>
      <c r="N593" s="53"/>
      <c r="O593" s="52">
        <f t="shared" si="269"/>
        <v>0</v>
      </c>
      <c r="P593" s="52"/>
      <c r="Q593" s="53">
        <f t="shared" si="270"/>
        <v>5</v>
      </c>
      <c r="R593" s="53"/>
      <c r="S593" s="52">
        <f t="shared" si="271"/>
        <v>0</v>
      </c>
      <c r="T593" s="52"/>
      <c r="U593" s="53">
        <f t="shared" ref="U593" si="400">U56+U235+V414</f>
        <v>3</v>
      </c>
      <c r="V593" s="53"/>
      <c r="W593" s="52">
        <f t="shared" ref="W593" si="401">W56+W235+X414</f>
        <v>0</v>
      </c>
      <c r="X593" s="52"/>
      <c r="Y593" s="53">
        <f t="shared" ref="Y593" si="402">Y56+Y235+Z414</f>
        <v>0</v>
      </c>
      <c r="Z593" s="53"/>
      <c r="AA593" s="52">
        <f t="shared" ref="AA593" si="403">AA56+AA235+AB414</f>
        <v>0</v>
      </c>
      <c r="AB593" s="52"/>
      <c r="AC593" s="53">
        <f t="shared" ref="AC593" si="404">AC56+AC235+AD414</f>
        <v>4</v>
      </c>
      <c r="AD593" s="53"/>
      <c r="AE593" s="52">
        <f t="shared" ref="AE593" si="405">AE56+AE235+AF414</f>
        <v>1</v>
      </c>
      <c r="AF593" s="52"/>
      <c r="AG593" s="53">
        <f t="shared" ref="AG593" si="406">AG56+AG235+AH414</f>
        <v>13</v>
      </c>
      <c r="AH593" s="53"/>
      <c r="AI593" s="52">
        <f t="shared" ref="AI593" si="407">AI56+AI235+AJ414</f>
        <v>4</v>
      </c>
      <c r="AJ593" s="52"/>
      <c r="AK593" s="30"/>
      <c r="AL593" s="30"/>
    </row>
    <row r="594" spans="1:38" ht="30" customHeight="1" thickBot="1">
      <c r="A594" s="57" t="s">
        <v>312</v>
      </c>
      <c r="B594" s="57"/>
      <c r="C594" s="58">
        <f t="shared" si="15"/>
        <v>26</v>
      </c>
      <c r="D594" s="59"/>
      <c r="E594" s="60">
        <f t="shared" si="16"/>
        <v>4</v>
      </c>
      <c r="F594" s="60"/>
      <c r="G594" s="60">
        <f t="shared" si="265"/>
        <v>30</v>
      </c>
      <c r="H594" s="60"/>
      <c r="I594" s="53">
        <f t="shared" si="266"/>
        <v>0</v>
      </c>
      <c r="J594" s="53"/>
      <c r="K594" s="52">
        <f t="shared" si="267"/>
        <v>0</v>
      </c>
      <c r="L594" s="52"/>
      <c r="M594" s="53">
        <f t="shared" si="268"/>
        <v>2</v>
      </c>
      <c r="N594" s="53"/>
      <c r="O594" s="52">
        <f t="shared" si="269"/>
        <v>2</v>
      </c>
      <c r="P594" s="52"/>
      <c r="Q594" s="53">
        <f t="shared" si="270"/>
        <v>4</v>
      </c>
      <c r="R594" s="53"/>
      <c r="S594" s="52">
        <f t="shared" si="271"/>
        <v>1</v>
      </c>
      <c r="T594" s="52"/>
      <c r="U594" s="53">
        <f t="shared" ref="U594" si="408">U57+U236+V415</f>
        <v>3</v>
      </c>
      <c r="V594" s="53"/>
      <c r="W594" s="52">
        <f t="shared" ref="W594" si="409">W57+W236+X415</f>
        <v>0</v>
      </c>
      <c r="X594" s="52"/>
      <c r="Y594" s="53">
        <f t="shared" ref="Y594" si="410">Y57+Y236+Z415</f>
        <v>1</v>
      </c>
      <c r="Z594" s="53"/>
      <c r="AA594" s="52">
        <f t="shared" ref="AA594" si="411">AA57+AA236+AB415</f>
        <v>0</v>
      </c>
      <c r="AB594" s="52"/>
      <c r="AC594" s="53">
        <f t="shared" ref="AC594" si="412">AC57+AC236+AD415</f>
        <v>2</v>
      </c>
      <c r="AD594" s="53"/>
      <c r="AE594" s="52">
        <f t="shared" ref="AE594" si="413">AE57+AE236+AF415</f>
        <v>0</v>
      </c>
      <c r="AF594" s="52"/>
      <c r="AG594" s="53">
        <f t="shared" ref="AG594" si="414">AG57+AG236+AH415</f>
        <v>14</v>
      </c>
      <c r="AH594" s="53"/>
      <c r="AI594" s="52">
        <f t="shared" ref="AI594" si="415">AI57+AI236+AJ415</f>
        <v>1</v>
      </c>
      <c r="AJ594" s="52"/>
      <c r="AK594" s="30"/>
      <c r="AL594" s="30"/>
    </row>
    <row r="595" spans="1:38" ht="30" customHeight="1" thickBot="1">
      <c r="A595" s="57" t="s">
        <v>314</v>
      </c>
      <c r="B595" s="57"/>
      <c r="C595" s="58">
        <f t="shared" si="15"/>
        <v>28</v>
      </c>
      <c r="D595" s="59"/>
      <c r="E595" s="60">
        <f t="shared" si="16"/>
        <v>5</v>
      </c>
      <c r="F595" s="60"/>
      <c r="G595" s="60">
        <f t="shared" si="265"/>
        <v>33</v>
      </c>
      <c r="H595" s="60"/>
      <c r="I595" s="53">
        <f t="shared" si="266"/>
        <v>1</v>
      </c>
      <c r="J595" s="53"/>
      <c r="K595" s="52">
        <f t="shared" si="267"/>
        <v>1</v>
      </c>
      <c r="L595" s="52"/>
      <c r="M595" s="53">
        <f t="shared" si="268"/>
        <v>3</v>
      </c>
      <c r="N595" s="53"/>
      <c r="O595" s="52">
        <f t="shared" si="269"/>
        <v>1</v>
      </c>
      <c r="P595" s="52"/>
      <c r="Q595" s="53">
        <f t="shared" si="270"/>
        <v>0</v>
      </c>
      <c r="R595" s="53"/>
      <c r="S595" s="52">
        <f t="shared" si="271"/>
        <v>0</v>
      </c>
      <c r="T595" s="52"/>
      <c r="U595" s="53">
        <f t="shared" ref="U595" si="416">U58+U237+V416</f>
        <v>1</v>
      </c>
      <c r="V595" s="53"/>
      <c r="W595" s="52">
        <f t="shared" ref="W595" si="417">W58+W237+X416</f>
        <v>1</v>
      </c>
      <c r="X595" s="52"/>
      <c r="Y595" s="53">
        <f t="shared" ref="Y595" si="418">Y58+Y237+Z416</f>
        <v>0</v>
      </c>
      <c r="Z595" s="53"/>
      <c r="AA595" s="52">
        <f t="shared" ref="AA595" si="419">AA58+AA237+AB416</f>
        <v>0</v>
      </c>
      <c r="AB595" s="52"/>
      <c r="AC595" s="53">
        <f t="shared" ref="AC595" si="420">AC58+AC237+AD416</f>
        <v>2</v>
      </c>
      <c r="AD595" s="53"/>
      <c r="AE595" s="52">
        <f t="shared" ref="AE595" si="421">AE58+AE237+AF416</f>
        <v>0</v>
      </c>
      <c r="AF595" s="52"/>
      <c r="AG595" s="53">
        <f t="shared" ref="AG595" si="422">AG58+AG237+AH416</f>
        <v>21</v>
      </c>
      <c r="AH595" s="53"/>
      <c r="AI595" s="52">
        <f t="shared" ref="AI595" si="423">AI58+AI237+AJ416</f>
        <v>2</v>
      </c>
      <c r="AJ595" s="52"/>
      <c r="AK595" s="30"/>
      <c r="AL595" s="30"/>
    </row>
    <row r="596" spans="1:38" ht="30" customHeight="1" thickBot="1">
      <c r="A596" s="57" t="s">
        <v>452</v>
      </c>
      <c r="B596" s="57"/>
      <c r="C596" s="58">
        <f t="shared" si="15"/>
        <v>49</v>
      </c>
      <c r="D596" s="59"/>
      <c r="E596" s="60">
        <f t="shared" si="16"/>
        <v>7</v>
      </c>
      <c r="F596" s="60"/>
      <c r="G596" s="60">
        <f t="shared" si="265"/>
        <v>56</v>
      </c>
      <c r="H596" s="60"/>
      <c r="I596" s="53">
        <f t="shared" si="266"/>
        <v>1</v>
      </c>
      <c r="J596" s="53"/>
      <c r="K596" s="52">
        <f t="shared" si="267"/>
        <v>0</v>
      </c>
      <c r="L596" s="52"/>
      <c r="M596" s="53">
        <f t="shared" si="268"/>
        <v>8</v>
      </c>
      <c r="N596" s="53"/>
      <c r="O596" s="52">
        <f t="shared" si="269"/>
        <v>1</v>
      </c>
      <c r="P596" s="52"/>
      <c r="Q596" s="53">
        <f t="shared" si="270"/>
        <v>15</v>
      </c>
      <c r="R596" s="53"/>
      <c r="S596" s="52">
        <f t="shared" si="271"/>
        <v>0</v>
      </c>
      <c r="T596" s="52"/>
      <c r="U596" s="53">
        <f t="shared" ref="U596" si="424">U59+U238+V417</f>
        <v>4</v>
      </c>
      <c r="V596" s="53"/>
      <c r="W596" s="52">
        <f t="shared" ref="W596" si="425">W59+W238+X417</f>
        <v>0</v>
      </c>
      <c r="X596" s="52"/>
      <c r="Y596" s="53">
        <f t="shared" ref="Y596" si="426">Y59+Y238+Z417</f>
        <v>1</v>
      </c>
      <c r="Z596" s="53"/>
      <c r="AA596" s="52">
        <f t="shared" ref="AA596" si="427">AA59+AA238+AB417</f>
        <v>0</v>
      </c>
      <c r="AB596" s="52"/>
      <c r="AC596" s="53">
        <f t="shared" ref="AC596" si="428">AC59+AC238+AD417</f>
        <v>6</v>
      </c>
      <c r="AD596" s="53"/>
      <c r="AE596" s="52">
        <f t="shared" ref="AE596" si="429">AE59+AE238+AF417</f>
        <v>1</v>
      </c>
      <c r="AF596" s="52"/>
      <c r="AG596" s="53">
        <f t="shared" ref="AG596" si="430">AG59+AG238+AH417</f>
        <v>14</v>
      </c>
      <c r="AH596" s="53"/>
      <c r="AI596" s="52">
        <f t="shared" ref="AI596" si="431">AI59+AI238+AJ417</f>
        <v>5</v>
      </c>
      <c r="AJ596" s="52"/>
      <c r="AK596" s="30"/>
      <c r="AL596" s="30"/>
    </row>
    <row r="597" spans="1:38" ht="30" customHeight="1" thickBot="1">
      <c r="A597" s="57" t="s">
        <v>315</v>
      </c>
      <c r="B597" s="57"/>
      <c r="C597" s="58">
        <f t="shared" si="15"/>
        <v>99</v>
      </c>
      <c r="D597" s="59"/>
      <c r="E597" s="60">
        <f t="shared" si="16"/>
        <v>5</v>
      </c>
      <c r="F597" s="60"/>
      <c r="G597" s="60">
        <f t="shared" si="265"/>
        <v>104</v>
      </c>
      <c r="H597" s="60"/>
      <c r="I597" s="53">
        <f t="shared" si="266"/>
        <v>4</v>
      </c>
      <c r="J597" s="53"/>
      <c r="K597" s="52">
        <f t="shared" si="267"/>
        <v>0</v>
      </c>
      <c r="L597" s="52"/>
      <c r="M597" s="53">
        <f t="shared" si="268"/>
        <v>13</v>
      </c>
      <c r="N597" s="53"/>
      <c r="O597" s="52">
        <f t="shared" si="269"/>
        <v>1</v>
      </c>
      <c r="P597" s="52"/>
      <c r="Q597" s="53">
        <f t="shared" si="270"/>
        <v>31</v>
      </c>
      <c r="R597" s="53"/>
      <c r="S597" s="52">
        <f t="shared" si="271"/>
        <v>0</v>
      </c>
      <c r="T597" s="52"/>
      <c r="U597" s="53">
        <f t="shared" ref="U597" si="432">U60+U239+V418</f>
        <v>16</v>
      </c>
      <c r="V597" s="53"/>
      <c r="W597" s="52">
        <f t="shared" ref="W597" si="433">W60+W239+X418</f>
        <v>1</v>
      </c>
      <c r="X597" s="52"/>
      <c r="Y597" s="53">
        <f t="shared" ref="Y597" si="434">Y60+Y239+Z418</f>
        <v>5</v>
      </c>
      <c r="Z597" s="53"/>
      <c r="AA597" s="52">
        <f t="shared" ref="AA597" si="435">AA60+AA239+AB418</f>
        <v>0</v>
      </c>
      <c r="AB597" s="52"/>
      <c r="AC597" s="53">
        <f t="shared" ref="AC597" si="436">AC60+AC239+AD418</f>
        <v>5</v>
      </c>
      <c r="AD597" s="53"/>
      <c r="AE597" s="52">
        <f t="shared" ref="AE597" si="437">AE60+AE239+AF418</f>
        <v>1</v>
      </c>
      <c r="AF597" s="52"/>
      <c r="AG597" s="53">
        <f t="shared" ref="AG597" si="438">AG60+AG239+AH418</f>
        <v>25</v>
      </c>
      <c r="AH597" s="53"/>
      <c r="AI597" s="52">
        <f t="shared" ref="AI597" si="439">AI60+AI239+AJ418</f>
        <v>2</v>
      </c>
      <c r="AJ597" s="52"/>
      <c r="AK597" s="30"/>
      <c r="AL597" s="30"/>
    </row>
    <row r="598" spans="1:38" ht="30" customHeight="1" thickBot="1">
      <c r="A598" s="57" t="s">
        <v>316</v>
      </c>
      <c r="B598" s="57"/>
      <c r="C598" s="58">
        <f t="shared" si="15"/>
        <v>162</v>
      </c>
      <c r="D598" s="59"/>
      <c r="E598" s="60">
        <f t="shared" si="16"/>
        <v>17</v>
      </c>
      <c r="F598" s="60"/>
      <c r="G598" s="60">
        <f t="shared" si="265"/>
        <v>179</v>
      </c>
      <c r="H598" s="60"/>
      <c r="I598" s="53">
        <f t="shared" si="266"/>
        <v>18</v>
      </c>
      <c r="J598" s="53"/>
      <c r="K598" s="52">
        <f t="shared" si="267"/>
        <v>1</v>
      </c>
      <c r="L598" s="52"/>
      <c r="M598" s="53">
        <f t="shared" si="268"/>
        <v>33</v>
      </c>
      <c r="N598" s="53"/>
      <c r="O598" s="52">
        <f t="shared" si="269"/>
        <v>4</v>
      </c>
      <c r="P598" s="52"/>
      <c r="Q598" s="53">
        <f t="shared" si="270"/>
        <v>23</v>
      </c>
      <c r="R598" s="53"/>
      <c r="S598" s="52">
        <f t="shared" si="271"/>
        <v>4</v>
      </c>
      <c r="T598" s="52"/>
      <c r="U598" s="53">
        <f t="shared" ref="U598" si="440">U61+U240+V419</f>
        <v>23</v>
      </c>
      <c r="V598" s="53"/>
      <c r="W598" s="52">
        <f t="shared" ref="W598" si="441">W61+W240+X419</f>
        <v>1</v>
      </c>
      <c r="X598" s="52"/>
      <c r="Y598" s="53">
        <f t="shared" ref="Y598" si="442">Y61+Y240+Z419</f>
        <v>10</v>
      </c>
      <c r="Z598" s="53"/>
      <c r="AA598" s="52">
        <f t="shared" ref="AA598" si="443">AA61+AA240+AB419</f>
        <v>1</v>
      </c>
      <c r="AB598" s="52"/>
      <c r="AC598" s="53">
        <f t="shared" ref="AC598" si="444">AC61+AC240+AD419</f>
        <v>26</v>
      </c>
      <c r="AD598" s="53"/>
      <c r="AE598" s="52">
        <f t="shared" ref="AE598" si="445">AE61+AE240+AF419</f>
        <v>2</v>
      </c>
      <c r="AF598" s="52"/>
      <c r="AG598" s="53">
        <f t="shared" ref="AG598" si="446">AG61+AG240+AH419</f>
        <v>29</v>
      </c>
      <c r="AH598" s="53"/>
      <c r="AI598" s="52">
        <f t="shared" ref="AI598" si="447">AI61+AI240+AJ419</f>
        <v>4</v>
      </c>
      <c r="AJ598" s="52"/>
      <c r="AK598" s="30"/>
      <c r="AL598" s="30"/>
    </row>
    <row r="599" spans="1:38" ht="30" customHeight="1" thickBot="1">
      <c r="A599" s="57" t="s">
        <v>317</v>
      </c>
      <c r="B599" s="57"/>
      <c r="C599" s="58">
        <f t="shared" si="15"/>
        <v>90</v>
      </c>
      <c r="D599" s="59"/>
      <c r="E599" s="60">
        <f t="shared" si="16"/>
        <v>15</v>
      </c>
      <c r="F599" s="60"/>
      <c r="G599" s="60">
        <f t="shared" si="265"/>
        <v>105</v>
      </c>
      <c r="H599" s="60"/>
      <c r="I599" s="53">
        <f t="shared" si="266"/>
        <v>3</v>
      </c>
      <c r="J599" s="53"/>
      <c r="K599" s="52">
        <f t="shared" si="267"/>
        <v>1</v>
      </c>
      <c r="L599" s="52"/>
      <c r="M599" s="53">
        <f t="shared" si="268"/>
        <v>7</v>
      </c>
      <c r="N599" s="53"/>
      <c r="O599" s="52">
        <f t="shared" si="269"/>
        <v>1</v>
      </c>
      <c r="P599" s="52"/>
      <c r="Q599" s="53">
        <f t="shared" si="270"/>
        <v>10</v>
      </c>
      <c r="R599" s="53"/>
      <c r="S599" s="52">
        <f t="shared" si="271"/>
        <v>1</v>
      </c>
      <c r="T599" s="52"/>
      <c r="U599" s="53">
        <f t="shared" ref="U599" si="448">U62+U241+V420</f>
        <v>9</v>
      </c>
      <c r="V599" s="53"/>
      <c r="W599" s="52">
        <f t="shared" ref="W599" si="449">W62+W241+X420</f>
        <v>1</v>
      </c>
      <c r="X599" s="52"/>
      <c r="Y599" s="53">
        <f t="shared" ref="Y599" si="450">Y62+Y241+Z420</f>
        <v>5</v>
      </c>
      <c r="Z599" s="53"/>
      <c r="AA599" s="52">
        <f t="shared" ref="AA599" si="451">AA62+AA241+AB420</f>
        <v>0</v>
      </c>
      <c r="AB599" s="52"/>
      <c r="AC599" s="53">
        <f t="shared" ref="AC599" si="452">AC62+AC241+AD420</f>
        <v>20</v>
      </c>
      <c r="AD599" s="53"/>
      <c r="AE599" s="52">
        <f t="shared" ref="AE599" si="453">AE62+AE241+AF420</f>
        <v>1</v>
      </c>
      <c r="AF599" s="52"/>
      <c r="AG599" s="53">
        <f t="shared" ref="AG599" si="454">AG62+AG241+AH420</f>
        <v>36</v>
      </c>
      <c r="AH599" s="53"/>
      <c r="AI599" s="52">
        <f t="shared" ref="AI599" si="455">AI62+AI241+AJ420</f>
        <v>10</v>
      </c>
      <c r="AJ599" s="52"/>
      <c r="AK599" s="30"/>
      <c r="AL599" s="30"/>
    </row>
    <row r="600" spans="1:38" ht="30" customHeight="1" thickBot="1">
      <c r="A600" s="57" t="s">
        <v>318</v>
      </c>
      <c r="B600" s="57"/>
      <c r="C600" s="58">
        <f t="shared" si="15"/>
        <v>221</v>
      </c>
      <c r="D600" s="59"/>
      <c r="E600" s="60">
        <f t="shared" si="16"/>
        <v>28</v>
      </c>
      <c r="F600" s="60"/>
      <c r="G600" s="60">
        <f t="shared" si="265"/>
        <v>249</v>
      </c>
      <c r="H600" s="60"/>
      <c r="I600" s="53">
        <f t="shared" si="266"/>
        <v>11</v>
      </c>
      <c r="J600" s="53"/>
      <c r="K600" s="52">
        <f t="shared" si="267"/>
        <v>0</v>
      </c>
      <c r="L600" s="52"/>
      <c r="M600" s="53">
        <f t="shared" si="268"/>
        <v>15</v>
      </c>
      <c r="N600" s="53"/>
      <c r="O600" s="52">
        <f t="shared" si="269"/>
        <v>0</v>
      </c>
      <c r="P600" s="52"/>
      <c r="Q600" s="53">
        <f t="shared" si="270"/>
        <v>19</v>
      </c>
      <c r="R600" s="53"/>
      <c r="S600" s="52">
        <f t="shared" si="271"/>
        <v>0</v>
      </c>
      <c r="T600" s="52"/>
      <c r="U600" s="53">
        <f t="shared" ref="U600" si="456">U63+U242+V421</f>
        <v>19</v>
      </c>
      <c r="V600" s="53"/>
      <c r="W600" s="52">
        <f t="shared" ref="W600" si="457">W63+W242+X421</f>
        <v>0</v>
      </c>
      <c r="X600" s="52"/>
      <c r="Y600" s="53">
        <f t="shared" ref="Y600" si="458">Y63+Y242+Z421</f>
        <v>13</v>
      </c>
      <c r="Z600" s="53"/>
      <c r="AA600" s="52">
        <f t="shared" ref="AA600" si="459">AA63+AA242+AB421</f>
        <v>1</v>
      </c>
      <c r="AB600" s="52"/>
      <c r="AC600" s="53">
        <f t="shared" ref="AC600" si="460">AC63+AC242+AD421</f>
        <v>86</v>
      </c>
      <c r="AD600" s="53"/>
      <c r="AE600" s="52">
        <f t="shared" ref="AE600" si="461">AE63+AE242+AF421</f>
        <v>14</v>
      </c>
      <c r="AF600" s="52"/>
      <c r="AG600" s="53">
        <f t="shared" ref="AG600" si="462">AG63+AG242+AH421</f>
        <v>58</v>
      </c>
      <c r="AH600" s="53"/>
      <c r="AI600" s="52">
        <f t="shared" ref="AI600" si="463">AI63+AI242+AJ421</f>
        <v>13</v>
      </c>
      <c r="AJ600" s="52"/>
      <c r="AK600" s="30"/>
      <c r="AL600" s="30"/>
    </row>
    <row r="601" spans="1:38" ht="30" customHeight="1" thickBot="1">
      <c r="A601" s="57" t="s">
        <v>319</v>
      </c>
      <c r="B601" s="57"/>
      <c r="C601" s="58">
        <f t="shared" si="15"/>
        <v>20</v>
      </c>
      <c r="D601" s="59"/>
      <c r="E601" s="60">
        <f t="shared" si="16"/>
        <v>1</v>
      </c>
      <c r="F601" s="60"/>
      <c r="G601" s="60">
        <f t="shared" si="265"/>
        <v>21</v>
      </c>
      <c r="H601" s="60"/>
      <c r="I601" s="53">
        <f t="shared" si="266"/>
        <v>1</v>
      </c>
      <c r="J601" s="53"/>
      <c r="K601" s="52">
        <f t="shared" si="267"/>
        <v>0</v>
      </c>
      <c r="L601" s="52"/>
      <c r="M601" s="53">
        <f t="shared" si="268"/>
        <v>14</v>
      </c>
      <c r="N601" s="53"/>
      <c r="O601" s="52">
        <f t="shared" si="269"/>
        <v>0</v>
      </c>
      <c r="P601" s="52"/>
      <c r="Q601" s="53">
        <f t="shared" si="270"/>
        <v>3</v>
      </c>
      <c r="R601" s="53"/>
      <c r="S601" s="52">
        <f t="shared" si="271"/>
        <v>0</v>
      </c>
      <c r="T601" s="52"/>
      <c r="U601" s="53">
        <f t="shared" ref="U601" si="464">U64+U243+V422</f>
        <v>0</v>
      </c>
      <c r="V601" s="53"/>
      <c r="W601" s="52">
        <f t="shared" ref="W601" si="465">W64+W243+X422</f>
        <v>0</v>
      </c>
      <c r="X601" s="52"/>
      <c r="Y601" s="53">
        <f t="shared" ref="Y601" si="466">Y64+Y243+Z422</f>
        <v>0</v>
      </c>
      <c r="Z601" s="53"/>
      <c r="AA601" s="52">
        <f t="shared" ref="AA601" si="467">AA64+AA243+AB422</f>
        <v>0</v>
      </c>
      <c r="AB601" s="52"/>
      <c r="AC601" s="53">
        <f t="shared" ref="AC601" si="468">AC64+AC243+AD422</f>
        <v>1</v>
      </c>
      <c r="AD601" s="53"/>
      <c r="AE601" s="52">
        <f t="shared" ref="AE601" si="469">AE64+AE243+AF422</f>
        <v>0</v>
      </c>
      <c r="AF601" s="52"/>
      <c r="AG601" s="53">
        <f t="shared" ref="AG601" si="470">AG64+AG243+AH422</f>
        <v>1</v>
      </c>
      <c r="AH601" s="53"/>
      <c r="AI601" s="52">
        <f t="shared" ref="AI601" si="471">AI64+AI243+AJ422</f>
        <v>1</v>
      </c>
      <c r="AJ601" s="52"/>
      <c r="AK601" s="30"/>
      <c r="AL601" s="30"/>
    </row>
    <row r="602" spans="1:38" ht="30" customHeight="1" thickBot="1">
      <c r="A602" s="57" t="s">
        <v>320</v>
      </c>
      <c r="B602" s="57"/>
      <c r="C602" s="58">
        <f t="shared" si="15"/>
        <v>128</v>
      </c>
      <c r="D602" s="59"/>
      <c r="E602" s="60">
        <f t="shared" si="16"/>
        <v>8</v>
      </c>
      <c r="F602" s="60"/>
      <c r="G602" s="60">
        <f t="shared" si="265"/>
        <v>136</v>
      </c>
      <c r="H602" s="60"/>
      <c r="I602" s="53">
        <f t="shared" si="266"/>
        <v>4</v>
      </c>
      <c r="J602" s="53"/>
      <c r="K602" s="52">
        <f t="shared" si="267"/>
        <v>0</v>
      </c>
      <c r="L602" s="52"/>
      <c r="M602" s="53">
        <f t="shared" si="268"/>
        <v>21</v>
      </c>
      <c r="N602" s="53"/>
      <c r="O602" s="52">
        <f t="shared" si="269"/>
        <v>0</v>
      </c>
      <c r="P602" s="52"/>
      <c r="Q602" s="53">
        <f t="shared" si="270"/>
        <v>25</v>
      </c>
      <c r="R602" s="53"/>
      <c r="S602" s="52">
        <f t="shared" si="271"/>
        <v>0</v>
      </c>
      <c r="T602" s="52"/>
      <c r="U602" s="53">
        <f t="shared" ref="U602" si="472">U65+U244+V423</f>
        <v>9</v>
      </c>
      <c r="V602" s="53"/>
      <c r="W602" s="52">
        <f t="shared" ref="W602" si="473">W65+W244+X423</f>
        <v>0</v>
      </c>
      <c r="X602" s="52"/>
      <c r="Y602" s="53">
        <f t="shared" ref="Y602" si="474">Y65+Y244+Z423</f>
        <v>5</v>
      </c>
      <c r="Z602" s="53"/>
      <c r="AA602" s="52">
        <f t="shared" ref="AA602" si="475">AA65+AA244+AB423</f>
        <v>0</v>
      </c>
      <c r="AB602" s="52"/>
      <c r="AC602" s="53">
        <f t="shared" ref="AC602" si="476">AC65+AC244+AD423</f>
        <v>30</v>
      </c>
      <c r="AD602" s="53"/>
      <c r="AE602" s="52">
        <f t="shared" ref="AE602" si="477">AE65+AE244+AF423</f>
        <v>1</v>
      </c>
      <c r="AF602" s="52"/>
      <c r="AG602" s="53">
        <f t="shared" ref="AG602" si="478">AG65+AG244+AH423</f>
        <v>34</v>
      </c>
      <c r="AH602" s="53"/>
      <c r="AI602" s="52">
        <f t="shared" ref="AI602" si="479">AI65+AI244+AJ423</f>
        <v>7</v>
      </c>
      <c r="AJ602" s="52"/>
      <c r="AK602" s="30"/>
      <c r="AL602" s="30"/>
    </row>
    <row r="603" spans="1:38" ht="30" customHeight="1" thickBot="1">
      <c r="A603" s="57" t="s">
        <v>321</v>
      </c>
      <c r="B603" s="57"/>
      <c r="C603" s="58">
        <f t="shared" si="15"/>
        <v>90</v>
      </c>
      <c r="D603" s="59"/>
      <c r="E603" s="60">
        <f t="shared" si="16"/>
        <v>8</v>
      </c>
      <c r="F603" s="60"/>
      <c r="G603" s="60">
        <f t="shared" si="265"/>
        <v>98</v>
      </c>
      <c r="H603" s="60"/>
      <c r="I603" s="53">
        <f t="shared" si="266"/>
        <v>2</v>
      </c>
      <c r="J603" s="53"/>
      <c r="K603" s="52">
        <f t="shared" si="267"/>
        <v>1</v>
      </c>
      <c r="L603" s="52"/>
      <c r="M603" s="53">
        <f t="shared" si="268"/>
        <v>14</v>
      </c>
      <c r="N603" s="53"/>
      <c r="O603" s="52">
        <f t="shared" si="269"/>
        <v>0</v>
      </c>
      <c r="P603" s="52"/>
      <c r="Q603" s="53">
        <f t="shared" si="270"/>
        <v>23</v>
      </c>
      <c r="R603" s="53"/>
      <c r="S603" s="52">
        <f t="shared" si="271"/>
        <v>0</v>
      </c>
      <c r="T603" s="52"/>
      <c r="U603" s="53">
        <f t="shared" ref="U603" si="480">U66+U245+V424</f>
        <v>3</v>
      </c>
      <c r="V603" s="53"/>
      <c r="W603" s="52">
        <f t="shared" ref="W603" si="481">W66+W245+X424</f>
        <v>0</v>
      </c>
      <c r="X603" s="52"/>
      <c r="Y603" s="53">
        <f t="shared" ref="Y603" si="482">Y66+Y245+Z424</f>
        <v>4</v>
      </c>
      <c r="Z603" s="53"/>
      <c r="AA603" s="52">
        <f t="shared" ref="AA603" si="483">AA66+AA245+AB424</f>
        <v>0</v>
      </c>
      <c r="AB603" s="52"/>
      <c r="AC603" s="53">
        <f t="shared" ref="AC603" si="484">AC66+AC245+AD424</f>
        <v>9</v>
      </c>
      <c r="AD603" s="53"/>
      <c r="AE603" s="52">
        <f t="shared" ref="AE603" si="485">AE66+AE245+AF424</f>
        <v>1</v>
      </c>
      <c r="AF603" s="52"/>
      <c r="AG603" s="53">
        <f t="shared" ref="AG603" si="486">AG66+AG245+AH424</f>
        <v>35</v>
      </c>
      <c r="AH603" s="53"/>
      <c r="AI603" s="52">
        <f t="shared" ref="AI603" si="487">AI66+AI245+AJ424</f>
        <v>6</v>
      </c>
      <c r="AJ603" s="52"/>
      <c r="AK603" s="30"/>
      <c r="AL603" s="30"/>
    </row>
    <row r="604" spans="1:38" ht="30" customHeight="1" thickBot="1">
      <c r="A604" s="57" t="s">
        <v>322</v>
      </c>
      <c r="B604" s="57"/>
      <c r="C604" s="58">
        <f t="shared" si="15"/>
        <v>128</v>
      </c>
      <c r="D604" s="59"/>
      <c r="E604" s="60">
        <f t="shared" si="16"/>
        <v>21</v>
      </c>
      <c r="F604" s="60"/>
      <c r="G604" s="60">
        <f t="shared" si="265"/>
        <v>149</v>
      </c>
      <c r="H604" s="60"/>
      <c r="I604" s="53">
        <f t="shared" si="266"/>
        <v>5</v>
      </c>
      <c r="J604" s="53"/>
      <c r="K604" s="52">
        <f t="shared" si="267"/>
        <v>0</v>
      </c>
      <c r="L604" s="52"/>
      <c r="M604" s="53">
        <f t="shared" si="268"/>
        <v>18</v>
      </c>
      <c r="N604" s="53"/>
      <c r="O604" s="52">
        <f t="shared" si="269"/>
        <v>0</v>
      </c>
      <c r="P604" s="52"/>
      <c r="Q604" s="53">
        <f t="shared" si="270"/>
        <v>21</v>
      </c>
      <c r="R604" s="53"/>
      <c r="S604" s="52">
        <f t="shared" si="271"/>
        <v>3</v>
      </c>
      <c r="T604" s="52"/>
      <c r="U604" s="53">
        <f t="shared" ref="U604" si="488">U67+U246+V425</f>
        <v>10</v>
      </c>
      <c r="V604" s="53"/>
      <c r="W604" s="52">
        <f t="shared" ref="W604" si="489">W67+W246+X425</f>
        <v>1</v>
      </c>
      <c r="X604" s="52"/>
      <c r="Y604" s="53">
        <f t="shared" ref="Y604" si="490">Y67+Y246+Z425</f>
        <v>12</v>
      </c>
      <c r="Z604" s="53"/>
      <c r="AA604" s="52">
        <f t="shared" ref="AA604" si="491">AA67+AA246+AB425</f>
        <v>0</v>
      </c>
      <c r="AB604" s="52"/>
      <c r="AC604" s="53">
        <f t="shared" ref="AC604" si="492">AC67+AC246+AD425</f>
        <v>26</v>
      </c>
      <c r="AD604" s="53"/>
      <c r="AE604" s="52">
        <f t="shared" ref="AE604" si="493">AE67+AE246+AF425</f>
        <v>6</v>
      </c>
      <c r="AF604" s="52"/>
      <c r="AG604" s="53">
        <f t="shared" ref="AG604" si="494">AG67+AG246+AH425</f>
        <v>36</v>
      </c>
      <c r="AH604" s="53"/>
      <c r="AI604" s="52">
        <f t="shared" ref="AI604" si="495">AI67+AI246+AJ425</f>
        <v>11</v>
      </c>
      <c r="AJ604" s="52"/>
      <c r="AK604" s="30"/>
      <c r="AL604" s="30"/>
    </row>
    <row r="605" spans="1:38" ht="30" customHeight="1" thickBot="1">
      <c r="A605" s="57" t="s">
        <v>323</v>
      </c>
      <c r="B605" s="57"/>
      <c r="C605" s="58">
        <f t="shared" si="15"/>
        <v>184</v>
      </c>
      <c r="D605" s="59"/>
      <c r="E605" s="60">
        <f t="shared" si="16"/>
        <v>14</v>
      </c>
      <c r="F605" s="60"/>
      <c r="G605" s="60">
        <f t="shared" si="265"/>
        <v>198</v>
      </c>
      <c r="H605" s="60"/>
      <c r="I605" s="53">
        <f t="shared" si="266"/>
        <v>16</v>
      </c>
      <c r="J605" s="53"/>
      <c r="K605" s="52">
        <f t="shared" si="267"/>
        <v>3</v>
      </c>
      <c r="L605" s="52"/>
      <c r="M605" s="53">
        <f t="shared" si="268"/>
        <v>37</v>
      </c>
      <c r="N605" s="53"/>
      <c r="O605" s="52">
        <f t="shared" si="269"/>
        <v>0</v>
      </c>
      <c r="P605" s="52"/>
      <c r="Q605" s="53">
        <f t="shared" si="270"/>
        <v>28</v>
      </c>
      <c r="R605" s="53"/>
      <c r="S605" s="52">
        <f t="shared" si="271"/>
        <v>1</v>
      </c>
      <c r="T605" s="52"/>
      <c r="U605" s="53">
        <f t="shared" ref="U605" si="496">U68+U247+V426</f>
        <v>20</v>
      </c>
      <c r="V605" s="53"/>
      <c r="W605" s="52">
        <f t="shared" ref="W605" si="497">W68+W247+X426</f>
        <v>2</v>
      </c>
      <c r="X605" s="52"/>
      <c r="Y605" s="53">
        <f t="shared" ref="Y605" si="498">Y68+Y247+Z426</f>
        <v>12</v>
      </c>
      <c r="Z605" s="53"/>
      <c r="AA605" s="52">
        <f t="shared" ref="AA605" si="499">AA68+AA247+AB426</f>
        <v>1</v>
      </c>
      <c r="AB605" s="52"/>
      <c r="AC605" s="53">
        <f t="shared" ref="AC605" si="500">AC68+AC247+AD426</f>
        <v>25</v>
      </c>
      <c r="AD605" s="53"/>
      <c r="AE605" s="52">
        <f t="shared" ref="AE605" si="501">AE68+AE247+AF426</f>
        <v>4</v>
      </c>
      <c r="AF605" s="52"/>
      <c r="AG605" s="53">
        <f t="shared" ref="AG605" si="502">AG68+AG247+AH426</f>
        <v>46</v>
      </c>
      <c r="AH605" s="53"/>
      <c r="AI605" s="52">
        <f t="shared" ref="AI605" si="503">AI68+AI247+AJ426</f>
        <v>3</v>
      </c>
      <c r="AJ605" s="52"/>
      <c r="AK605" s="30"/>
      <c r="AL605" s="30"/>
    </row>
    <row r="606" spans="1:38" ht="30" customHeight="1" thickBot="1">
      <c r="A606" s="57" t="s">
        <v>453</v>
      </c>
      <c r="B606" s="57"/>
      <c r="C606" s="58">
        <f t="shared" si="15"/>
        <v>194</v>
      </c>
      <c r="D606" s="59"/>
      <c r="E606" s="60">
        <f t="shared" si="16"/>
        <v>40</v>
      </c>
      <c r="F606" s="60"/>
      <c r="G606" s="60">
        <f t="shared" si="265"/>
        <v>234</v>
      </c>
      <c r="H606" s="60"/>
      <c r="I606" s="53">
        <f t="shared" si="266"/>
        <v>6</v>
      </c>
      <c r="J606" s="53"/>
      <c r="K606" s="52">
        <f t="shared" si="267"/>
        <v>2</v>
      </c>
      <c r="L606" s="52"/>
      <c r="M606" s="53">
        <f t="shared" si="268"/>
        <v>27</v>
      </c>
      <c r="N606" s="53"/>
      <c r="O606" s="52">
        <f t="shared" si="269"/>
        <v>5</v>
      </c>
      <c r="P606" s="52"/>
      <c r="Q606" s="53">
        <f t="shared" si="270"/>
        <v>21</v>
      </c>
      <c r="R606" s="53"/>
      <c r="S606" s="52">
        <f t="shared" si="271"/>
        <v>2</v>
      </c>
      <c r="T606" s="52"/>
      <c r="U606" s="53">
        <f t="shared" ref="U606" si="504">U69+U248+V427</f>
        <v>13</v>
      </c>
      <c r="V606" s="53"/>
      <c r="W606" s="52">
        <f t="shared" ref="W606" si="505">W69+W248+X427</f>
        <v>0</v>
      </c>
      <c r="X606" s="52"/>
      <c r="Y606" s="53">
        <f t="shared" ref="Y606" si="506">Y69+Y248+Z427</f>
        <v>10</v>
      </c>
      <c r="Z606" s="53"/>
      <c r="AA606" s="52">
        <f t="shared" ref="AA606" si="507">AA69+AA248+AB427</f>
        <v>4</v>
      </c>
      <c r="AB606" s="52"/>
      <c r="AC606" s="53">
        <f t="shared" ref="AC606" si="508">AC69+AC248+AD427</f>
        <v>50</v>
      </c>
      <c r="AD606" s="53"/>
      <c r="AE606" s="52">
        <f t="shared" ref="AE606" si="509">AE69+AE248+AF427</f>
        <v>11</v>
      </c>
      <c r="AF606" s="52"/>
      <c r="AG606" s="53">
        <f t="shared" ref="AG606" si="510">AG69+AG248+AH427</f>
        <v>67</v>
      </c>
      <c r="AH606" s="53"/>
      <c r="AI606" s="52">
        <f t="shared" ref="AI606" si="511">AI69+AI248+AJ427</f>
        <v>16</v>
      </c>
      <c r="AJ606" s="52"/>
      <c r="AK606" s="30"/>
      <c r="AL606" s="30"/>
    </row>
    <row r="607" spans="1:38" ht="30" customHeight="1" thickBot="1">
      <c r="A607" s="57" t="s">
        <v>325</v>
      </c>
      <c r="B607" s="57"/>
      <c r="C607" s="58">
        <f t="shared" si="15"/>
        <v>96</v>
      </c>
      <c r="D607" s="59"/>
      <c r="E607" s="60">
        <f t="shared" si="16"/>
        <v>14</v>
      </c>
      <c r="F607" s="60"/>
      <c r="G607" s="60">
        <f t="shared" si="265"/>
        <v>110</v>
      </c>
      <c r="H607" s="60"/>
      <c r="I607" s="53">
        <f t="shared" si="266"/>
        <v>11</v>
      </c>
      <c r="J607" s="53"/>
      <c r="K607" s="52">
        <f t="shared" si="267"/>
        <v>1</v>
      </c>
      <c r="L607" s="52"/>
      <c r="M607" s="53">
        <f t="shared" si="268"/>
        <v>14</v>
      </c>
      <c r="N607" s="53"/>
      <c r="O607" s="52">
        <f t="shared" si="269"/>
        <v>0</v>
      </c>
      <c r="P607" s="52"/>
      <c r="Q607" s="53">
        <f t="shared" si="270"/>
        <v>18</v>
      </c>
      <c r="R607" s="53"/>
      <c r="S607" s="52">
        <f t="shared" si="271"/>
        <v>3</v>
      </c>
      <c r="T607" s="52"/>
      <c r="U607" s="53">
        <f t="shared" ref="U607" si="512">U70+U249+V428</f>
        <v>13</v>
      </c>
      <c r="V607" s="53"/>
      <c r="W607" s="52">
        <f t="shared" ref="W607" si="513">W70+W249+X428</f>
        <v>1</v>
      </c>
      <c r="X607" s="52"/>
      <c r="Y607" s="53">
        <f t="shared" ref="Y607" si="514">Y70+Y249+Z428</f>
        <v>6</v>
      </c>
      <c r="Z607" s="53"/>
      <c r="AA607" s="52">
        <f t="shared" ref="AA607" si="515">AA70+AA249+AB428</f>
        <v>2</v>
      </c>
      <c r="AB607" s="52"/>
      <c r="AC607" s="53">
        <f t="shared" ref="AC607" si="516">AC70+AC249+AD428</f>
        <v>4</v>
      </c>
      <c r="AD607" s="53"/>
      <c r="AE607" s="52">
        <f t="shared" ref="AE607" si="517">AE70+AE249+AF428</f>
        <v>1</v>
      </c>
      <c r="AF607" s="52"/>
      <c r="AG607" s="53">
        <f t="shared" ref="AG607" si="518">AG70+AG249+AH428</f>
        <v>30</v>
      </c>
      <c r="AH607" s="53"/>
      <c r="AI607" s="52">
        <f t="shared" ref="AI607" si="519">AI70+AI249+AJ428</f>
        <v>6</v>
      </c>
      <c r="AJ607" s="52"/>
      <c r="AK607" s="30"/>
      <c r="AL607" s="30"/>
    </row>
    <row r="608" spans="1:38" ht="30" customHeight="1" thickBot="1">
      <c r="A608" s="57" t="s">
        <v>326</v>
      </c>
      <c r="B608" s="57"/>
      <c r="C608" s="58">
        <f t="shared" si="15"/>
        <v>139</v>
      </c>
      <c r="D608" s="59"/>
      <c r="E608" s="60">
        <f t="shared" si="16"/>
        <v>26</v>
      </c>
      <c r="F608" s="60"/>
      <c r="G608" s="60">
        <f t="shared" si="265"/>
        <v>165</v>
      </c>
      <c r="H608" s="60"/>
      <c r="I608" s="53">
        <f t="shared" si="266"/>
        <v>13</v>
      </c>
      <c r="J608" s="53"/>
      <c r="K608" s="52">
        <f t="shared" si="267"/>
        <v>5</v>
      </c>
      <c r="L608" s="52"/>
      <c r="M608" s="53">
        <f t="shared" si="268"/>
        <v>30</v>
      </c>
      <c r="N608" s="53"/>
      <c r="O608" s="52">
        <f t="shared" si="269"/>
        <v>9</v>
      </c>
      <c r="P608" s="52"/>
      <c r="Q608" s="53">
        <f t="shared" si="270"/>
        <v>18</v>
      </c>
      <c r="R608" s="53"/>
      <c r="S608" s="52">
        <f t="shared" si="271"/>
        <v>4</v>
      </c>
      <c r="T608" s="52"/>
      <c r="U608" s="53">
        <f t="shared" ref="U608" si="520">U71+U250+V429</f>
        <v>11</v>
      </c>
      <c r="V608" s="53"/>
      <c r="W608" s="52">
        <f t="shared" ref="W608" si="521">W71+W250+X429</f>
        <v>0</v>
      </c>
      <c r="X608" s="52"/>
      <c r="Y608" s="53">
        <f t="shared" ref="Y608" si="522">Y71+Y250+Z429</f>
        <v>11</v>
      </c>
      <c r="Z608" s="53"/>
      <c r="AA608" s="52">
        <f t="shared" ref="AA608" si="523">AA71+AA250+AB429</f>
        <v>0</v>
      </c>
      <c r="AB608" s="52"/>
      <c r="AC608" s="53">
        <f t="shared" ref="AC608" si="524">AC71+AC250+AD429</f>
        <v>20</v>
      </c>
      <c r="AD608" s="53"/>
      <c r="AE608" s="52">
        <f t="shared" ref="AE608" si="525">AE71+AE250+AF429</f>
        <v>3</v>
      </c>
      <c r="AF608" s="52"/>
      <c r="AG608" s="53">
        <f t="shared" ref="AG608" si="526">AG71+AG250+AH429</f>
        <v>36</v>
      </c>
      <c r="AH608" s="53"/>
      <c r="AI608" s="52">
        <f t="shared" ref="AI608" si="527">AI71+AI250+AJ429</f>
        <v>5</v>
      </c>
      <c r="AJ608" s="52"/>
      <c r="AK608" s="30"/>
      <c r="AL608" s="30"/>
    </row>
    <row r="609" spans="1:38" ht="30" customHeight="1" thickBot="1">
      <c r="A609" s="57" t="s">
        <v>327</v>
      </c>
      <c r="B609" s="57"/>
      <c r="C609" s="58">
        <f t="shared" si="15"/>
        <v>40</v>
      </c>
      <c r="D609" s="59"/>
      <c r="E609" s="60">
        <f t="shared" si="16"/>
        <v>4</v>
      </c>
      <c r="F609" s="60"/>
      <c r="G609" s="60">
        <f t="shared" ref="G609:G640" si="528">C609+E609</f>
        <v>44</v>
      </c>
      <c r="H609" s="60"/>
      <c r="I609" s="53">
        <f t="shared" ref="I609:I640" si="529">I72+I251+J430</f>
        <v>3</v>
      </c>
      <c r="J609" s="53"/>
      <c r="K609" s="52">
        <f t="shared" ref="K609:K640" si="530">K72+K251+L430</f>
        <v>0</v>
      </c>
      <c r="L609" s="52"/>
      <c r="M609" s="53">
        <f t="shared" ref="M609:M640" si="531">M72+M251+N430</f>
        <v>1</v>
      </c>
      <c r="N609" s="53"/>
      <c r="O609" s="52">
        <f t="shared" ref="O609:O640" si="532">O72+O251+P430</f>
        <v>1</v>
      </c>
      <c r="P609" s="52"/>
      <c r="Q609" s="53">
        <f t="shared" ref="Q609:Q640" si="533">Q72+Q251+R430</f>
        <v>7</v>
      </c>
      <c r="R609" s="53"/>
      <c r="S609" s="52">
        <f t="shared" ref="S609:S640" si="534">S72+S251+T430</f>
        <v>0</v>
      </c>
      <c r="T609" s="52"/>
      <c r="U609" s="53">
        <f t="shared" ref="U609" si="535">U72+U251+V430</f>
        <v>2</v>
      </c>
      <c r="V609" s="53"/>
      <c r="W609" s="52">
        <f t="shared" ref="W609" si="536">W72+W251+X430</f>
        <v>1</v>
      </c>
      <c r="X609" s="52"/>
      <c r="Y609" s="53">
        <f t="shared" ref="Y609" si="537">Y72+Y251+Z430</f>
        <v>1</v>
      </c>
      <c r="Z609" s="53"/>
      <c r="AA609" s="52">
        <f t="shared" ref="AA609" si="538">AA72+AA251+AB430</f>
        <v>0</v>
      </c>
      <c r="AB609" s="52"/>
      <c r="AC609" s="53">
        <f t="shared" ref="AC609" si="539">AC72+AC251+AD430</f>
        <v>10</v>
      </c>
      <c r="AD609" s="53"/>
      <c r="AE609" s="52">
        <f t="shared" ref="AE609" si="540">AE72+AE251+AF430</f>
        <v>0</v>
      </c>
      <c r="AF609" s="52"/>
      <c r="AG609" s="53">
        <f t="shared" ref="AG609" si="541">AG72+AG251+AH430</f>
        <v>16</v>
      </c>
      <c r="AH609" s="53"/>
      <c r="AI609" s="52">
        <f t="shared" ref="AI609" si="542">AI72+AI251+AJ430</f>
        <v>2</v>
      </c>
      <c r="AJ609" s="52"/>
      <c r="AK609" s="30"/>
      <c r="AL609" s="30"/>
    </row>
    <row r="610" spans="1:38" ht="30" customHeight="1" thickBot="1">
      <c r="A610" s="57" t="s">
        <v>328</v>
      </c>
      <c r="B610" s="57"/>
      <c r="C610" s="58">
        <f t="shared" ref="C610:C673" si="543">I610+M610+Q610+U610+Y610+AC610+AG610</f>
        <v>124</v>
      </c>
      <c r="D610" s="59"/>
      <c r="E610" s="60">
        <f t="shared" ref="E610:E673" si="544">K610+O610+S610+W610+AA610+AE610+AI610</f>
        <v>7</v>
      </c>
      <c r="F610" s="60"/>
      <c r="G610" s="60">
        <f t="shared" si="528"/>
        <v>131</v>
      </c>
      <c r="H610" s="60"/>
      <c r="I610" s="53">
        <f t="shared" si="529"/>
        <v>3</v>
      </c>
      <c r="J610" s="53"/>
      <c r="K610" s="52">
        <f t="shared" si="530"/>
        <v>0</v>
      </c>
      <c r="L610" s="52"/>
      <c r="M610" s="53">
        <f t="shared" si="531"/>
        <v>25</v>
      </c>
      <c r="N610" s="53"/>
      <c r="O610" s="52">
        <f t="shared" si="532"/>
        <v>1</v>
      </c>
      <c r="P610" s="52"/>
      <c r="Q610" s="53">
        <f t="shared" si="533"/>
        <v>18</v>
      </c>
      <c r="R610" s="53"/>
      <c r="S610" s="52">
        <f t="shared" si="534"/>
        <v>0</v>
      </c>
      <c r="T610" s="52"/>
      <c r="U610" s="53">
        <f t="shared" ref="U610" si="545">U73+U252+V431</f>
        <v>8</v>
      </c>
      <c r="V610" s="53"/>
      <c r="W610" s="52">
        <f t="shared" ref="W610" si="546">W73+W252+X431</f>
        <v>0</v>
      </c>
      <c r="X610" s="52"/>
      <c r="Y610" s="53">
        <f t="shared" ref="Y610" si="547">Y73+Y252+Z431</f>
        <v>6</v>
      </c>
      <c r="Z610" s="53"/>
      <c r="AA610" s="52">
        <f t="shared" ref="AA610" si="548">AA73+AA252+AB431</f>
        <v>1</v>
      </c>
      <c r="AB610" s="52"/>
      <c r="AC610" s="53">
        <f t="shared" ref="AC610" si="549">AC73+AC252+AD431</f>
        <v>36</v>
      </c>
      <c r="AD610" s="53"/>
      <c r="AE610" s="52">
        <f t="shared" ref="AE610" si="550">AE73+AE252+AF431</f>
        <v>1</v>
      </c>
      <c r="AF610" s="52"/>
      <c r="AG610" s="53">
        <f t="shared" ref="AG610" si="551">AG73+AG252+AH431</f>
        <v>28</v>
      </c>
      <c r="AH610" s="53"/>
      <c r="AI610" s="52">
        <f t="shared" ref="AI610" si="552">AI73+AI252+AJ431</f>
        <v>4</v>
      </c>
      <c r="AJ610" s="52"/>
      <c r="AK610" s="30"/>
      <c r="AL610" s="30"/>
    </row>
    <row r="611" spans="1:38" ht="30" customHeight="1" thickBot="1">
      <c r="A611" s="57" t="s">
        <v>329</v>
      </c>
      <c r="B611" s="57"/>
      <c r="C611" s="58">
        <f t="shared" si="543"/>
        <v>94</v>
      </c>
      <c r="D611" s="59"/>
      <c r="E611" s="60">
        <f t="shared" si="544"/>
        <v>8</v>
      </c>
      <c r="F611" s="60"/>
      <c r="G611" s="60">
        <f t="shared" si="528"/>
        <v>102</v>
      </c>
      <c r="H611" s="60"/>
      <c r="I611" s="53">
        <f t="shared" si="529"/>
        <v>8</v>
      </c>
      <c r="J611" s="53"/>
      <c r="K611" s="52">
        <f t="shared" si="530"/>
        <v>0</v>
      </c>
      <c r="L611" s="52"/>
      <c r="M611" s="53">
        <f t="shared" si="531"/>
        <v>15</v>
      </c>
      <c r="N611" s="53"/>
      <c r="O611" s="52">
        <f t="shared" si="532"/>
        <v>0</v>
      </c>
      <c r="P611" s="52"/>
      <c r="Q611" s="53">
        <f t="shared" si="533"/>
        <v>15</v>
      </c>
      <c r="R611" s="53"/>
      <c r="S611" s="52">
        <f t="shared" si="534"/>
        <v>0</v>
      </c>
      <c r="T611" s="52"/>
      <c r="U611" s="53">
        <f t="shared" ref="U611" si="553">U74+U253+V432</f>
        <v>12</v>
      </c>
      <c r="V611" s="53"/>
      <c r="W611" s="52">
        <f t="shared" ref="W611" si="554">W74+W253+X432</f>
        <v>0</v>
      </c>
      <c r="X611" s="52"/>
      <c r="Y611" s="53">
        <f t="shared" ref="Y611" si="555">Y74+Y253+Z432</f>
        <v>6</v>
      </c>
      <c r="Z611" s="53"/>
      <c r="AA611" s="52">
        <f t="shared" ref="AA611" si="556">AA74+AA253+AB432</f>
        <v>0</v>
      </c>
      <c r="AB611" s="52"/>
      <c r="AC611" s="53">
        <f t="shared" ref="AC611" si="557">AC74+AC253+AD432</f>
        <v>13</v>
      </c>
      <c r="AD611" s="53"/>
      <c r="AE611" s="52">
        <f t="shared" ref="AE611" si="558">AE74+AE253+AF432</f>
        <v>2</v>
      </c>
      <c r="AF611" s="52"/>
      <c r="AG611" s="53">
        <f t="shared" ref="AG611" si="559">AG74+AG253+AH432</f>
        <v>25</v>
      </c>
      <c r="AH611" s="53"/>
      <c r="AI611" s="52">
        <f t="shared" ref="AI611" si="560">AI74+AI253+AJ432</f>
        <v>6</v>
      </c>
      <c r="AJ611" s="52"/>
      <c r="AK611" s="30"/>
      <c r="AL611" s="30"/>
    </row>
    <row r="612" spans="1:38" ht="30" customHeight="1" thickBot="1">
      <c r="A612" s="57" t="s">
        <v>330</v>
      </c>
      <c r="B612" s="57"/>
      <c r="C612" s="58">
        <f t="shared" si="543"/>
        <v>30</v>
      </c>
      <c r="D612" s="59"/>
      <c r="E612" s="60">
        <f t="shared" si="544"/>
        <v>1</v>
      </c>
      <c r="F612" s="60"/>
      <c r="G612" s="60">
        <f t="shared" si="528"/>
        <v>31</v>
      </c>
      <c r="H612" s="60"/>
      <c r="I612" s="53">
        <f t="shared" si="529"/>
        <v>0</v>
      </c>
      <c r="J612" s="53"/>
      <c r="K612" s="52">
        <f t="shared" si="530"/>
        <v>0</v>
      </c>
      <c r="L612" s="52"/>
      <c r="M612" s="53">
        <f t="shared" si="531"/>
        <v>1</v>
      </c>
      <c r="N612" s="53"/>
      <c r="O612" s="52">
        <f t="shared" si="532"/>
        <v>0</v>
      </c>
      <c r="P612" s="52"/>
      <c r="Q612" s="53">
        <f t="shared" si="533"/>
        <v>5</v>
      </c>
      <c r="R612" s="53"/>
      <c r="S612" s="52">
        <f t="shared" si="534"/>
        <v>0</v>
      </c>
      <c r="T612" s="52"/>
      <c r="U612" s="53">
        <f t="shared" ref="U612" si="561">U75+U254+V433</f>
        <v>3</v>
      </c>
      <c r="V612" s="53"/>
      <c r="W612" s="52">
        <f t="shared" ref="W612" si="562">W75+W254+X433</f>
        <v>0</v>
      </c>
      <c r="X612" s="52"/>
      <c r="Y612" s="53">
        <f t="shared" ref="Y612" si="563">Y75+Y254+Z433</f>
        <v>4</v>
      </c>
      <c r="Z612" s="53"/>
      <c r="AA612" s="52">
        <f t="shared" ref="AA612" si="564">AA75+AA254+AB433</f>
        <v>0</v>
      </c>
      <c r="AB612" s="52"/>
      <c r="AC612" s="53">
        <f t="shared" ref="AC612" si="565">AC75+AC254+AD433</f>
        <v>7</v>
      </c>
      <c r="AD612" s="53"/>
      <c r="AE612" s="52">
        <f t="shared" ref="AE612" si="566">AE75+AE254+AF433</f>
        <v>1</v>
      </c>
      <c r="AF612" s="52"/>
      <c r="AG612" s="53">
        <f t="shared" ref="AG612" si="567">AG75+AG254+AH433</f>
        <v>10</v>
      </c>
      <c r="AH612" s="53"/>
      <c r="AI612" s="52">
        <f t="shared" ref="AI612" si="568">AI75+AI254+AJ433</f>
        <v>0</v>
      </c>
      <c r="AJ612" s="52"/>
      <c r="AK612" s="30"/>
      <c r="AL612" s="30"/>
    </row>
    <row r="613" spans="1:38" ht="30" customHeight="1" thickBot="1">
      <c r="A613" s="57" t="s">
        <v>331</v>
      </c>
      <c r="B613" s="57"/>
      <c r="C613" s="58">
        <f t="shared" si="543"/>
        <v>97</v>
      </c>
      <c r="D613" s="59"/>
      <c r="E613" s="60">
        <f t="shared" si="544"/>
        <v>7</v>
      </c>
      <c r="F613" s="60"/>
      <c r="G613" s="60">
        <f t="shared" si="528"/>
        <v>104</v>
      </c>
      <c r="H613" s="60"/>
      <c r="I613" s="53">
        <f t="shared" si="529"/>
        <v>4</v>
      </c>
      <c r="J613" s="53"/>
      <c r="K613" s="52">
        <f t="shared" si="530"/>
        <v>0</v>
      </c>
      <c r="L613" s="52"/>
      <c r="M613" s="53">
        <f t="shared" si="531"/>
        <v>8</v>
      </c>
      <c r="N613" s="53"/>
      <c r="O613" s="52">
        <f t="shared" si="532"/>
        <v>0</v>
      </c>
      <c r="P613" s="52"/>
      <c r="Q613" s="53">
        <f t="shared" si="533"/>
        <v>24</v>
      </c>
      <c r="R613" s="53"/>
      <c r="S613" s="52">
        <f t="shared" si="534"/>
        <v>1</v>
      </c>
      <c r="T613" s="52"/>
      <c r="U613" s="53">
        <f t="shared" ref="U613" si="569">U76+U255+V434</f>
        <v>10</v>
      </c>
      <c r="V613" s="53"/>
      <c r="W613" s="52">
        <f t="shared" ref="W613" si="570">W76+W255+X434</f>
        <v>1</v>
      </c>
      <c r="X613" s="52"/>
      <c r="Y613" s="53">
        <f t="shared" ref="Y613" si="571">Y76+Y255+Z434</f>
        <v>9</v>
      </c>
      <c r="Z613" s="53"/>
      <c r="AA613" s="52">
        <f t="shared" ref="AA613" si="572">AA76+AA255+AB434</f>
        <v>1</v>
      </c>
      <c r="AB613" s="52"/>
      <c r="AC613" s="53">
        <f t="shared" ref="AC613" si="573">AC76+AC255+AD434</f>
        <v>9</v>
      </c>
      <c r="AD613" s="53"/>
      <c r="AE613" s="52">
        <f t="shared" ref="AE613" si="574">AE76+AE255+AF434</f>
        <v>0</v>
      </c>
      <c r="AF613" s="52"/>
      <c r="AG613" s="53">
        <f t="shared" ref="AG613" si="575">AG76+AG255+AH434</f>
        <v>33</v>
      </c>
      <c r="AH613" s="53"/>
      <c r="AI613" s="52">
        <f t="shared" ref="AI613" si="576">AI76+AI255+AJ434</f>
        <v>4</v>
      </c>
      <c r="AJ613" s="52"/>
      <c r="AK613" s="30"/>
      <c r="AL613" s="30"/>
    </row>
    <row r="614" spans="1:38" ht="30" customHeight="1" thickBot="1">
      <c r="A614" s="57" t="s">
        <v>332</v>
      </c>
      <c r="B614" s="57"/>
      <c r="C614" s="58">
        <f t="shared" si="543"/>
        <v>70</v>
      </c>
      <c r="D614" s="59"/>
      <c r="E614" s="60">
        <f t="shared" si="544"/>
        <v>3</v>
      </c>
      <c r="F614" s="60"/>
      <c r="G614" s="60">
        <f t="shared" si="528"/>
        <v>73</v>
      </c>
      <c r="H614" s="60"/>
      <c r="I614" s="53">
        <f t="shared" si="529"/>
        <v>0</v>
      </c>
      <c r="J614" s="53"/>
      <c r="K614" s="52">
        <f t="shared" si="530"/>
        <v>0</v>
      </c>
      <c r="L614" s="52"/>
      <c r="M614" s="53">
        <f t="shared" si="531"/>
        <v>11</v>
      </c>
      <c r="N614" s="53"/>
      <c r="O614" s="52">
        <f t="shared" si="532"/>
        <v>0</v>
      </c>
      <c r="P614" s="52"/>
      <c r="Q614" s="53">
        <f t="shared" si="533"/>
        <v>6</v>
      </c>
      <c r="R614" s="53"/>
      <c r="S614" s="52">
        <f t="shared" si="534"/>
        <v>0</v>
      </c>
      <c r="T614" s="52"/>
      <c r="U614" s="53">
        <f t="shared" ref="U614" si="577">U77+U256+V435</f>
        <v>11</v>
      </c>
      <c r="V614" s="53"/>
      <c r="W614" s="52">
        <f t="shared" ref="W614" si="578">W77+W256+X435</f>
        <v>2</v>
      </c>
      <c r="X614" s="52"/>
      <c r="Y614" s="53">
        <f t="shared" ref="Y614" si="579">Y77+Y256+Z435</f>
        <v>3</v>
      </c>
      <c r="Z614" s="53"/>
      <c r="AA614" s="52">
        <f t="shared" ref="AA614" si="580">AA77+AA256+AB435</f>
        <v>0</v>
      </c>
      <c r="AB614" s="52"/>
      <c r="AC614" s="53">
        <f t="shared" ref="AC614" si="581">AC77+AC256+AD435</f>
        <v>12</v>
      </c>
      <c r="AD614" s="53"/>
      <c r="AE614" s="52">
        <f t="shared" ref="AE614" si="582">AE77+AE256+AF435</f>
        <v>1</v>
      </c>
      <c r="AF614" s="52"/>
      <c r="AG614" s="53">
        <f t="shared" ref="AG614" si="583">AG77+AG256+AH435</f>
        <v>27</v>
      </c>
      <c r="AH614" s="53"/>
      <c r="AI614" s="52">
        <f t="shared" ref="AI614" si="584">AI77+AI256+AJ435</f>
        <v>0</v>
      </c>
      <c r="AJ614" s="52"/>
      <c r="AK614" s="30"/>
      <c r="AL614" s="30"/>
    </row>
    <row r="615" spans="1:38" ht="30" customHeight="1" thickBot="1">
      <c r="A615" s="57" t="s">
        <v>454</v>
      </c>
      <c r="B615" s="57"/>
      <c r="C615" s="58">
        <f t="shared" si="543"/>
        <v>130</v>
      </c>
      <c r="D615" s="59"/>
      <c r="E615" s="60">
        <f t="shared" si="544"/>
        <v>32</v>
      </c>
      <c r="F615" s="60"/>
      <c r="G615" s="60">
        <f t="shared" si="528"/>
        <v>162</v>
      </c>
      <c r="H615" s="60"/>
      <c r="I615" s="53">
        <f t="shared" si="529"/>
        <v>10</v>
      </c>
      <c r="J615" s="53"/>
      <c r="K615" s="52">
        <f t="shared" si="530"/>
        <v>2</v>
      </c>
      <c r="L615" s="52"/>
      <c r="M615" s="53">
        <f t="shared" si="531"/>
        <v>15</v>
      </c>
      <c r="N615" s="53"/>
      <c r="O615" s="52">
        <f t="shared" si="532"/>
        <v>6</v>
      </c>
      <c r="P615" s="52"/>
      <c r="Q615" s="53">
        <f t="shared" si="533"/>
        <v>23</v>
      </c>
      <c r="R615" s="53"/>
      <c r="S615" s="52">
        <f t="shared" si="534"/>
        <v>1</v>
      </c>
      <c r="T615" s="52"/>
      <c r="U615" s="53">
        <f t="shared" ref="U615" si="585">U78+U257+V436</f>
        <v>9</v>
      </c>
      <c r="V615" s="53"/>
      <c r="W615" s="52">
        <f t="shared" ref="W615" si="586">W78+W257+X436</f>
        <v>2</v>
      </c>
      <c r="X615" s="52"/>
      <c r="Y615" s="53">
        <f t="shared" ref="Y615" si="587">Y78+Y257+Z436</f>
        <v>7</v>
      </c>
      <c r="Z615" s="53"/>
      <c r="AA615" s="52">
        <f t="shared" ref="AA615" si="588">AA78+AA257+AB436</f>
        <v>1</v>
      </c>
      <c r="AB615" s="52"/>
      <c r="AC615" s="53">
        <f t="shared" ref="AC615" si="589">AC78+AC257+AD436</f>
        <v>26</v>
      </c>
      <c r="AD615" s="53"/>
      <c r="AE615" s="52">
        <f t="shared" ref="AE615" si="590">AE78+AE257+AF436</f>
        <v>9</v>
      </c>
      <c r="AF615" s="52"/>
      <c r="AG615" s="53">
        <f t="shared" ref="AG615" si="591">AG78+AG257+AH436</f>
        <v>40</v>
      </c>
      <c r="AH615" s="53"/>
      <c r="AI615" s="52">
        <f t="shared" ref="AI615" si="592">AI78+AI257+AJ436</f>
        <v>11</v>
      </c>
      <c r="AJ615" s="52"/>
      <c r="AK615" s="30"/>
      <c r="AL615" s="30"/>
    </row>
    <row r="616" spans="1:38" ht="30" customHeight="1" thickBot="1">
      <c r="A616" s="57" t="s">
        <v>334</v>
      </c>
      <c r="B616" s="57"/>
      <c r="C616" s="58">
        <f t="shared" si="543"/>
        <v>87</v>
      </c>
      <c r="D616" s="59"/>
      <c r="E616" s="60">
        <f t="shared" si="544"/>
        <v>10</v>
      </c>
      <c r="F616" s="60"/>
      <c r="G616" s="60">
        <f t="shared" si="528"/>
        <v>97</v>
      </c>
      <c r="H616" s="60"/>
      <c r="I616" s="53">
        <f t="shared" si="529"/>
        <v>4</v>
      </c>
      <c r="J616" s="53"/>
      <c r="K616" s="52">
        <f t="shared" si="530"/>
        <v>0</v>
      </c>
      <c r="L616" s="52"/>
      <c r="M616" s="53">
        <f t="shared" si="531"/>
        <v>9</v>
      </c>
      <c r="N616" s="53"/>
      <c r="O616" s="52">
        <f t="shared" si="532"/>
        <v>1</v>
      </c>
      <c r="P616" s="52"/>
      <c r="Q616" s="53">
        <f t="shared" si="533"/>
        <v>22</v>
      </c>
      <c r="R616" s="53"/>
      <c r="S616" s="52">
        <f t="shared" si="534"/>
        <v>0</v>
      </c>
      <c r="T616" s="52"/>
      <c r="U616" s="53">
        <f t="shared" ref="U616" si="593">U79+U258+V437</f>
        <v>9</v>
      </c>
      <c r="V616" s="53"/>
      <c r="W616" s="52">
        <f t="shared" ref="W616" si="594">W79+W258+X437</f>
        <v>2</v>
      </c>
      <c r="X616" s="52"/>
      <c r="Y616" s="53">
        <f t="shared" ref="Y616" si="595">Y79+Y258+Z437</f>
        <v>2</v>
      </c>
      <c r="Z616" s="53"/>
      <c r="AA616" s="52">
        <f t="shared" ref="AA616" si="596">AA79+AA258+AB437</f>
        <v>1</v>
      </c>
      <c r="AB616" s="52"/>
      <c r="AC616" s="53">
        <f t="shared" ref="AC616" si="597">AC79+AC258+AD437</f>
        <v>9</v>
      </c>
      <c r="AD616" s="53"/>
      <c r="AE616" s="52">
        <f t="shared" ref="AE616" si="598">AE79+AE258+AF437</f>
        <v>0</v>
      </c>
      <c r="AF616" s="52"/>
      <c r="AG616" s="53">
        <f t="shared" ref="AG616" si="599">AG79+AG258+AH437</f>
        <v>32</v>
      </c>
      <c r="AH616" s="53"/>
      <c r="AI616" s="52">
        <f t="shared" ref="AI616" si="600">AI79+AI258+AJ437</f>
        <v>6</v>
      </c>
      <c r="AJ616" s="52"/>
      <c r="AK616" s="30"/>
      <c r="AL616" s="30"/>
    </row>
    <row r="617" spans="1:38" ht="30" customHeight="1" thickBot="1">
      <c r="A617" s="57" t="s">
        <v>335</v>
      </c>
      <c r="B617" s="57"/>
      <c r="C617" s="58">
        <f t="shared" si="543"/>
        <v>43</v>
      </c>
      <c r="D617" s="59"/>
      <c r="E617" s="60">
        <f t="shared" si="544"/>
        <v>7</v>
      </c>
      <c r="F617" s="60"/>
      <c r="G617" s="60">
        <f t="shared" si="528"/>
        <v>50</v>
      </c>
      <c r="H617" s="60"/>
      <c r="I617" s="53">
        <f t="shared" si="529"/>
        <v>1</v>
      </c>
      <c r="J617" s="53"/>
      <c r="K617" s="52">
        <f t="shared" si="530"/>
        <v>0</v>
      </c>
      <c r="L617" s="52"/>
      <c r="M617" s="53">
        <f t="shared" si="531"/>
        <v>6</v>
      </c>
      <c r="N617" s="53"/>
      <c r="O617" s="52">
        <f t="shared" si="532"/>
        <v>1</v>
      </c>
      <c r="P617" s="52"/>
      <c r="Q617" s="53">
        <f t="shared" si="533"/>
        <v>3</v>
      </c>
      <c r="R617" s="53"/>
      <c r="S617" s="52">
        <f t="shared" si="534"/>
        <v>1</v>
      </c>
      <c r="T617" s="52"/>
      <c r="U617" s="53">
        <f t="shared" ref="U617" si="601">U80+U259+V438</f>
        <v>1</v>
      </c>
      <c r="V617" s="53"/>
      <c r="W617" s="52">
        <f t="shared" ref="W617" si="602">W80+W259+X438</f>
        <v>0</v>
      </c>
      <c r="X617" s="52"/>
      <c r="Y617" s="53">
        <f t="shared" ref="Y617" si="603">Y80+Y259+Z438</f>
        <v>0</v>
      </c>
      <c r="Z617" s="53"/>
      <c r="AA617" s="52">
        <f t="shared" ref="AA617" si="604">AA80+AA259+AB438</f>
        <v>0</v>
      </c>
      <c r="AB617" s="52"/>
      <c r="AC617" s="53">
        <f t="shared" ref="AC617" si="605">AC80+AC259+AD438</f>
        <v>5</v>
      </c>
      <c r="AD617" s="53"/>
      <c r="AE617" s="52">
        <f t="shared" ref="AE617" si="606">AE80+AE259+AF438</f>
        <v>3</v>
      </c>
      <c r="AF617" s="52"/>
      <c r="AG617" s="53">
        <f t="shared" ref="AG617" si="607">AG80+AG259+AH438</f>
        <v>27</v>
      </c>
      <c r="AH617" s="53"/>
      <c r="AI617" s="52">
        <f t="shared" ref="AI617" si="608">AI80+AI259+AJ438</f>
        <v>2</v>
      </c>
      <c r="AJ617" s="52"/>
      <c r="AK617" s="30"/>
      <c r="AL617" s="30"/>
    </row>
    <row r="618" spans="1:38" ht="30" customHeight="1" thickBot="1">
      <c r="A618" s="57" t="s">
        <v>336</v>
      </c>
      <c r="B618" s="57"/>
      <c r="C618" s="58">
        <f t="shared" si="543"/>
        <v>95</v>
      </c>
      <c r="D618" s="59"/>
      <c r="E618" s="60">
        <f t="shared" si="544"/>
        <v>10</v>
      </c>
      <c r="F618" s="60"/>
      <c r="G618" s="60">
        <f t="shared" si="528"/>
        <v>105</v>
      </c>
      <c r="H618" s="60"/>
      <c r="I618" s="53">
        <f t="shared" si="529"/>
        <v>5</v>
      </c>
      <c r="J618" s="53"/>
      <c r="K618" s="52">
        <f t="shared" si="530"/>
        <v>0</v>
      </c>
      <c r="L618" s="52"/>
      <c r="M618" s="53">
        <f t="shared" si="531"/>
        <v>14</v>
      </c>
      <c r="N618" s="53"/>
      <c r="O618" s="52">
        <f t="shared" si="532"/>
        <v>2</v>
      </c>
      <c r="P618" s="52"/>
      <c r="Q618" s="53">
        <f t="shared" si="533"/>
        <v>27</v>
      </c>
      <c r="R618" s="53"/>
      <c r="S618" s="52">
        <f t="shared" si="534"/>
        <v>2</v>
      </c>
      <c r="T618" s="52"/>
      <c r="U618" s="53">
        <f t="shared" ref="U618" si="609">U81+U260+V439</f>
        <v>14</v>
      </c>
      <c r="V618" s="53"/>
      <c r="W618" s="52">
        <f t="shared" ref="W618" si="610">W81+W260+X439</f>
        <v>1</v>
      </c>
      <c r="X618" s="52"/>
      <c r="Y618" s="53">
        <f t="shared" ref="Y618" si="611">Y81+Y260+Z439</f>
        <v>8</v>
      </c>
      <c r="Z618" s="53"/>
      <c r="AA618" s="52">
        <f t="shared" ref="AA618" si="612">AA81+AA260+AB439</f>
        <v>1</v>
      </c>
      <c r="AB618" s="52"/>
      <c r="AC618" s="53">
        <f t="shared" ref="AC618" si="613">AC81+AC260+AD439</f>
        <v>8</v>
      </c>
      <c r="AD618" s="53"/>
      <c r="AE618" s="52">
        <f t="shared" ref="AE618" si="614">AE81+AE260+AF439</f>
        <v>0</v>
      </c>
      <c r="AF618" s="52"/>
      <c r="AG618" s="53">
        <f t="shared" ref="AG618" si="615">AG81+AG260+AH439</f>
        <v>19</v>
      </c>
      <c r="AH618" s="53"/>
      <c r="AI618" s="52">
        <f t="shared" ref="AI618" si="616">AI81+AI260+AJ439</f>
        <v>4</v>
      </c>
      <c r="AJ618" s="52"/>
      <c r="AK618" s="30"/>
      <c r="AL618" s="30"/>
    </row>
    <row r="619" spans="1:38" ht="30" customHeight="1" thickBot="1">
      <c r="A619" s="57" t="s">
        <v>337</v>
      </c>
      <c r="B619" s="57"/>
      <c r="C619" s="58">
        <f t="shared" si="543"/>
        <v>64</v>
      </c>
      <c r="D619" s="59"/>
      <c r="E619" s="60">
        <f t="shared" si="544"/>
        <v>7</v>
      </c>
      <c r="F619" s="60"/>
      <c r="G619" s="60">
        <f t="shared" si="528"/>
        <v>71</v>
      </c>
      <c r="H619" s="60"/>
      <c r="I619" s="53">
        <f t="shared" si="529"/>
        <v>4</v>
      </c>
      <c r="J619" s="53"/>
      <c r="K619" s="52">
        <f t="shared" si="530"/>
        <v>0</v>
      </c>
      <c r="L619" s="52"/>
      <c r="M619" s="53">
        <f t="shared" si="531"/>
        <v>11</v>
      </c>
      <c r="N619" s="53"/>
      <c r="O619" s="52">
        <f t="shared" si="532"/>
        <v>0</v>
      </c>
      <c r="P619" s="52"/>
      <c r="Q619" s="53">
        <f t="shared" si="533"/>
        <v>6</v>
      </c>
      <c r="R619" s="53"/>
      <c r="S619" s="52">
        <f t="shared" si="534"/>
        <v>0</v>
      </c>
      <c r="T619" s="52"/>
      <c r="U619" s="53">
        <f t="shared" ref="U619" si="617">U82+U261+V440</f>
        <v>6</v>
      </c>
      <c r="V619" s="53"/>
      <c r="W619" s="52">
        <f t="shared" ref="W619" si="618">W82+W261+X440</f>
        <v>1</v>
      </c>
      <c r="X619" s="52"/>
      <c r="Y619" s="53">
        <f t="shared" ref="Y619" si="619">Y82+Y261+Z440</f>
        <v>2</v>
      </c>
      <c r="Z619" s="53"/>
      <c r="AA619" s="52">
        <f t="shared" ref="AA619" si="620">AA82+AA261+AB440</f>
        <v>0</v>
      </c>
      <c r="AB619" s="52"/>
      <c r="AC619" s="53">
        <f t="shared" ref="AC619" si="621">AC82+AC261+AD440</f>
        <v>9</v>
      </c>
      <c r="AD619" s="53"/>
      <c r="AE619" s="52">
        <f t="shared" ref="AE619" si="622">AE82+AE261+AF440</f>
        <v>3</v>
      </c>
      <c r="AF619" s="52"/>
      <c r="AG619" s="53">
        <f t="shared" ref="AG619" si="623">AG82+AG261+AH440</f>
        <v>26</v>
      </c>
      <c r="AH619" s="53"/>
      <c r="AI619" s="52">
        <f t="shared" ref="AI619" si="624">AI82+AI261+AJ440</f>
        <v>3</v>
      </c>
      <c r="AJ619" s="52"/>
      <c r="AK619" s="30"/>
      <c r="AL619" s="30"/>
    </row>
    <row r="620" spans="1:38" ht="30" customHeight="1" thickBot="1">
      <c r="A620" s="57" t="s">
        <v>338</v>
      </c>
      <c r="B620" s="57"/>
      <c r="C620" s="58">
        <f t="shared" si="543"/>
        <v>13</v>
      </c>
      <c r="D620" s="59"/>
      <c r="E620" s="60">
        <f t="shared" si="544"/>
        <v>3</v>
      </c>
      <c r="F620" s="60"/>
      <c r="G620" s="60">
        <f t="shared" si="528"/>
        <v>16</v>
      </c>
      <c r="H620" s="60"/>
      <c r="I620" s="53">
        <f t="shared" si="529"/>
        <v>2</v>
      </c>
      <c r="J620" s="53"/>
      <c r="K620" s="52">
        <f t="shared" si="530"/>
        <v>0</v>
      </c>
      <c r="L620" s="52"/>
      <c r="M620" s="53">
        <f t="shared" si="531"/>
        <v>2</v>
      </c>
      <c r="N620" s="53"/>
      <c r="O620" s="52">
        <f t="shared" si="532"/>
        <v>2</v>
      </c>
      <c r="P620" s="52"/>
      <c r="Q620" s="53">
        <f t="shared" si="533"/>
        <v>1</v>
      </c>
      <c r="R620" s="53"/>
      <c r="S620" s="52">
        <f t="shared" si="534"/>
        <v>0</v>
      </c>
      <c r="T620" s="52"/>
      <c r="U620" s="53">
        <f t="shared" ref="U620" si="625">U83+U262+V441</f>
        <v>0</v>
      </c>
      <c r="V620" s="53"/>
      <c r="W620" s="52">
        <f t="shared" ref="W620" si="626">W83+W262+X441</f>
        <v>0</v>
      </c>
      <c r="X620" s="52"/>
      <c r="Y620" s="53">
        <f t="shared" ref="Y620" si="627">Y83+Y262+Z441</f>
        <v>0</v>
      </c>
      <c r="Z620" s="53"/>
      <c r="AA620" s="52">
        <f t="shared" ref="AA620" si="628">AA83+AA262+AB441</f>
        <v>0</v>
      </c>
      <c r="AB620" s="52"/>
      <c r="AC620" s="53">
        <f t="shared" ref="AC620" si="629">AC83+AC262+AD441</f>
        <v>1</v>
      </c>
      <c r="AD620" s="53"/>
      <c r="AE620" s="52">
        <f t="shared" ref="AE620" si="630">AE83+AE262+AF441</f>
        <v>0</v>
      </c>
      <c r="AF620" s="52"/>
      <c r="AG620" s="53">
        <f t="shared" ref="AG620" si="631">AG83+AG262+AH441</f>
        <v>7</v>
      </c>
      <c r="AH620" s="53"/>
      <c r="AI620" s="52">
        <f t="shared" ref="AI620" si="632">AI83+AI262+AJ441</f>
        <v>1</v>
      </c>
      <c r="AJ620" s="52"/>
      <c r="AK620" s="30"/>
      <c r="AL620" s="30"/>
    </row>
    <row r="621" spans="1:38" ht="30" customHeight="1" thickBot="1">
      <c r="A621" s="57" t="s">
        <v>339</v>
      </c>
      <c r="B621" s="57"/>
      <c r="C621" s="58">
        <f t="shared" si="543"/>
        <v>130</v>
      </c>
      <c r="D621" s="59"/>
      <c r="E621" s="60">
        <f t="shared" si="544"/>
        <v>20</v>
      </c>
      <c r="F621" s="60"/>
      <c r="G621" s="60">
        <f t="shared" si="528"/>
        <v>150</v>
      </c>
      <c r="H621" s="60"/>
      <c r="I621" s="53">
        <f t="shared" si="529"/>
        <v>15</v>
      </c>
      <c r="J621" s="53"/>
      <c r="K621" s="52">
        <f t="shared" si="530"/>
        <v>1</v>
      </c>
      <c r="L621" s="52"/>
      <c r="M621" s="53">
        <f t="shared" si="531"/>
        <v>32</v>
      </c>
      <c r="N621" s="53"/>
      <c r="O621" s="52">
        <f t="shared" si="532"/>
        <v>1</v>
      </c>
      <c r="P621" s="52"/>
      <c r="Q621" s="53">
        <f t="shared" si="533"/>
        <v>19</v>
      </c>
      <c r="R621" s="53"/>
      <c r="S621" s="52">
        <f t="shared" si="534"/>
        <v>2</v>
      </c>
      <c r="T621" s="52"/>
      <c r="U621" s="53">
        <f t="shared" ref="U621" si="633">U84+U263+V442</f>
        <v>11</v>
      </c>
      <c r="V621" s="53"/>
      <c r="W621" s="52">
        <f t="shared" ref="W621" si="634">W84+W263+X442</f>
        <v>1</v>
      </c>
      <c r="X621" s="52"/>
      <c r="Y621" s="53">
        <f t="shared" ref="Y621" si="635">Y84+Y263+Z442</f>
        <v>4</v>
      </c>
      <c r="Z621" s="53"/>
      <c r="AA621" s="52">
        <f t="shared" ref="AA621" si="636">AA84+AA263+AB442</f>
        <v>1</v>
      </c>
      <c r="AB621" s="52"/>
      <c r="AC621" s="53">
        <f t="shared" ref="AC621" si="637">AC84+AC263+AD442</f>
        <v>15</v>
      </c>
      <c r="AD621" s="53"/>
      <c r="AE621" s="52">
        <f t="shared" ref="AE621" si="638">AE84+AE263+AF442</f>
        <v>7</v>
      </c>
      <c r="AF621" s="52"/>
      <c r="AG621" s="53">
        <f t="shared" ref="AG621" si="639">AG84+AG263+AH442</f>
        <v>34</v>
      </c>
      <c r="AH621" s="53"/>
      <c r="AI621" s="52">
        <f t="shared" ref="AI621" si="640">AI84+AI263+AJ442</f>
        <v>7</v>
      </c>
      <c r="AJ621" s="52"/>
      <c r="AK621" s="30"/>
      <c r="AL621" s="30"/>
    </row>
    <row r="622" spans="1:38" ht="30" customHeight="1" thickBot="1">
      <c r="A622" s="57" t="s">
        <v>340</v>
      </c>
      <c r="B622" s="57"/>
      <c r="C622" s="58">
        <f t="shared" si="543"/>
        <v>76</v>
      </c>
      <c r="D622" s="59"/>
      <c r="E622" s="60">
        <f t="shared" si="544"/>
        <v>3</v>
      </c>
      <c r="F622" s="60"/>
      <c r="G622" s="60">
        <f t="shared" si="528"/>
        <v>79</v>
      </c>
      <c r="H622" s="60"/>
      <c r="I622" s="53">
        <f t="shared" si="529"/>
        <v>2</v>
      </c>
      <c r="J622" s="53"/>
      <c r="K622" s="52">
        <f t="shared" si="530"/>
        <v>0</v>
      </c>
      <c r="L622" s="52"/>
      <c r="M622" s="53">
        <f t="shared" si="531"/>
        <v>12</v>
      </c>
      <c r="N622" s="53"/>
      <c r="O622" s="52">
        <f t="shared" si="532"/>
        <v>0</v>
      </c>
      <c r="P622" s="52"/>
      <c r="Q622" s="53">
        <f t="shared" si="533"/>
        <v>17</v>
      </c>
      <c r="R622" s="53"/>
      <c r="S622" s="52">
        <f t="shared" si="534"/>
        <v>1</v>
      </c>
      <c r="T622" s="52"/>
      <c r="U622" s="53">
        <f t="shared" ref="U622" si="641">U85+U264+V443</f>
        <v>15</v>
      </c>
      <c r="V622" s="53"/>
      <c r="W622" s="52">
        <f t="shared" ref="W622" si="642">W85+W264+X443</f>
        <v>0</v>
      </c>
      <c r="X622" s="52"/>
      <c r="Y622" s="53">
        <f t="shared" ref="Y622" si="643">Y85+Y264+Z443</f>
        <v>4</v>
      </c>
      <c r="Z622" s="53"/>
      <c r="AA622" s="52">
        <f t="shared" ref="AA622" si="644">AA85+AA264+AB443</f>
        <v>0</v>
      </c>
      <c r="AB622" s="52"/>
      <c r="AC622" s="53">
        <f t="shared" ref="AC622" si="645">AC85+AC264+AD443</f>
        <v>6</v>
      </c>
      <c r="AD622" s="53"/>
      <c r="AE622" s="52">
        <f t="shared" ref="AE622" si="646">AE85+AE264+AF443</f>
        <v>0</v>
      </c>
      <c r="AF622" s="52"/>
      <c r="AG622" s="53">
        <f t="shared" ref="AG622" si="647">AG85+AG264+AH443</f>
        <v>20</v>
      </c>
      <c r="AH622" s="53"/>
      <c r="AI622" s="52">
        <f t="shared" ref="AI622" si="648">AI85+AI264+AJ443</f>
        <v>2</v>
      </c>
      <c r="AJ622" s="52"/>
      <c r="AK622" s="30"/>
      <c r="AL622" s="30"/>
    </row>
    <row r="623" spans="1:38" ht="30" customHeight="1" thickBot="1">
      <c r="A623" s="57" t="s">
        <v>341</v>
      </c>
      <c r="B623" s="57"/>
      <c r="C623" s="58">
        <f t="shared" si="543"/>
        <v>24</v>
      </c>
      <c r="D623" s="59"/>
      <c r="E623" s="60">
        <f t="shared" si="544"/>
        <v>3</v>
      </c>
      <c r="F623" s="60"/>
      <c r="G623" s="60">
        <f t="shared" si="528"/>
        <v>27</v>
      </c>
      <c r="H623" s="60"/>
      <c r="I623" s="53">
        <f t="shared" si="529"/>
        <v>0</v>
      </c>
      <c r="J623" s="53"/>
      <c r="K623" s="52">
        <f t="shared" si="530"/>
        <v>0</v>
      </c>
      <c r="L623" s="52"/>
      <c r="M623" s="53">
        <f t="shared" si="531"/>
        <v>5</v>
      </c>
      <c r="N623" s="53"/>
      <c r="O623" s="52">
        <f t="shared" si="532"/>
        <v>0</v>
      </c>
      <c r="P623" s="52"/>
      <c r="Q623" s="53">
        <f t="shared" si="533"/>
        <v>0</v>
      </c>
      <c r="R623" s="53"/>
      <c r="S623" s="52">
        <f t="shared" si="534"/>
        <v>2</v>
      </c>
      <c r="T623" s="52"/>
      <c r="U623" s="53">
        <f t="shared" ref="U623" si="649">U86+U265+V444</f>
        <v>6</v>
      </c>
      <c r="V623" s="53"/>
      <c r="W623" s="52">
        <f t="shared" ref="W623" si="650">W86+W265+X444</f>
        <v>0</v>
      </c>
      <c r="X623" s="52"/>
      <c r="Y623" s="53">
        <f t="shared" ref="Y623" si="651">Y86+Y265+Z444</f>
        <v>4</v>
      </c>
      <c r="Z623" s="53"/>
      <c r="AA623" s="52">
        <f t="shared" ref="AA623" si="652">AA86+AA265+AB444</f>
        <v>0</v>
      </c>
      <c r="AB623" s="52"/>
      <c r="AC623" s="53">
        <f t="shared" ref="AC623" si="653">AC86+AC265+AD444</f>
        <v>4</v>
      </c>
      <c r="AD623" s="53"/>
      <c r="AE623" s="52">
        <f t="shared" ref="AE623" si="654">AE86+AE265+AF444</f>
        <v>0</v>
      </c>
      <c r="AF623" s="52"/>
      <c r="AG623" s="53">
        <f t="shared" ref="AG623" si="655">AG86+AG265+AH444</f>
        <v>5</v>
      </c>
      <c r="AH623" s="53"/>
      <c r="AI623" s="52">
        <f t="shared" ref="AI623" si="656">AI86+AI265+AJ444</f>
        <v>1</v>
      </c>
      <c r="AJ623" s="52"/>
      <c r="AK623" s="30"/>
      <c r="AL623" s="30"/>
    </row>
    <row r="624" spans="1:38" ht="30" customHeight="1" thickBot="1">
      <c r="A624" s="57" t="s">
        <v>342</v>
      </c>
      <c r="B624" s="57"/>
      <c r="C624" s="58">
        <f t="shared" si="543"/>
        <v>167</v>
      </c>
      <c r="D624" s="59"/>
      <c r="E624" s="60">
        <f t="shared" si="544"/>
        <v>33</v>
      </c>
      <c r="F624" s="60"/>
      <c r="G624" s="60">
        <f t="shared" si="528"/>
        <v>200</v>
      </c>
      <c r="H624" s="60"/>
      <c r="I624" s="53">
        <f t="shared" si="529"/>
        <v>16</v>
      </c>
      <c r="J624" s="53"/>
      <c r="K624" s="52">
        <f t="shared" si="530"/>
        <v>2</v>
      </c>
      <c r="L624" s="52"/>
      <c r="M624" s="53">
        <f t="shared" si="531"/>
        <v>26</v>
      </c>
      <c r="N624" s="53"/>
      <c r="O624" s="52">
        <f t="shared" si="532"/>
        <v>3</v>
      </c>
      <c r="P624" s="52"/>
      <c r="Q624" s="53">
        <f t="shared" si="533"/>
        <v>19</v>
      </c>
      <c r="R624" s="53"/>
      <c r="S624" s="52">
        <f t="shared" si="534"/>
        <v>4</v>
      </c>
      <c r="T624" s="52"/>
      <c r="U624" s="53">
        <f t="shared" ref="U624" si="657">U87+U266+V445</f>
        <v>15</v>
      </c>
      <c r="V624" s="53"/>
      <c r="W624" s="52">
        <f t="shared" ref="W624" si="658">W87+W266+X445</f>
        <v>1</v>
      </c>
      <c r="X624" s="52"/>
      <c r="Y624" s="53">
        <f t="shared" ref="Y624" si="659">Y87+Y266+Z445</f>
        <v>15</v>
      </c>
      <c r="Z624" s="53"/>
      <c r="AA624" s="52">
        <f t="shared" ref="AA624" si="660">AA87+AA266+AB445</f>
        <v>1</v>
      </c>
      <c r="AB624" s="52"/>
      <c r="AC624" s="53">
        <f t="shared" ref="AC624" si="661">AC87+AC266+AD445</f>
        <v>26</v>
      </c>
      <c r="AD624" s="53"/>
      <c r="AE624" s="52">
        <f t="shared" ref="AE624" si="662">AE87+AE266+AF445</f>
        <v>10</v>
      </c>
      <c r="AF624" s="52"/>
      <c r="AG624" s="53">
        <f t="shared" ref="AG624" si="663">AG87+AG266+AH445</f>
        <v>50</v>
      </c>
      <c r="AH624" s="53"/>
      <c r="AI624" s="52">
        <f t="shared" ref="AI624" si="664">AI87+AI266+AJ445</f>
        <v>12</v>
      </c>
      <c r="AJ624" s="52"/>
      <c r="AK624" s="30"/>
      <c r="AL624" s="30"/>
    </row>
    <row r="625" spans="1:38" ht="30" customHeight="1" thickBot="1">
      <c r="A625" s="57" t="s">
        <v>343</v>
      </c>
      <c r="B625" s="57"/>
      <c r="C625" s="58">
        <f t="shared" si="543"/>
        <v>8</v>
      </c>
      <c r="D625" s="59"/>
      <c r="E625" s="60">
        <f t="shared" si="544"/>
        <v>0</v>
      </c>
      <c r="F625" s="60"/>
      <c r="G625" s="60">
        <f t="shared" si="528"/>
        <v>8</v>
      </c>
      <c r="H625" s="60"/>
      <c r="I625" s="53">
        <f t="shared" si="529"/>
        <v>0</v>
      </c>
      <c r="J625" s="53"/>
      <c r="K625" s="52">
        <f t="shared" si="530"/>
        <v>0</v>
      </c>
      <c r="L625" s="52"/>
      <c r="M625" s="53">
        <f t="shared" si="531"/>
        <v>0</v>
      </c>
      <c r="N625" s="53"/>
      <c r="O625" s="52">
        <f t="shared" si="532"/>
        <v>0</v>
      </c>
      <c r="P625" s="52"/>
      <c r="Q625" s="53">
        <f t="shared" si="533"/>
        <v>0</v>
      </c>
      <c r="R625" s="53"/>
      <c r="S625" s="52">
        <f t="shared" si="534"/>
        <v>0</v>
      </c>
      <c r="T625" s="52"/>
      <c r="U625" s="53">
        <f t="shared" ref="U625" si="665">U88+U267+V446</f>
        <v>1</v>
      </c>
      <c r="V625" s="53"/>
      <c r="W625" s="52">
        <f t="shared" ref="W625" si="666">W88+W267+X446</f>
        <v>0</v>
      </c>
      <c r="X625" s="52"/>
      <c r="Y625" s="53">
        <f t="shared" ref="Y625" si="667">Y88+Y267+Z446</f>
        <v>3</v>
      </c>
      <c r="Z625" s="53"/>
      <c r="AA625" s="52">
        <f t="shared" ref="AA625" si="668">AA88+AA267+AB446</f>
        <v>0</v>
      </c>
      <c r="AB625" s="52"/>
      <c r="AC625" s="53">
        <f t="shared" ref="AC625" si="669">AC88+AC267+AD446</f>
        <v>0</v>
      </c>
      <c r="AD625" s="53"/>
      <c r="AE625" s="52">
        <f t="shared" ref="AE625" si="670">AE88+AE267+AF446</f>
        <v>0</v>
      </c>
      <c r="AF625" s="52"/>
      <c r="AG625" s="53">
        <f t="shared" ref="AG625" si="671">AG88+AG267+AH446</f>
        <v>4</v>
      </c>
      <c r="AH625" s="53"/>
      <c r="AI625" s="52">
        <f t="shared" ref="AI625" si="672">AI88+AI267+AJ446</f>
        <v>0</v>
      </c>
      <c r="AJ625" s="52"/>
      <c r="AK625" s="30"/>
      <c r="AL625" s="30"/>
    </row>
    <row r="626" spans="1:38" ht="30" customHeight="1" thickBot="1">
      <c r="A626" s="57" t="s">
        <v>345</v>
      </c>
      <c r="B626" s="57"/>
      <c r="C626" s="58">
        <f t="shared" si="543"/>
        <v>37</v>
      </c>
      <c r="D626" s="59"/>
      <c r="E626" s="60">
        <f t="shared" si="544"/>
        <v>4</v>
      </c>
      <c r="F626" s="60"/>
      <c r="G626" s="60">
        <f t="shared" si="528"/>
        <v>41</v>
      </c>
      <c r="H626" s="60"/>
      <c r="I626" s="53">
        <f t="shared" si="529"/>
        <v>2</v>
      </c>
      <c r="J626" s="53"/>
      <c r="K626" s="52">
        <f t="shared" si="530"/>
        <v>0</v>
      </c>
      <c r="L626" s="52"/>
      <c r="M626" s="53">
        <f t="shared" si="531"/>
        <v>3</v>
      </c>
      <c r="N626" s="53"/>
      <c r="O626" s="52">
        <f t="shared" si="532"/>
        <v>4</v>
      </c>
      <c r="P626" s="52"/>
      <c r="Q626" s="53">
        <f t="shared" si="533"/>
        <v>3</v>
      </c>
      <c r="R626" s="53"/>
      <c r="S626" s="52">
        <f t="shared" si="534"/>
        <v>0</v>
      </c>
      <c r="T626" s="52"/>
      <c r="U626" s="53">
        <f t="shared" ref="U626" si="673">U89+U268+V447</f>
        <v>1</v>
      </c>
      <c r="V626" s="53"/>
      <c r="W626" s="52">
        <f t="shared" ref="W626" si="674">W89+W268+X447</f>
        <v>0</v>
      </c>
      <c r="X626" s="52"/>
      <c r="Y626" s="53">
        <f t="shared" ref="Y626" si="675">Y89+Y268+Z447</f>
        <v>5</v>
      </c>
      <c r="Z626" s="53"/>
      <c r="AA626" s="52">
        <f t="shared" ref="AA626" si="676">AA89+AA268+AB447</f>
        <v>0</v>
      </c>
      <c r="AB626" s="52"/>
      <c r="AC626" s="53">
        <f t="shared" ref="AC626" si="677">AC89+AC268+AD447</f>
        <v>4</v>
      </c>
      <c r="AD626" s="53"/>
      <c r="AE626" s="52">
        <f t="shared" ref="AE626" si="678">AE89+AE268+AF447</f>
        <v>0</v>
      </c>
      <c r="AF626" s="52"/>
      <c r="AG626" s="53">
        <f t="shared" ref="AG626" si="679">AG89+AG268+AH447</f>
        <v>19</v>
      </c>
      <c r="AH626" s="53"/>
      <c r="AI626" s="52">
        <f t="shared" ref="AI626" si="680">AI89+AI268+AJ447</f>
        <v>0</v>
      </c>
      <c r="AJ626" s="52"/>
      <c r="AK626" s="30"/>
      <c r="AL626" s="30"/>
    </row>
    <row r="627" spans="1:38" ht="30" customHeight="1" thickBot="1">
      <c r="A627" s="57" t="s">
        <v>455</v>
      </c>
      <c r="B627" s="57"/>
      <c r="C627" s="58">
        <f t="shared" si="543"/>
        <v>42</v>
      </c>
      <c r="D627" s="59"/>
      <c r="E627" s="60">
        <f t="shared" si="544"/>
        <v>13</v>
      </c>
      <c r="F627" s="60"/>
      <c r="G627" s="60">
        <f t="shared" si="528"/>
        <v>55</v>
      </c>
      <c r="H627" s="60"/>
      <c r="I627" s="53">
        <f t="shared" si="529"/>
        <v>2</v>
      </c>
      <c r="J627" s="53"/>
      <c r="K627" s="52">
        <f t="shared" si="530"/>
        <v>1</v>
      </c>
      <c r="L627" s="52"/>
      <c r="M627" s="53">
        <f t="shared" si="531"/>
        <v>3</v>
      </c>
      <c r="N627" s="53"/>
      <c r="O627" s="52">
        <f t="shared" si="532"/>
        <v>3</v>
      </c>
      <c r="P627" s="52"/>
      <c r="Q627" s="53">
        <f t="shared" si="533"/>
        <v>2</v>
      </c>
      <c r="R627" s="53"/>
      <c r="S627" s="52">
        <f t="shared" si="534"/>
        <v>0</v>
      </c>
      <c r="T627" s="52"/>
      <c r="U627" s="53">
        <f t="shared" ref="U627" si="681">U90+U269+V448</f>
        <v>6</v>
      </c>
      <c r="V627" s="53"/>
      <c r="W627" s="52">
        <f t="shared" ref="W627" si="682">W90+W269+X448</f>
        <v>0</v>
      </c>
      <c r="X627" s="52"/>
      <c r="Y627" s="53">
        <f t="shared" ref="Y627" si="683">Y90+Y269+Z448</f>
        <v>3</v>
      </c>
      <c r="Z627" s="53"/>
      <c r="AA627" s="52">
        <f t="shared" ref="AA627" si="684">AA90+AA269+AB448</f>
        <v>0</v>
      </c>
      <c r="AB627" s="52"/>
      <c r="AC627" s="53">
        <f t="shared" ref="AC627" si="685">AC90+AC269+AD448</f>
        <v>11</v>
      </c>
      <c r="AD627" s="53"/>
      <c r="AE627" s="52">
        <f t="shared" ref="AE627" si="686">AE90+AE269+AF448</f>
        <v>0</v>
      </c>
      <c r="AF627" s="52"/>
      <c r="AG627" s="53">
        <f t="shared" ref="AG627" si="687">AG90+AG269+AH448</f>
        <v>15</v>
      </c>
      <c r="AH627" s="53"/>
      <c r="AI627" s="52">
        <f t="shared" ref="AI627" si="688">AI90+AI269+AJ448</f>
        <v>9</v>
      </c>
      <c r="AJ627" s="52"/>
      <c r="AK627" s="30"/>
      <c r="AL627" s="30"/>
    </row>
    <row r="628" spans="1:38" ht="30" customHeight="1" thickBot="1">
      <c r="A628" s="57" t="s">
        <v>347</v>
      </c>
      <c r="B628" s="57"/>
      <c r="C628" s="58">
        <f t="shared" si="543"/>
        <v>41</v>
      </c>
      <c r="D628" s="59"/>
      <c r="E628" s="60">
        <f t="shared" si="544"/>
        <v>14</v>
      </c>
      <c r="F628" s="60"/>
      <c r="G628" s="60">
        <f t="shared" si="528"/>
        <v>55</v>
      </c>
      <c r="H628" s="60"/>
      <c r="I628" s="53">
        <f t="shared" si="529"/>
        <v>2</v>
      </c>
      <c r="J628" s="53"/>
      <c r="K628" s="52">
        <f t="shared" si="530"/>
        <v>2</v>
      </c>
      <c r="L628" s="52"/>
      <c r="M628" s="53">
        <f t="shared" si="531"/>
        <v>3</v>
      </c>
      <c r="N628" s="53"/>
      <c r="O628" s="52">
        <f t="shared" si="532"/>
        <v>0</v>
      </c>
      <c r="P628" s="52"/>
      <c r="Q628" s="53">
        <f t="shared" si="533"/>
        <v>2</v>
      </c>
      <c r="R628" s="53"/>
      <c r="S628" s="52">
        <f t="shared" si="534"/>
        <v>1</v>
      </c>
      <c r="T628" s="52"/>
      <c r="U628" s="53">
        <f t="shared" ref="U628" si="689">U91+U270+V449</f>
        <v>3</v>
      </c>
      <c r="V628" s="53"/>
      <c r="W628" s="52">
        <f t="shared" ref="W628" si="690">W91+W270+X449</f>
        <v>2</v>
      </c>
      <c r="X628" s="52"/>
      <c r="Y628" s="53">
        <f t="shared" ref="Y628" si="691">Y91+Y270+Z449</f>
        <v>6</v>
      </c>
      <c r="Z628" s="53"/>
      <c r="AA628" s="52">
        <f t="shared" ref="AA628" si="692">AA91+AA270+AB449</f>
        <v>1</v>
      </c>
      <c r="AB628" s="52"/>
      <c r="AC628" s="53">
        <f t="shared" ref="AC628" si="693">AC91+AC270+AD449</f>
        <v>9</v>
      </c>
      <c r="AD628" s="53"/>
      <c r="AE628" s="52">
        <f t="shared" ref="AE628" si="694">AE91+AE270+AF449</f>
        <v>2</v>
      </c>
      <c r="AF628" s="52"/>
      <c r="AG628" s="53">
        <f t="shared" ref="AG628" si="695">AG91+AG270+AH449</f>
        <v>16</v>
      </c>
      <c r="AH628" s="53"/>
      <c r="AI628" s="52">
        <f t="shared" ref="AI628" si="696">AI91+AI270+AJ449</f>
        <v>6</v>
      </c>
      <c r="AJ628" s="52"/>
      <c r="AK628" s="30"/>
      <c r="AL628" s="30"/>
    </row>
    <row r="629" spans="1:38" ht="30" customHeight="1" thickBot="1">
      <c r="A629" s="57" t="s">
        <v>348</v>
      </c>
      <c r="B629" s="57"/>
      <c r="C629" s="58">
        <f t="shared" si="543"/>
        <v>18</v>
      </c>
      <c r="D629" s="59"/>
      <c r="E629" s="60">
        <f t="shared" si="544"/>
        <v>0</v>
      </c>
      <c r="F629" s="60"/>
      <c r="G629" s="60">
        <f t="shared" si="528"/>
        <v>18</v>
      </c>
      <c r="H629" s="60"/>
      <c r="I629" s="53">
        <f t="shared" si="529"/>
        <v>0</v>
      </c>
      <c r="J629" s="53"/>
      <c r="K629" s="52">
        <f t="shared" si="530"/>
        <v>0</v>
      </c>
      <c r="L629" s="52"/>
      <c r="M629" s="53">
        <f t="shared" si="531"/>
        <v>0</v>
      </c>
      <c r="N629" s="53"/>
      <c r="O629" s="52">
        <f t="shared" si="532"/>
        <v>0</v>
      </c>
      <c r="P629" s="52"/>
      <c r="Q629" s="53">
        <f t="shared" si="533"/>
        <v>1</v>
      </c>
      <c r="R629" s="53"/>
      <c r="S629" s="52">
        <f t="shared" si="534"/>
        <v>0</v>
      </c>
      <c r="T629" s="52"/>
      <c r="U629" s="53">
        <f t="shared" ref="U629" si="697">U92+U271+V450</f>
        <v>0</v>
      </c>
      <c r="V629" s="53"/>
      <c r="W629" s="52">
        <f t="shared" ref="W629" si="698">W92+W271+X450</f>
        <v>0</v>
      </c>
      <c r="X629" s="52"/>
      <c r="Y629" s="53">
        <f t="shared" ref="Y629" si="699">Y92+Y271+Z450</f>
        <v>1</v>
      </c>
      <c r="Z629" s="53"/>
      <c r="AA629" s="52">
        <f t="shared" ref="AA629" si="700">AA92+AA271+AB450</f>
        <v>0</v>
      </c>
      <c r="AB629" s="52"/>
      <c r="AC629" s="53">
        <f t="shared" ref="AC629" si="701">AC92+AC271+AD450</f>
        <v>8</v>
      </c>
      <c r="AD629" s="53"/>
      <c r="AE629" s="52">
        <f t="shared" ref="AE629" si="702">AE92+AE271+AF450</f>
        <v>0</v>
      </c>
      <c r="AF629" s="52"/>
      <c r="AG629" s="53">
        <f t="shared" ref="AG629" si="703">AG92+AG271+AH450</f>
        <v>8</v>
      </c>
      <c r="AH629" s="53"/>
      <c r="AI629" s="52">
        <f t="shared" ref="AI629" si="704">AI92+AI271+AJ450</f>
        <v>0</v>
      </c>
      <c r="AJ629" s="52"/>
      <c r="AK629" s="30"/>
      <c r="AL629" s="30"/>
    </row>
    <row r="630" spans="1:38" ht="30" customHeight="1" thickBot="1">
      <c r="A630" s="57" t="s">
        <v>349</v>
      </c>
      <c r="B630" s="57"/>
      <c r="C630" s="58">
        <f t="shared" si="543"/>
        <v>98</v>
      </c>
      <c r="D630" s="59"/>
      <c r="E630" s="60">
        <f t="shared" si="544"/>
        <v>6</v>
      </c>
      <c r="F630" s="60"/>
      <c r="G630" s="60">
        <f t="shared" si="528"/>
        <v>104</v>
      </c>
      <c r="H630" s="60"/>
      <c r="I630" s="53">
        <f t="shared" si="529"/>
        <v>6</v>
      </c>
      <c r="J630" s="53"/>
      <c r="K630" s="52">
        <f t="shared" si="530"/>
        <v>0</v>
      </c>
      <c r="L630" s="52"/>
      <c r="M630" s="53">
        <f t="shared" si="531"/>
        <v>20</v>
      </c>
      <c r="N630" s="53"/>
      <c r="O630" s="52">
        <f t="shared" si="532"/>
        <v>1</v>
      </c>
      <c r="P630" s="52"/>
      <c r="Q630" s="53">
        <f t="shared" si="533"/>
        <v>13</v>
      </c>
      <c r="R630" s="53"/>
      <c r="S630" s="52">
        <f t="shared" si="534"/>
        <v>0</v>
      </c>
      <c r="T630" s="52"/>
      <c r="U630" s="53">
        <f t="shared" ref="U630" si="705">U93+U272+V451</f>
        <v>8</v>
      </c>
      <c r="V630" s="53"/>
      <c r="W630" s="52">
        <f t="shared" ref="W630" si="706">W93+W272+X451</f>
        <v>0</v>
      </c>
      <c r="X630" s="52"/>
      <c r="Y630" s="53">
        <f t="shared" ref="Y630" si="707">Y93+Y272+Z451</f>
        <v>2</v>
      </c>
      <c r="Z630" s="53"/>
      <c r="AA630" s="52">
        <f t="shared" ref="AA630" si="708">AA93+AA272+AB451</f>
        <v>0</v>
      </c>
      <c r="AB630" s="52"/>
      <c r="AC630" s="53">
        <f t="shared" ref="AC630" si="709">AC93+AC272+AD451</f>
        <v>10</v>
      </c>
      <c r="AD630" s="53"/>
      <c r="AE630" s="52">
        <f t="shared" ref="AE630" si="710">AE93+AE272+AF451</f>
        <v>1</v>
      </c>
      <c r="AF630" s="52"/>
      <c r="AG630" s="53">
        <f t="shared" ref="AG630" si="711">AG93+AG272+AH451</f>
        <v>39</v>
      </c>
      <c r="AH630" s="53"/>
      <c r="AI630" s="52">
        <f t="shared" ref="AI630" si="712">AI93+AI272+AJ451</f>
        <v>4</v>
      </c>
      <c r="AJ630" s="52"/>
      <c r="AK630" s="30"/>
      <c r="AL630" s="30"/>
    </row>
    <row r="631" spans="1:38" ht="30" customHeight="1" thickBot="1">
      <c r="A631" s="57" t="s">
        <v>351</v>
      </c>
      <c r="B631" s="57"/>
      <c r="C631" s="58">
        <f t="shared" si="543"/>
        <v>25</v>
      </c>
      <c r="D631" s="59"/>
      <c r="E631" s="60">
        <f t="shared" si="544"/>
        <v>4</v>
      </c>
      <c r="F631" s="60"/>
      <c r="G631" s="60">
        <f t="shared" si="528"/>
        <v>29</v>
      </c>
      <c r="H631" s="60"/>
      <c r="I631" s="53">
        <f t="shared" si="529"/>
        <v>0</v>
      </c>
      <c r="J631" s="53"/>
      <c r="K631" s="52">
        <f t="shared" si="530"/>
        <v>0</v>
      </c>
      <c r="L631" s="52"/>
      <c r="M631" s="53">
        <f t="shared" si="531"/>
        <v>0</v>
      </c>
      <c r="N631" s="53"/>
      <c r="O631" s="52">
        <f t="shared" si="532"/>
        <v>0</v>
      </c>
      <c r="P631" s="52"/>
      <c r="Q631" s="53">
        <f t="shared" si="533"/>
        <v>0</v>
      </c>
      <c r="R631" s="53"/>
      <c r="S631" s="52">
        <f t="shared" si="534"/>
        <v>0</v>
      </c>
      <c r="T631" s="52"/>
      <c r="U631" s="53">
        <f t="shared" ref="U631" si="713">U94+U273+V452</f>
        <v>3</v>
      </c>
      <c r="V631" s="53"/>
      <c r="W631" s="52">
        <f t="shared" ref="W631" si="714">W94+W273+X452</f>
        <v>0</v>
      </c>
      <c r="X631" s="52"/>
      <c r="Y631" s="53">
        <f t="shared" ref="Y631" si="715">Y94+Y273+Z452</f>
        <v>1</v>
      </c>
      <c r="Z631" s="53"/>
      <c r="AA631" s="52">
        <f t="shared" ref="AA631" si="716">AA94+AA273+AB452</f>
        <v>0</v>
      </c>
      <c r="AB631" s="52"/>
      <c r="AC631" s="53">
        <f t="shared" ref="AC631" si="717">AC94+AC273+AD452</f>
        <v>3</v>
      </c>
      <c r="AD631" s="53"/>
      <c r="AE631" s="52">
        <f t="shared" ref="AE631" si="718">AE94+AE273+AF452</f>
        <v>2</v>
      </c>
      <c r="AF631" s="52"/>
      <c r="AG631" s="53">
        <f t="shared" ref="AG631" si="719">AG94+AG273+AH452</f>
        <v>18</v>
      </c>
      <c r="AH631" s="53"/>
      <c r="AI631" s="52">
        <f t="shared" ref="AI631" si="720">AI94+AI273+AJ452</f>
        <v>2</v>
      </c>
      <c r="AJ631" s="52"/>
      <c r="AK631" s="30"/>
      <c r="AL631" s="30"/>
    </row>
    <row r="632" spans="1:38" ht="30" customHeight="1" thickBot="1">
      <c r="A632" s="57" t="s">
        <v>456</v>
      </c>
      <c r="B632" s="57"/>
      <c r="C632" s="58">
        <f t="shared" si="543"/>
        <v>82</v>
      </c>
      <c r="D632" s="59"/>
      <c r="E632" s="60">
        <f t="shared" si="544"/>
        <v>18</v>
      </c>
      <c r="F632" s="60"/>
      <c r="G632" s="60">
        <f t="shared" si="528"/>
        <v>100</v>
      </c>
      <c r="H632" s="60"/>
      <c r="I632" s="53">
        <f t="shared" si="529"/>
        <v>1</v>
      </c>
      <c r="J632" s="53"/>
      <c r="K632" s="52">
        <f t="shared" si="530"/>
        <v>0</v>
      </c>
      <c r="L632" s="52"/>
      <c r="M632" s="53">
        <f t="shared" si="531"/>
        <v>14</v>
      </c>
      <c r="N632" s="53"/>
      <c r="O632" s="52">
        <f t="shared" si="532"/>
        <v>3</v>
      </c>
      <c r="P632" s="52"/>
      <c r="Q632" s="53">
        <f t="shared" si="533"/>
        <v>11</v>
      </c>
      <c r="R632" s="53"/>
      <c r="S632" s="52">
        <f t="shared" si="534"/>
        <v>3</v>
      </c>
      <c r="T632" s="52"/>
      <c r="U632" s="53">
        <f t="shared" ref="U632" si="721">U95+U274+V453</f>
        <v>14</v>
      </c>
      <c r="V632" s="53"/>
      <c r="W632" s="52">
        <f t="shared" ref="W632" si="722">W95+W274+X453</f>
        <v>1</v>
      </c>
      <c r="X632" s="52"/>
      <c r="Y632" s="53">
        <f t="shared" ref="Y632" si="723">Y95+Y274+Z453</f>
        <v>1</v>
      </c>
      <c r="Z632" s="53"/>
      <c r="AA632" s="52">
        <f t="shared" ref="AA632" si="724">AA95+AA274+AB453</f>
        <v>1</v>
      </c>
      <c r="AB632" s="52"/>
      <c r="AC632" s="53">
        <f t="shared" ref="AC632" si="725">AC95+AC274+AD453</f>
        <v>14</v>
      </c>
      <c r="AD632" s="53"/>
      <c r="AE632" s="52">
        <f t="shared" ref="AE632" si="726">AE95+AE274+AF453</f>
        <v>0</v>
      </c>
      <c r="AF632" s="52"/>
      <c r="AG632" s="53">
        <f t="shared" ref="AG632" si="727">AG95+AG274+AH453</f>
        <v>27</v>
      </c>
      <c r="AH632" s="53"/>
      <c r="AI632" s="52">
        <f t="shared" ref="AI632" si="728">AI95+AI274+AJ453</f>
        <v>10</v>
      </c>
      <c r="AJ632" s="52"/>
      <c r="AK632" s="30"/>
      <c r="AL632" s="30"/>
    </row>
    <row r="633" spans="1:38" ht="30" customHeight="1" thickBot="1">
      <c r="A633" s="57" t="s">
        <v>352</v>
      </c>
      <c r="B633" s="57"/>
      <c r="C633" s="58">
        <f t="shared" si="543"/>
        <v>74</v>
      </c>
      <c r="D633" s="59"/>
      <c r="E633" s="60">
        <f t="shared" si="544"/>
        <v>13</v>
      </c>
      <c r="F633" s="60"/>
      <c r="G633" s="60">
        <f t="shared" si="528"/>
        <v>87</v>
      </c>
      <c r="H633" s="60"/>
      <c r="I633" s="53">
        <f t="shared" si="529"/>
        <v>6</v>
      </c>
      <c r="J633" s="53"/>
      <c r="K633" s="52">
        <f t="shared" si="530"/>
        <v>4</v>
      </c>
      <c r="L633" s="52"/>
      <c r="M633" s="53">
        <f t="shared" si="531"/>
        <v>13</v>
      </c>
      <c r="N633" s="53"/>
      <c r="O633" s="52">
        <f t="shared" si="532"/>
        <v>2</v>
      </c>
      <c r="P633" s="52"/>
      <c r="Q633" s="53">
        <f t="shared" si="533"/>
        <v>11</v>
      </c>
      <c r="R633" s="53"/>
      <c r="S633" s="52">
        <f t="shared" si="534"/>
        <v>0</v>
      </c>
      <c r="T633" s="52"/>
      <c r="U633" s="53">
        <f t="shared" ref="U633" si="729">U96+U275+V454</f>
        <v>9</v>
      </c>
      <c r="V633" s="53"/>
      <c r="W633" s="52">
        <f t="shared" ref="W633" si="730">W96+W275+X454</f>
        <v>1</v>
      </c>
      <c r="X633" s="52"/>
      <c r="Y633" s="53">
        <f t="shared" ref="Y633" si="731">Y96+Y275+Z454</f>
        <v>3</v>
      </c>
      <c r="Z633" s="53"/>
      <c r="AA633" s="52">
        <f t="shared" ref="AA633" si="732">AA96+AA275+AB454</f>
        <v>1</v>
      </c>
      <c r="AB633" s="52"/>
      <c r="AC633" s="53">
        <f t="shared" ref="AC633" si="733">AC96+AC275+AD454</f>
        <v>5</v>
      </c>
      <c r="AD633" s="53"/>
      <c r="AE633" s="52">
        <f t="shared" ref="AE633" si="734">AE96+AE275+AF454</f>
        <v>1</v>
      </c>
      <c r="AF633" s="52"/>
      <c r="AG633" s="53">
        <f t="shared" ref="AG633" si="735">AG96+AG275+AH454</f>
        <v>27</v>
      </c>
      <c r="AH633" s="53"/>
      <c r="AI633" s="52">
        <f t="shared" ref="AI633" si="736">AI96+AI275+AJ454</f>
        <v>4</v>
      </c>
      <c r="AJ633" s="52"/>
      <c r="AK633" s="30"/>
      <c r="AL633" s="30"/>
    </row>
    <row r="634" spans="1:38" ht="30" customHeight="1" thickBot="1">
      <c r="A634" s="57" t="s">
        <v>353</v>
      </c>
      <c r="B634" s="57"/>
      <c r="C634" s="58">
        <f t="shared" si="543"/>
        <v>31</v>
      </c>
      <c r="D634" s="59"/>
      <c r="E634" s="60">
        <f t="shared" si="544"/>
        <v>0</v>
      </c>
      <c r="F634" s="60"/>
      <c r="G634" s="60">
        <f t="shared" si="528"/>
        <v>31</v>
      </c>
      <c r="H634" s="60"/>
      <c r="I634" s="53">
        <f t="shared" si="529"/>
        <v>0</v>
      </c>
      <c r="J634" s="53"/>
      <c r="K634" s="52">
        <f t="shared" si="530"/>
        <v>0</v>
      </c>
      <c r="L634" s="52"/>
      <c r="M634" s="53">
        <f t="shared" si="531"/>
        <v>0</v>
      </c>
      <c r="N634" s="53"/>
      <c r="O634" s="52">
        <f t="shared" si="532"/>
        <v>0</v>
      </c>
      <c r="P634" s="52"/>
      <c r="Q634" s="53">
        <f t="shared" si="533"/>
        <v>2</v>
      </c>
      <c r="R634" s="53"/>
      <c r="S634" s="52">
        <f t="shared" si="534"/>
        <v>0</v>
      </c>
      <c r="T634" s="52"/>
      <c r="U634" s="53">
        <f t="shared" ref="U634" si="737">U97+U276+V455</f>
        <v>4</v>
      </c>
      <c r="V634" s="53"/>
      <c r="W634" s="52">
        <f t="shared" ref="W634" si="738">W97+W276+X455</f>
        <v>0</v>
      </c>
      <c r="X634" s="52"/>
      <c r="Y634" s="53">
        <f t="shared" ref="Y634" si="739">Y97+Y276+Z455</f>
        <v>2</v>
      </c>
      <c r="Z634" s="53"/>
      <c r="AA634" s="52">
        <f t="shared" ref="AA634" si="740">AA97+AA276+AB455</f>
        <v>0</v>
      </c>
      <c r="AB634" s="52"/>
      <c r="AC634" s="53">
        <f t="shared" ref="AC634" si="741">AC97+AC276+AD455</f>
        <v>4</v>
      </c>
      <c r="AD634" s="53"/>
      <c r="AE634" s="52">
        <f t="shared" ref="AE634" si="742">AE97+AE276+AF455</f>
        <v>0</v>
      </c>
      <c r="AF634" s="52"/>
      <c r="AG634" s="53">
        <f t="shared" ref="AG634" si="743">AG97+AG276+AH455</f>
        <v>19</v>
      </c>
      <c r="AH634" s="53"/>
      <c r="AI634" s="52">
        <f t="shared" ref="AI634" si="744">AI97+AI276+AJ455</f>
        <v>0</v>
      </c>
      <c r="AJ634" s="52"/>
      <c r="AK634" s="30"/>
      <c r="AL634" s="30"/>
    </row>
    <row r="635" spans="1:38" ht="30" customHeight="1" thickBot="1">
      <c r="A635" s="57" t="s">
        <v>354</v>
      </c>
      <c r="B635" s="57"/>
      <c r="C635" s="58">
        <f t="shared" si="543"/>
        <v>139</v>
      </c>
      <c r="D635" s="59"/>
      <c r="E635" s="60">
        <f t="shared" si="544"/>
        <v>25</v>
      </c>
      <c r="F635" s="60"/>
      <c r="G635" s="60">
        <f t="shared" si="528"/>
        <v>164</v>
      </c>
      <c r="H635" s="60"/>
      <c r="I635" s="53">
        <f t="shared" si="529"/>
        <v>23</v>
      </c>
      <c r="J635" s="53"/>
      <c r="K635" s="52">
        <f t="shared" si="530"/>
        <v>6</v>
      </c>
      <c r="L635" s="52"/>
      <c r="M635" s="53">
        <f t="shared" si="531"/>
        <v>29</v>
      </c>
      <c r="N635" s="53"/>
      <c r="O635" s="52">
        <f t="shared" si="532"/>
        <v>4</v>
      </c>
      <c r="P635" s="52"/>
      <c r="Q635" s="53">
        <f t="shared" si="533"/>
        <v>18</v>
      </c>
      <c r="R635" s="53"/>
      <c r="S635" s="52">
        <f t="shared" si="534"/>
        <v>0</v>
      </c>
      <c r="T635" s="52"/>
      <c r="U635" s="53">
        <f t="shared" ref="U635" si="745">U98+U277+V456</f>
        <v>5</v>
      </c>
      <c r="V635" s="53"/>
      <c r="W635" s="52">
        <f t="shared" ref="W635" si="746">W98+W277+X456</f>
        <v>0</v>
      </c>
      <c r="X635" s="52"/>
      <c r="Y635" s="53">
        <f t="shared" ref="Y635" si="747">Y98+Y277+Z456</f>
        <v>4</v>
      </c>
      <c r="Z635" s="53"/>
      <c r="AA635" s="52">
        <f t="shared" ref="AA635" si="748">AA98+AA277+AB456</f>
        <v>2</v>
      </c>
      <c r="AB635" s="52"/>
      <c r="AC635" s="53">
        <f t="shared" ref="AC635" si="749">AC98+AC277+AD456</f>
        <v>23</v>
      </c>
      <c r="AD635" s="53"/>
      <c r="AE635" s="52">
        <f t="shared" ref="AE635" si="750">AE98+AE277+AF456</f>
        <v>4</v>
      </c>
      <c r="AF635" s="52"/>
      <c r="AG635" s="53">
        <f t="shared" ref="AG635" si="751">AG98+AG277+AH456</f>
        <v>37</v>
      </c>
      <c r="AH635" s="53"/>
      <c r="AI635" s="52">
        <f t="shared" ref="AI635" si="752">AI98+AI277+AJ456</f>
        <v>9</v>
      </c>
      <c r="AJ635" s="52"/>
      <c r="AK635" s="30"/>
      <c r="AL635" s="30"/>
    </row>
    <row r="636" spans="1:38" ht="30" customHeight="1" thickBot="1">
      <c r="A636" s="57" t="s">
        <v>355</v>
      </c>
      <c r="B636" s="57"/>
      <c r="C636" s="58">
        <f t="shared" si="543"/>
        <v>79</v>
      </c>
      <c r="D636" s="59"/>
      <c r="E636" s="60">
        <f t="shared" si="544"/>
        <v>4</v>
      </c>
      <c r="F636" s="60"/>
      <c r="G636" s="60">
        <f t="shared" si="528"/>
        <v>83</v>
      </c>
      <c r="H636" s="60"/>
      <c r="I636" s="53">
        <f t="shared" si="529"/>
        <v>5</v>
      </c>
      <c r="J636" s="53"/>
      <c r="K636" s="52">
        <f t="shared" si="530"/>
        <v>1</v>
      </c>
      <c r="L636" s="52"/>
      <c r="M636" s="53">
        <f t="shared" si="531"/>
        <v>18</v>
      </c>
      <c r="N636" s="53"/>
      <c r="O636" s="52">
        <f t="shared" si="532"/>
        <v>0</v>
      </c>
      <c r="P636" s="52"/>
      <c r="Q636" s="53">
        <f t="shared" si="533"/>
        <v>7</v>
      </c>
      <c r="R636" s="53"/>
      <c r="S636" s="52">
        <f t="shared" si="534"/>
        <v>1</v>
      </c>
      <c r="T636" s="52"/>
      <c r="U636" s="53">
        <f t="shared" ref="U636" si="753">U99+U278+V457</f>
        <v>6</v>
      </c>
      <c r="V636" s="53"/>
      <c r="W636" s="52">
        <f t="shared" ref="W636" si="754">W99+W278+X457</f>
        <v>0</v>
      </c>
      <c r="X636" s="52"/>
      <c r="Y636" s="53">
        <f t="shared" ref="Y636" si="755">Y99+Y278+Z457</f>
        <v>3</v>
      </c>
      <c r="Z636" s="53"/>
      <c r="AA636" s="52">
        <f t="shared" ref="AA636" si="756">AA99+AA278+AB457</f>
        <v>0</v>
      </c>
      <c r="AB636" s="52"/>
      <c r="AC636" s="53">
        <f t="shared" ref="AC636" si="757">AC99+AC278+AD457</f>
        <v>12</v>
      </c>
      <c r="AD636" s="53"/>
      <c r="AE636" s="52">
        <f t="shared" ref="AE636" si="758">AE99+AE278+AF457</f>
        <v>0</v>
      </c>
      <c r="AF636" s="52"/>
      <c r="AG636" s="53">
        <f t="shared" ref="AG636" si="759">AG99+AG278+AH457</f>
        <v>28</v>
      </c>
      <c r="AH636" s="53"/>
      <c r="AI636" s="52">
        <f t="shared" ref="AI636" si="760">AI99+AI278+AJ457</f>
        <v>2</v>
      </c>
      <c r="AJ636" s="52"/>
      <c r="AK636" s="30"/>
      <c r="AL636" s="30"/>
    </row>
    <row r="637" spans="1:38" ht="30" customHeight="1" thickBot="1">
      <c r="A637" s="57" t="s">
        <v>356</v>
      </c>
      <c r="B637" s="57"/>
      <c r="C637" s="58">
        <f t="shared" si="543"/>
        <v>366</v>
      </c>
      <c r="D637" s="59"/>
      <c r="E637" s="60">
        <f t="shared" si="544"/>
        <v>79</v>
      </c>
      <c r="F637" s="60"/>
      <c r="G637" s="60">
        <f t="shared" si="528"/>
        <v>445</v>
      </c>
      <c r="H637" s="60"/>
      <c r="I637" s="53">
        <f t="shared" si="529"/>
        <v>58</v>
      </c>
      <c r="J637" s="53"/>
      <c r="K637" s="52">
        <f t="shared" si="530"/>
        <v>28</v>
      </c>
      <c r="L637" s="52"/>
      <c r="M637" s="53">
        <f t="shared" si="531"/>
        <v>51</v>
      </c>
      <c r="N637" s="53"/>
      <c r="O637" s="52">
        <f t="shared" si="532"/>
        <v>4</v>
      </c>
      <c r="P637" s="52"/>
      <c r="Q637" s="53">
        <f t="shared" si="533"/>
        <v>60</v>
      </c>
      <c r="R637" s="53"/>
      <c r="S637" s="52">
        <f t="shared" si="534"/>
        <v>3</v>
      </c>
      <c r="T637" s="52"/>
      <c r="U637" s="53">
        <f t="shared" ref="U637" si="761">U100+U279+V458</f>
        <v>32</v>
      </c>
      <c r="V637" s="53"/>
      <c r="W637" s="52">
        <f t="shared" ref="W637" si="762">W100+W279+X458</f>
        <v>4</v>
      </c>
      <c r="X637" s="52"/>
      <c r="Y637" s="53">
        <f t="shared" ref="Y637" si="763">Y100+Y279+Z458</f>
        <v>20</v>
      </c>
      <c r="Z637" s="53"/>
      <c r="AA637" s="52">
        <f t="shared" ref="AA637" si="764">AA100+AA279+AB458</f>
        <v>0</v>
      </c>
      <c r="AB637" s="52"/>
      <c r="AC637" s="53">
        <f t="shared" ref="AC637" si="765">AC100+AC279+AD458</f>
        <v>90</v>
      </c>
      <c r="AD637" s="53"/>
      <c r="AE637" s="52">
        <f t="shared" ref="AE637" si="766">AE100+AE279+AF458</f>
        <v>20</v>
      </c>
      <c r="AF637" s="52"/>
      <c r="AG637" s="53">
        <f t="shared" ref="AG637" si="767">AG100+AG279+AH458</f>
        <v>55</v>
      </c>
      <c r="AH637" s="53"/>
      <c r="AI637" s="52">
        <f t="shared" ref="AI637" si="768">AI100+AI279+AJ458</f>
        <v>20</v>
      </c>
      <c r="AJ637" s="52"/>
      <c r="AK637" s="30"/>
      <c r="AL637" s="30"/>
    </row>
    <row r="638" spans="1:38" ht="30" customHeight="1" thickBot="1">
      <c r="A638" s="57" t="s">
        <v>357</v>
      </c>
      <c r="B638" s="57"/>
      <c r="C638" s="58">
        <f t="shared" si="543"/>
        <v>114</v>
      </c>
      <c r="D638" s="59"/>
      <c r="E638" s="60">
        <f t="shared" si="544"/>
        <v>9</v>
      </c>
      <c r="F638" s="60"/>
      <c r="G638" s="60">
        <f t="shared" si="528"/>
        <v>123</v>
      </c>
      <c r="H638" s="60"/>
      <c r="I638" s="53">
        <f t="shared" si="529"/>
        <v>26</v>
      </c>
      <c r="J638" s="53"/>
      <c r="K638" s="52">
        <f t="shared" si="530"/>
        <v>2</v>
      </c>
      <c r="L638" s="52"/>
      <c r="M638" s="53">
        <f t="shared" si="531"/>
        <v>31</v>
      </c>
      <c r="N638" s="53"/>
      <c r="O638" s="52">
        <f t="shared" si="532"/>
        <v>0</v>
      </c>
      <c r="P638" s="52"/>
      <c r="Q638" s="53">
        <f t="shared" si="533"/>
        <v>16</v>
      </c>
      <c r="R638" s="53"/>
      <c r="S638" s="52">
        <f t="shared" si="534"/>
        <v>0</v>
      </c>
      <c r="T638" s="52"/>
      <c r="U638" s="53">
        <f t="shared" ref="U638" si="769">U101+U280+V459</f>
        <v>8</v>
      </c>
      <c r="V638" s="53"/>
      <c r="W638" s="52">
        <f t="shared" ref="W638" si="770">W101+W280+X459</f>
        <v>0</v>
      </c>
      <c r="X638" s="52"/>
      <c r="Y638" s="53">
        <f t="shared" ref="Y638" si="771">Y101+Y280+Z459</f>
        <v>3</v>
      </c>
      <c r="Z638" s="53"/>
      <c r="AA638" s="52">
        <f t="shared" ref="AA638" si="772">AA101+AA280+AB459</f>
        <v>0</v>
      </c>
      <c r="AB638" s="52"/>
      <c r="AC638" s="53">
        <f t="shared" ref="AC638" si="773">AC101+AC280+AD459</f>
        <v>4</v>
      </c>
      <c r="AD638" s="53"/>
      <c r="AE638" s="52">
        <f t="shared" ref="AE638" si="774">AE101+AE280+AF459</f>
        <v>1</v>
      </c>
      <c r="AF638" s="52"/>
      <c r="AG638" s="53">
        <f t="shared" ref="AG638" si="775">AG101+AG280+AH459</f>
        <v>26</v>
      </c>
      <c r="AH638" s="53"/>
      <c r="AI638" s="52">
        <f t="shared" ref="AI638" si="776">AI101+AI280+AJ459</f>
        <v>6</v>
      </c>
      <c r="AJ638" s="52"/>
      <c r="AK638" s="30"/>
      <c r="AL638" s="30"/>
    </row>
    <row r="639" spans="1:38" ht="30" customHeight="1" thickBot="1">
      <c r="A639" s="57" t="s">
        <v>457</v>
      </c>
      <c r="B639" s="57"/>
      <c r="C639" s="58">
        <f t="shared" si="543"/>
        <v>27</v>
      </c>
      <c r="D639" s="59"/>
      <c r="E639" s="60">
        <f t="shared" si="544"/>
        <v>2</v>
      </c>
      <c r="F639" s="60"/>
      <c r="G639" s="60">
        <f t="shared" si="528"/>
        <v>29</v>
      </c>
      <c r="H639" s="60"/>
      <c r="I639" s="53">
        <f t="shared" si="529"/>
        <v>0</v>
      </c>
      <c r="J639" s="53"/>
      <c r="K639" s="52">
        <f t="shared" si="530"/>
        <v>0</v>
      </c>
      <c r="L639" s="52"/>
      <c r="M639" s="53">
        <f t="shared" si="531"/>
        <v>0</v>
      </c>
      <c r="N639" s="53"/>
      <c r="O639" s="52">
        <f t="shared" si="532"/>
        <v>0</v>
      </c>
      <c r="P639" s="52"/>
      <c r="Q639" s="53">
        <f t="shared" si="533"/>
        <v>0</v>
      </c>
      <c r="R639" s="53"/>
      <c r="S639" s="52">
        <f t="shared" si="534"/>
        <v>0</v>
      </c>
      <c r="T639" s="52"/>
      <c r="U639" s="53">
        <f t="shared" ref="U639" si="777">U102+U281+V460</f>
        <v>0</v>
      </c>
      <c r="V639" s="53"/>
      <c r="W639" s="52">
        <f t="shared" ref="W639" si="778">W102+W281+X460</f>
        <v>0</v>
      </c>
      <c r="X639" s="52"/>
      <c r="Y639" s="53">
        <f t="shared" ref="Y639" si="779">Y102+Y281+Z460</f>
        <v>1</v>
      </c>
      <c r="Z639" s="53"/>
      <c r="AA639" s="52">
        <f t="shared" ref="AA639" si="780">AA102+AA281+AB460</f>
        <v>0</v>
      </c>
      <c r="AB639" s="52"/>
      <c r="AC639" s="53">
        <f t="shared" ref="AC639" si="781">AC102+AC281+AD460</f>
        <v>7</v>
      </c>
      <c r="AD639" s="53"/>
      <c r="AE639" s="52">
        <f t="shared" ref="AE639" si="782">AE102+AE281+AF460</f>
        <v>1</v>
      </c>
      <c r="AF639" s="52"/>
      <c r="AG639" s="53">
        <f t="shared" ref="AG639" si="783">AG102+AG281+AH460</f>
        <v>19</v>
      </c>
      <c r="AH639" s="53"/>
      <c r="AI639" s="52">
        <f t="shared" ref="AI639" si="784">AI102+AI281+AJ460</f>
        <v>1</v>
      </c>
      <c r="AJ639" s="52"/>
      <c r="AK639" s="30"/>
      <c r="AL639" s="30"/>
    </row>
    <row r="640" spans="1:38" ht="30" customHeight="1" thickBot="1">
      <c r="A640" s="57" t="s">
        <v>359</v>
      </c>
      <c r="B640" s="57"/>
      <c r="C640" s="58">
        <f t="shared" si="543"/>
        <v>140</v>
      </c>
      <c r="D640" s="59"/>
      <c r="E640" s="60">
        <f t="shared" si="544"/>
        <v>18</v>
      </c>
      <c r="F640" s="60"/>
      <c r="G640" s="60">
        <f t="shared" si="528"/>
        <v>158</v>
      </c>
      <c r="H640" s="60"/>
      <c r="I640" s="53">
        <f t="shared" si="529"/>
        <v>9</v>
      </c>
      <c r="J640" s="53"/>
      <c r="K640" s="52">
        <f t="shared" si="530"/>
        <v>4</v>
      </c>
      <c r="L640" s="52"/>
      <c r="M640" s="53">
        <f t="shared" si="531"/>
        <v>17</v>
      </c>
      <c r="N640" s="53"/>
      <c r="O640" s="52">
        <f t="shared" si="532"/>
        <v>2</v>
      </c>
      <c r="P640" s="52"/>
      <c r="Q640" s="53">
        <f t="shared" si="533"/>
        <v>20</v>
      </c>
      <c r="R640" s="53"/>
      <c r="S640" s="52">
        <f t="shared" si="534"/>
        <v>1</v>
      </c>
      <c r="T640" s="52"/>
      <c r="U640" s="53">
        <f t="shared" ref="U640" si="785">U103+U282+V461</f>
        <v>9</v>
      </c>
      <c r="V640" s="53"/>
      <c r="W640" s="52">
        <f t="shared" ref="W640" si="786">W103+W282+X461</f>
        <v>1</v>
      </c>
      <c r="X640" s="52"/>
      <c r="Y640" s="53">
        <f t="shared" ref="Y640" si="787">Y103+Y282+Z461</f>
        <v>3</v>
      </c>
      <c r="Z640" s="53"/>
      <c r="AA640" s="52">
        <f t="shared" ref="AA640" si="788">AA103+AA282+AB461</f>
        <v>0</v>
      </c>
      <c r="AB640" s="52"/>
      <c r="AC640" s="53">
        <f t="shared" ref="AC640" si="789">AC103+AC282+AD461</f>
        <v>22</v>
      </c>
      <c r="AD640" s="53"/>
      <c r="AE640" s="52">
        <f t="shared" ref="AE640" si="790">AE103+AE282+AF461</f>
        <v>5</v>
      </c>
      <c r="AF640" s="52"/>
      <c r="AG640" s="53">
        <f t="shared" ref="AG640" si="791">AG103+AG282+AH461</f>
        <v>60</v>
      </c>
      <c r="AH640" s="53"/>
      <c r="AI640" s="52">
        <f t="shared" ref="AI640" si="792">AI103+AI282+AJ461</f>
        <v>5</v>
      </c>
      <c r="AJ640" s="52"/>
      <c r="AK640" s="30"/>
      <c r="AL640" s="30"/>
    </row>
    <row r="641" spans="1:38" ht="30" customHeight="1" thickBot="1">
      <c r="A641" s="57" t="s">
        <v>360</v>
      </c>
      <c r="B641" s="57"/>
      <c r="C641" s="58">
        <f t="shared" si="543"/>
        <v>40</v>
      </c>
      <c r="D641" s="59"/>
      <c r="E641" s="60">
        <f t="shared" si="544"/>
        <v>5</v>
      </c>
      <c r="F641" s="60"/>
      <c r="G641" s="60">
        <f t="shared" ref="G641:G672" si="793">C641+E641</f>
        <v>45</v>
      </c>
      <c r="H641" s="60"/>
      <c r="I641" s="53">
        <f t="shared" ref="I641:I672" si="794">I104+I283+J462</f>
        <v>0</v>
      </c>
      <c r="J641" s="53"/>
      <c r="K641" s="52">
        <f t="shared" ref="K641:K672" si="795">K104+K283+L462</f>
        <v>0</v>
      </c>
      <c r="L641" s="52"/>
      <c r="M641" s="53">
        <f t="shared" ref="M641:M672" si="796">M104+M283+N462</f>
        <v>7</v>
      </c>
      <c r="N641" s="53"/>
      <c r="O641" s="52">
        <f t="shared" ref="O641:O672" si="797">O104+O283+P462</f>
        <v>3</v>
      </c>
      <c r="P641" s="52"/>
      <c r="Q641" s="53">
        <f t="shared" ref="Q641:Q672" si="798">Q104+Q283+R462</f>
        <v>4</v>
      </c>
      <c r="R641" s="53"/>
      <c r="S641" s="52">
        <f t="shared" ref="S641:S672" si="799">S104+S283+T462</f>
        <v>0</v>
      </c>
      <c r="T641" s="52"/>
      <c r="U641" s="53">
        <f t="shared" ref="U641" si="800">U104+U283+V462</f>
        <v>5</v>
      </c>
      <c r="V641" s="53"/>
      <c r="W641" s="52">
        <f t="shared" ref="W641" si="801">W104+W283+X462</f>
        <v>0</v>
      </c>
      <c r="X641" s="52"/>
      <c r="Y641" s="53">
        <f t="shared" ref="Y641" si="802">Y104+Y283+Z462</f>
        <v>1</v>
      </c>
      <c r="Z641" s="53"/>
      <c r="AA641" s="52">
        <f t="shared" ref="AA641" si="803">AA104+AA283+AB462</f>
        <v>0</v>
      </c>
      <c r="AB641" s="52"/>
      <c r="AC641" s="53">
        <f t="shared" ref="AC641" si="804">AC104+AC283+AD462</f>
        <v>1</v>
      </c>
      <c r="AD641" s="53"/>
      <c r="AE641" s="52">
        <f t="shared" ref="AE641" si="805">AE104+AE283+AF462</f>
        <v>0</v>
      </c>
      <c r="AF641" s="52"/>
      <c r="AG641" s="53">
        <f t="shared" ref="AG641" si="806">AG104+AG283+AH462</f>
        <v>22</v>
      </c>
      <c r="AH641" s="53"/>
      <c r="AI641" s="52">
        <f t="shared" ref="AI641" si="807">AI104+AI283+AJ462</f>
        <v>2</v>
      </c>
      <c r="AJ641" s="52"/>
      <c r="AK641" s="30"/>
      <c r="AL641" s="30"/>
    </row>
    <row r="642" spans="1:38" ht="30" customHeight="1" thickBot="1">
      <c r="A642" s="57" t="s">
        <v>361</v>
      </c>
      <c r="B642" s="57"/>
      <c r="C642" s="58">
        <f t="shared" si="543"/>
        <v>32</v>
      </c>
      <c r="D642" s="59"/>
      <c r="E642" s="60">
        <f t="shared" si="544"/>
        <v>1</v>
      </c>
      <c r="F642" s="60"/>
      <c r="G642" s="60">
        <f t="shared" si="793"/>
        <v>33</v>
      </c>
      <c r="H642" s="60"/>
      <c r="I642" s="53">
        <f t="shared" si="794"/>
        <v>1</v>
      </c>
      <c r="J642" s="53"/>
      <c r="K642" s="52">
        <f t="shared" si="795"/>
        <v>0</v>
      </c>
      <c r="L642" s="52"/>
      <c r="M642" s="53">
        <f t="shared" si="796"/>
        <v>3</v>
      </c>
      <c r="N642" s="53"/>
      <c r="O642" s="52">
        <f t="shared" si="797"/>
        <v>0</v>
      </c>
      <c r="P642" s="52"/>
      <c r="Q642" s="53">
        <f t="shared" si="798"/>
        <v>1</v>
      </c>
      <c r="R642" s="53"/>
      <c r="S642" s="52">
        <f t="shared" si="799"/>
        <v>0</v>
      </c>
      <c r="T642" s="52"/>
      <c r="U642" s="53">
        <f t="shared" ref="U642" si="808">U105+U284+V463</f>
        <v>2</v>
      </c>
      <c r="V642" s="53"/>
      <c r="W642" s="52">
        <f t="shared" ref="W642" si="809">W105+W284+X463</f>
        <v>0</v>
      </c>
      <c r="X642" s="52"/>
      <c r="Y642" s="53">
        <f t="shared" ref="Y642" si="810">Y105+Y284+Z463</f>
        <v>1</v>
      </c>
      <c r="Z642" s="53"/>
      <c r="AA642" s="52">
        <f t="shared" ref="AA642" si="811">AA105+AA284+AB463</f>
        <v>0</v>
      </c>
      <c r="AB642" s="52"/>
      <c r="AC642" s="53">
        <f t="shared" ref="AC642" si="812">AC105+AC284+AD463</f>
        <v>5</v>
      </c>
      <c r="AD642" s="53"/>
      <c r="AE642" s="52">
        <f t="shared" ref="AE642" si="813">AE105+AE284+AF463</f>
        <v>0</v>
      </c>
      <c r="AF642" s="52"/>
      <c r="AG642" s="53">
        <f t="shared" ref="AG642" si="814">AG105+AG284+AH463</f>
        <v>19</v>
      </c>
      <c r="AH642" s="53"/>
      <c r="AI642" s="52">
        <f t="shared" ref="AI642" si="815">AI105+AI284+AJ463</f>
        <v>1</v>
      </c>
      <c r="AJ642" s="52"/>
      <c r="AK642" s="30"/>
      <c r="AL642" s="30"/>
    </row>
    <row r="643" spans="1:38" ht="30" customHeight="1" thickBot="1">
      <c r="A643" s="57" t="s">
        <v>362</v>
      </c>
      <c r="B643" s="57"/>
      <c r="C643" s="58">
        <f t="shared" si="543"/>
        <v>26</v>
      </c>
      <c r="D643" s="59"/>
      <c r="E643" s="60">
        <f t="shared" si="544"/>
        <v>6</v>
      </c>
      <c r="F643" s="60"/>
      <c r="G643" s="60">
        <f t="shared" si="793"/>
        <v>32</v>
      </c>
      <c r="H643" s="60"/>
      <c r="I643" s="53">
        <f t="shared" si="794"/>
        <v>2</v>
      </c>
      <c r="J643" s="53"/>
      <c r="K643" s="52">
        <f t="shared" si="795"/>
        <v>0</v>
      </c>
      <c r="L643" s="52"/>
      <c r="M643" s="53">
        <f t="shared" si="796"/>
        <v>5</v>
      </c>
      <c r="N643" s="53"/>
      <c r="O643" s="52">
        <f t="shared" si="797"/>
        <v>0</v>
      </c>
      <c r="P643" s="52"/>
      <c r="Q643" s="53">
        <f t="shared" si="798"/>
        <v>7</v>
      </c>
      <c r="R643" s="53"/>
      <c r="S643" s="52">
        <f t="shared" si="799"/>
        <v>0</v>
      </c>
      <c r="T643" s="52"/>
      <c r="U643" s="53">
        <f t="shared" ref="U643" si="816">U106+U285+V464</f>
        <v>2</v>
      </c>
      <c r="V643" s="53"/>
      <c r="W643" s="52">
        <f t="shared" ref="W643" si="817">W106+W285+X464</f>
        <v>0</v>
      </c>
      <c r="X643" s="52"/>
      <c r="Y643" s="53">
        <f t="shared" ref="Y643" si="818">Y106+Y285+Z464</f>
        <v>1</v>
      </c>
      <c r="Z643" s="53"/>
      <c r="AA643" s="52">
        <f t="shared" ref="AA643" si="819">AA106+AA285+AB464</f>
        <v>0</v>
      </c>
      <c r="AB643" s="52"/>
      <c r="AC643" s="53">
        <f t="shared" ref="AC643" si="820">AC106+AC285+AD464</f>
        <v>0</v>
      </c>
      <c r="AD643" s="53"/>
      <c r="AE643" s="52">
        <f t="shared" ref="AE643" si="821">AE106+AE285+AF464</f>
        <v>0</v>
      </c>
      <c r="AF643" s="52"/>
      <c r="AG643" s="53">
        <f t="shared" ref="AG643" si="822">AG106+AG285+AH464</f>
        <v>9</v>
      </c>
      <c r="AH643" s="53"/>
      <c r="AI643" s="52">
        <f t="shared" ref="AI643" si="823">AI106+AI285+AJ464</f>
        <v>6</v>
      </c>
      <c r="AJ643" s="52"/>
      <c r="AK643" s="30"/>
      <c r="AL643" s="30"/>
    </row>
    <row r="644" spans="1:38" ht="30" customHeight="1" thickBot="1">
      <c r="A644" s="57" t="s">
        <v>363</v>
      </c>
      <c r="B644" s="57"/>
      <c r="C644" s="58">
        <f t="shared" si="543"/>
        <v>23</v>
      </c>
      <c r="D644" s="59"/>
      <c r="E644" s="60">
        <f t="shared" si="544"/>
        <v>1</v>
      </c>
      <c r="F644" s="60"/>
      <c r="G644" s="60">
        <f t="shared" si="793"/>
        <v>24</v>
      </c>
      <c r="H644" s="60"/>
      <c r="I644" s="53">
        <f t="shared" si="794"/>
        <v>0</v>
      </c>
      <c r="J644" s="53"/>
      <c r="K644" s="52">
        <f t="shared" si="795"/>
        <v>0</v>
      </c>
      <c r="L644" s="52"/>
      <c r="M644" s="53">
        <f t="shared" si="796"/>
        <v>0</v>
      </c>
      <c r="N644" s="53"/>
      <c r="O644" s="52">
        <f t="shared" si="797"/>
        <v>0</v>
      </c>
      <c r="P644" s="52"/>
      <c r="Q644" s="53">
        <f t="shared" si="798"/>
        <v>0</v>
      </c>
      <c r="R644" s="53"/>
      <c r="S644" s="52">
        <f t="shared" si="799"/>
        <v>0</v>
      </c>
      <c r="T644" s="52"/>
      <c r="U644" s="53">
        <f t="shared" ref="U644" si="824">U107+U286+V465</f>
        <v>0</v>
      </c>
      <c r="V644" s="53"/>
      <c r="W644" s="52">
        <f t="shared" ref="W644" si="825">W107+W286+X465</f>
        <v>0</v>
      </c>
      <c r="X644" s="52"/>
      <c r="Y644" s="53">
        <f t="shared" ref="Y644" si="826">Y107+Y286+Z465</f>
        <v>1</v>
      </c>
      <c r="Z644" s="53"/>
      <c r="AA644" s="52">
        <f t="shared" ref="AA644" si="827">AA107+AA286+AB465</f>
        <v>0</v>
      </c>
      <c r="AB644" s="52"/>
      <c r="AC644" s="53">
        <f t="shared" ref="AC644" si="828">AC107+AC286+AD465</f>
        <v>9</v>
      </c>
      <c r="AD644" s="53"/>
      <c r="AE644" s="52">
        <f t="shared" ref="AE644" si="829">AE107+AE286+AF465</f>
        <v>1</v>
      </c>
      <c r="AF644" s="52"/>
      <c r="AG644" s="53">
        <f t="shared" ref="AG644" si="830">AG107+AG286+AH465</f>
        <v>13</v>
      </c>
      <c r="AH644" s="53"/>
      <c r="AI644" s="52">
        <f t="shared" ref="AI644" si="831">AI107+AI286+AJ465</f>
        <v>0</v>
      </c>
      <c r="AJ644" s="52"/>
      <c r="AK644" s="30"/>
      <c r="AL644" s="30"/>
    </row>
    <row r="645" spans="1:38" ht="30" customHeight="1" thickBot="1">
      <c r="A645" s="57" t="s">
        <v>364</v>
      </c>
      <c r="B645" s="57"/>
      <c r="C645" s="58">
        <f t="shared" si="543"/>
        <v>112</v>
      </c>
      <c r="D645" s="59"/>
      <c r="E645" s="60">
        <f t="shared" si="544"/>
        <v>5</v>
      </c>
      <c r="F645" s="60"/>
      <c r="G645" s="60">
        <f t="shared" si="793"/>
        <v>117</v>
      </c>
      <c r="H645" s="60"/>
      <c r="I645" s="53">
        <f t="shared" si="794"/>
        <v>3</v>
      </c>
      <c r="J645" s="53"/>
      <c r="K645" s="52">
        <f t="shared" si="795"/>
        <v>0</v>
      </c>
      <c r="L645" s="52"/>
      <c r="M645" s="53">
        <f t="shared" si="796"/>
        <v>12</v>
      </c>
      <c r="N645" s="53"/>
      <c r="O645" s="52">
        <f t="shared" si="797"/>
        <v>0</v>
      </c>
      <c r="P645" s="52"/>
      <c r="Q645" s="53">
        <f t="shared" si="798"/>
        <v>13</v>
      </c>
      <c r="R645" s="53"/>
      <c r="S645" s="52">
        <f t="shared" si="799"/>
        <v>2</v>
      </c>
      <c r="T645" s="52"/>
      <c r="U645" s="53">
        <f t="shared" ref="U645" si="832">U108+U287+V466</f>
        <v>24</v>
      </c>
      <c r="V645" s="53"/>
      <c r="W645" s="52">
        <f t="shared" ref="W645" si="833">W108+W287+X466</f>
        <v>0</v>
      </c>
      <c r="X645" s="52"/>
      <c r="Y645" s="53">
        <f t="shared" ref="Y645" si="834">Y108+Y287+Z466</f>
        <v>7</v>
      </c>
      <c r="Z645" s="53"/>
      <c r="AA645" s="52">
        <f t="shared" ref="AA645" si="835">AA108+AA287+AB466</f>
        <v>0</v>
      </c>
      <c r="AB645" s="52"/>
      <c r="AC645" s="53">
        <f t="shared" ref="AC645" si="836">AC108+AC287+AD466</f>
        <v>17</v>
      </c>
      <c r="AD645" s="53"/>
      <c r="AE645" s="52">
        <f t="shared" ref="AE645" si="837">AE108+AE287+AF466</f>
        <v>2</v>
      </c>
      <c r="AF645" s="52"/>
      <c r="AG645" s="53">
        <f t="shared" ref="AG645" si="838">AG108+AG287+AH466</f>
        <v>36</v>
      </c>
      <c r="AH645" s="53"/>
      <c r="AI645" s="52">
        <f t="shared" ref="AI645" si="839">AI108+AI287+AJ466</f>
        <v>1</v>
      </c>
      <c r="AJ645" s="52"/>
      <c r="AK645" s="30"/>
      <c r="AL645" s="30"/>
    </row>
    <row r="646" spans="1:38" ht="30" customHeight="1" thickBot="1">
      <c r="A646" s="57" t="s">
        <v>365</v>
      </c>
      <c r="B646" s="57"/>
      <c r="C646" s="58">
        <f t="shared" si="543"/>
        <v>43</v>
      </c>
      <c r="D646" s="59"/>
      <c r="E646" s="60">
        <f t="shared" si="544"/>
        <v>0</v>
      </c>
      <c r="F646" s="60"/>
      <c r="G646" s="60">
        <f t="shared" si="793"/>
        <v>43</v>
      </c>
      <c r="H646" s="60"/>
      <c r="I646" s="53">
        <f t="shared" si="794"/>
        <v>1</v>
      </c>
      <c r="J646" s="53"/>
      <c r="K646" s="52">
        <f t="shared" si="795"/>
        <v>0</v>
      </c>
      <c r="L646" s="52"/>
      <c r="M646" s="53">
        <f t="shared" si="796"/>
        <v>7</v>
      </c>
      <c r="N646" s="53"/>
      <c r="O646" s="52">
        <f t="shared" si="797"/>
        <v>0</v>
      </c>
      <c r="P646" s="52"/>
      <c r="Q646" s="53">
        <f t="shared" si="798"/>
        <v>4</v>
      </c>
      <c r="R646" s="53"/>
      <c r="S646" s="52">
        <f t="shared" si="799"/>
        <v>0</v>
      </c>
      <c r="T646" s="52"/>
      <c r="U646" s="53">
        <f t="shared" ref="U646" si="840">U109+U288+V467</f>
        <v>7</v>
      </c>
      <c r="V646" s="53"/>
      <c r="W646" s="52">
        <f t="shared" ref="W646" si="841">W109+W288+X467</f>
        <v>0</v>
      </c>
      <c r="X646" s="52"/>
      <c r="Y646" s="53">
        <f t="shared" ref="Y646" si="842">Y109+Y288+Z467</f>
        <v>2</v>
      </c>
      <c r="Z646" s="53"/>
      <c r="AA646" s="52">
        <f t="shared" ref="AA646" si="843">AA109+AA288+AB467</f>
        <v>0</v>
      </c>
      <c r="AB646" s="52"/>
      <c r="AC646" s="53">
        <f t="shared" ref="AC646" si="844">AC109+AC288+AD467</f>
        <v>4</v>
      </c>
      <c r="AD646" s="53"/>
      <c r="AE646" s="52">
        <f t="shared" ref="AE646" si="845">AE109+AE288+AF467</f>
        <v>0</v>
      </c>
      <c r="AF646" s="52"/>
      <c r="AG646" s="53">
        <f t="shared" ref="AG646" si="846">AG109+AG288+AH467</f>
        <v>18</v>
      </c>
      <c r="AH646" s="53"/>
      <c r="AI646" s="52">
        <f t="shared" ref="AI646" si="847">AI109+AI288+AJ467</f>
        <v>0</v>
      </c>
      <c r="AJ646" s="52"/>
      <c r="AK646" s="30"/>
      <c r="AL646" s="30"/>
    </row>
    <row r="647" spans="1:38" ht="30" customHeight="1" thickBot="1">
      <c r="A647" s="57" t="s">
        <v>366</v>
      </c>
      <c r="B647" s="57"/>
      <c r="C647" s="58">
        <f t="shared" si="543"/>
        <v>32</v>
      </c>
      <c r="D647" s="59"/>
      <c r="E647" s="60">
        <f t="shared" si="544"/>
        <v>1</v>
      </c>
      <c r="F647" s="60"/>
      <c r="G647" s="60">
        <f t="shared" si="793"/>
        <v>33</v>
      </c>
      <c r="H647" s="60"/>
      <c r="I647" s="53">
        <f t="shared" si="794"/>
        <v>2</v>
      </c>
      <c r="J647" s="53"/>
      <c r="K647" s="52">
        <f t="shared" si="795"/>
        <v>0</v>
      </c>
      <c r="L647" s="52"/>
      <c r="M647" s="53">
        <f t="shared" si="796"/>
        <v>4</v>
      </c>
      <c r="N647" s="53"/>
      <c r="O647" s="52">
        <f t="shared" si="797"/>
        <v>0</v>
      </c>
      <c r="P647" s="52"/>
      <c r="Q647" s="53">
        <f t="shared" si="798"/>
        <v>2</v>
      </c>
      <c r="R647" s="53"/>
      <c r="S647" s="52">
        <f t="shared" si="799"/>
        <v>0</v>
      </c>
      <c r="T647" s="52"/>
      <c r="U647" s="53">
        <f t="shared" ref="U647" si="848">U110+U289+V468</f>
        <v>5</v>
      </c>
      <c r="V647" s="53"/>
      <c r="W647" s="52">
        <f t="shared" ref="W647" si="849">W110+W289+X468</f>
        <v>0</v>
      </c>
      <c r="X647" s="52"/>
      <c r="Y647" s="53">
        <f t="shared" ref="Y647" si="850">Y110+Y289+Z468</f>
        <v>2</v>
      </c>
      <c r="Z647" s="53"/>
      <c r="AA647" s="52">
        <f t="shared" ref="AA647" si="851">AA110+AA289+AB468</f>
        <v>0</v>
      </c>
      <c r="AB647" s="52"/>
      <c r="AC647" s="53">
        <f t="shared" ref="AC647" si="852">AC110+AC289+AD468</f>
        <v>6</v>
      </c>
      <c r="AD647" s="53"/>
      <c r="AE647" s="52">
        <f t="shared" ref="AE647" si="853">AE110+AE289+AF468</f>
        <v>0</v>
      </c>
      <c r="AF647" s="52"/>
      <c r="AG647" s="53">
        <f t="shared" ref="AG647" si="854">AG110+AG289+AH468</f>
        <v>11</v>
      </c>
      <c r="AH647" s="53"/>
      <c r="AI647" s="52">
        <f t="shared" ref="AI647" si="855">AI110+AI289+AJ468</f>
        <v>1</v>
      </c>
      <c r="AJ647" s="52"/>
      <c r="AK647" s="30"/>
      <c r="AL647" s="30"/>
    </row>
    <row r="648" spans="1:38" ht="30" customHeight="1" thickBot="1">
      <c r="A648" s="57" t="s">
        <v>367</v>
      </c>
      <c r="B648" s="57"/>
      <c r="C648" s="58">
        <f t="shared" si="543"/>
        <v>62</v>
      </c>
      <c r="D648" s="59"/>
      <c r="E648" s="60">
        <f t="shared" si="544"/>
        <v>14</v>
      </c>
      <c r="F648" s="60"/>
      <c r="G648" s="60">
        <f t="shared" si="793"/>
        <v>76</v>
      </c>
      <c r="H648" s="60"/>
      <c r="I648" s="53">
        <f t="shared" si="794"/>
        <v>6</v>
      </c>
      <c r="J648" s="53"/>
      <c r="K648" s="52">
        <f t="shared" si="795"/>
        <v>1</v>
      </c>
      <c r="L648" s="52"/>
      <c r="M648" s="53">
        <f t="shared" si="796"/>
        <v>10</v>
      </c>
      <c r="N648" s="53"/>
      <c r="O648" s="52">
        <f t="shared" si="797"/>
        <v>0</v>
      </c>
      <c r="P648" s="52"/>
      <c r="Q648" s="53">
        <f t="shared" si="798"/>
        <v>13</v>
      </c>
      <c r="R648" s="53"/>
      <c r="S648" s="52">
        <f t="shared" si="799"/>
        <v>0</v>
      </c>
      <c r="T648" s="52"/>
      <c r="U648" s="53">
        <f t="shared" ref="U648" si="856">U111+U290+V469</f>
        <v>4</v>
      </c>
      <c r="V648" s="53"/>
      <c r="W648" s="52">
        <f t="shared" ref="W648" si="857">W111+W290+X469</f>
        <v>0</v>
      </c>
      <c r="X648" s="52"/>
      <c r="Y648" s="53">
        <f t="shared" ref="Y648" si="858">Y111+Y290+Z469</f>
        <v>3</v>
      </c>
      <c r="Z648" s="53"/>
      <c r="AA648" s="52">
        <f t="shared" ref="AA648" si="859">AA111+AA290+AB469</f>
        <v>0</v>
      </c>
      <c r="AB648" s="52"/>
      <c r="AC648" s="53">
        <f t="shared" ref="AC648" si="860">AC111+AC290+AD469</f>
        <v>7</v>
      </c>
      <c r="AD648" s="53"/>
      <c r="AE648" s="52">
        <f t="shared" ref="AE648" si="861">AE111+AE290+AF469</f>
        <v>3</v>
      </c>
      <c r="AF648" s="52"/>
      <c r="AG648" s="53">
        <f t="shared" ref="AG648" si="862">AG111+AG290+AH469</f>
        <v>19</v>
      </c>
      <c r="AH648" s="53"/>
      <c r="AI648" s="52">
        <f t="shared" ref="AI648" si="863">AI111+AI290+AJ469</f>
        <v>10</v>
      </c>
      <c r="AJ648" s="52"/>
      <c r="AK648" s="30"/>
      <c r="AL648" s="30"/>
    </row>
    <row r="649" spans="1:38" ht="30" customHeight="1" thickBot="1">
      <c r="A649" s="57" t="s">
        <v>368</v>
      </c>
      <c r="B649" s="57"/>
      <c r="C649" s="58">
        <f t="shared" si="543"/>
        <v>63</v>
      </c>
      <c r="D649" s="59"/>
      <c r="E649" s="60">
        <f t="shared" si="544"/>
        <v>2</v>
      </c>
      <c r="F649" s="60"/>
      <c r="G649" s="60">
        <f t="shared" si="793"/>
        <v>65</v>
      </c>
      <c r="H649" s="60"/>
      <c r="I649" s="53">
        <f t="shared" si="794"/>
        <v>1</v>
      </c>
      <c r="J649" s="53"/>
      <c r="K649" s="52">
        <f t="shared" si="795"/>
        <v>0</v>
      </c>
      <c r="L649" s="52"/>
      <c r="M649" s="53">
        <f t="shared" si="796"/>
        <v>3</v>
      </c>
      <c r="N649" s="53"/>
      <c r="O649" s="52">
        <f t="shared" si="797"/>
        <v>0</v>
      </c>
      <c r="P649" s="52"/>
      <c r="Q649" s="53">
        <f t="shared" si="798"/>
        <v>10</v>
      </c>
      <c r="R649" s="53"/>
      <c r="S649" s="52">
        <f t="shared" si="799"/>
        <v>0</v>
      </c>
      <c r="T649" s="52"/>
      <c r="U649" s="53">
        <f t="shared" ref="U649" si="864">U112+U291+V470</f>
        <v>9</v>
      </c>
      <c r="V649" s="53"/>
      <c r="W649" s="52">
        <f t="shared" ref="W649" si="865">W112+W291+X470</f>
        <v>1</v>
      </c>
      <c r="X649" s="52"/>
      <c r="Y649" s="53">
        <f t="shared" ref="Y649" si="866">Y112+Y291+Z470</f>
        <v>2</v>
      </c>
      <c r="Z649" s="53"/>
      <c r="AA649" s="52">
        <f t="shared" ref="AA649" si="867">AA112+AA291+AB470</f>
        <v>0</v>
      </c>
      <c r="AB649" s="52"/>
      <c r="AC649" s="53">
        <f t="shared" ref="AC649" si="868">AC112+AC291+AD470</f>
        <v>7</v>
      </c>
      <c r="AD649" s="53"/>
      <c r="AE649" s="52">
        <f t="shared" ref="AE649" si="869">AE112+AE291+AF470</f>
        <v>0</v>
      </c>
      <c r="AF649" s="52"/>
      <c r="AG649" s="53">
        <f t="shared" ref="AG649" si="870">AG112+AG291+AH470</f>
        <v>31</v>
      </c>
      <c r="AH649" s="53"/>
      <c r="AI649" s="52">
        <f t="shared" ref="AI649" si="871">AI112+AI291+AJ470</f>
        <v>1</v>
      </c>
      <c r="AJ649" s="52"/>
      <c r="AK649" s="30"/>
      <c r="AL649" s="30"/>
    </row>
    <row r="650" spans="1:38" ht="30" customHeight="1" thickBot="1">
      <c r="A650" s="57" t="s">
        <v>369</v>
      </c>
      <c r="B650" s="57"/>
      <c r="C650" s="58">
        <f t="shared" si="543"/>
        <v>100</v>
      </c>
      <c r="D650" s="59"/>
      <c r="E650" s="60">
        <f t="shared" si="544"/>
        <v>16</v>
      </c>
      <c r="F650" s="60"/>
      <c r="G650" s="60">
        <f t="shared" si="793"/>
        <v>116</v>
      </c>
      <c r="H650" s="60"/>
      <c r="I650" s="53">
        <f t="shared" si="794"/>
        <v>11</v>
      </c>
      <c r="J650" s="53"/>
      <c r="K650" s="52">
        <f t="shared" si="795"/>
        <v>0</v>
      </c>
      <c r="L650" s="52"/>
      <c r="M650" s="53">
        <f t="shared" si="796"/>
        <v>11</v>
      </c>
      <c r="N650" s="53"/>
      <c r="O650" s="52">
        <f t="shared" si="797"/>
        <v>0</v>
      </c>
      <c r="P650" s="52"/>
      <c r="Q650" s="53">
        <f t="shared" si="798"/>
        <v>13</v>
      </c>
      <c r="R650" s="53"/>
      <c r="S650" s="52">
        <f t="shared" si="799"/>
        <v>1</v>
      </c>
      <c r="T650" s="52"/>
      <c r="U650" s="53">
        <f t="shared" ref="U650" si="872">U113+U292+V471</f>
        <v>9</v>
      </c>
      <c r="V650" s="53"/>
      <c r="W650" s="52">
        <f t="shared" ref="W650" si="873">W113+W292+X471</f>
        <v>2</v>
      </c>
      <c r="X650" s="52"/>
      <c r="Y650" s="53">
        <f t="shared" ref="Y650" si="874">Y113+Y292+Z471</f>
        <v>4</v>
      </c>
      <c r="Z650" s="53"/>
      <c r="AA650" s="52">
        <f t="shared" ref="AA650" si="875">AA113+AA292+AB471</f>
        <v>0</v>
      </c>
      <c r="AB650" s="52"/>
      <c r="AC650" s="53">
        <f t="shared" ref="AC650" si="876">AC113+AC292+AD471</f>
        <v>18</v>
      </c>
      <c r="AD650" s="53"/>
      <c r="AE650" s="52">
        <f t="shared" ref="AE650" si="877">AE113+AE292+AF471</f>
        <v>5</v>
      </c>
      <c r="AF650" s="52"/>
      <c r="AG650" s="53">
        <f t="shared" ref="AG650" si="878">AG113+AG292+AH471</f>
        <v>34</v>
      </c>
      <c r="AH650" s="53"/>
      <c r="AI650" s="52">
        <f t="shared" ref="AI650" si="879">AI113+AI292+AJ471</f>
        <v>8</v>
      </c>
      <c r="AJ650" s="52"/>
      <c r="AK650" s="30"/>
      <c r="AL650" s="30"/>
    </row>
    <row r="651" spans="1:38" ht="30" customHeight="1" thickBot="1">
      <c r="A651" s="57" t="s">
        <v>370</v>
      </c>
      <c r="B651" s="57"/>
      <c r="C651" s="58">
        <f t="shared" si="543"/>
        <v>89</v>
      </c>
      <c r="D651" s="59"/>
      <c r="E651" s="60">
        <f t="shared" si="544"/>
        <v>10</v>
      </c>
      <c r="F651" s="60"/>
      <c r="G651" s="60">
        <f t="shared" si="793"/>
        <v>99</v>
      </c>
      <c r="H651" s="60"/>
      <c r="I651" s="53">
        <f t="shared" si="794"/>
        <v>3</v>
      </c>
      <c r="J651" s="53"/>
      <c r="K651" s="52">
        <f t="shared" si="795"/>
        <v>0</v>
      </c>
      <c r="L651" s="52"/>
      <c r="M651" s="53">
        <f t="shared" si="796"/>
        <v>5</v>
      </c>
      <c r="N651" s="53"/>
      <c r="O651" s="52">
        <f t="shared" si="797"/>
        <v>1</v>
      </c>
      <c r="P651" s="52"/>
      <c r="Q651" s="53">
        <f t="shared" si="798"/>
        <v>11</v>
      </c>
      <c r="R651" s="53"/>
      <c r="S651" s="52">
        <f t="shared" si="799"/>
        <v>0</v>
      </c>
      <c r="T651" s="52"/>
      <c r="U651" s="53">
        <f t="shared" ref="U651" si="880">U114+U293+V472</f>
        <v>13</v>
      </c>
      <c r="V651" s="53"/>
      <c r="W651" s="52">
        <f t="shared" ref="W651" si="881">W114+W293+X472</f>
        <v>0</v>
      </c>
      <c r="X651" s="52"/>
      <c r="Y651" s="53">
        <f t="shared" ref="Y651" si="882">Y114+Y293+Z472</f>
        <v>8</v>
      </c>
      <c r="Z651" s="53"/>
      <c r="AA651" s="52">
        <f t="shared" ref="AA651" si="883">AA114+AA293+AB472</f>
        <v>0</v>
      </c>
      <c r="AB651" s="52"/>
      <c r="AC651" s="53">
        <f t="shared" ref="AC651" si="884">AC114+AC293+AD472</f>
        <v>14</v>
      </c>
      <c r="AD651" s="53"/>
      <c r="AE651" s="52">
        <f t="shared" ref="AE651" si="885">AE114+AE293+AF472</f>
        <v>2</v>
      </c>
      <c r="AF651" s="52"/>
      <c r="AG651" s="53">
        <f t="shared" ref="AG651" si="886">AG114+AG293+AH472</f>
        <v>35</v>
      </c>
      <c r="AH651" s="53"/>
      <c r="AI651" s="52">
        <f t="shared" ref="AI651" si="887">AI114+AI293+AJ472</f>
        <v>7</v>
      </c>
      <c r="AJ651" s="52"/>
      <c r="AK651" s="30"/>
      <c r="AL651" s="30"/>
    </row>
    <row r="652" spans="1:38" ht="30" customHeight="1" thickBot="1">
      <c r="A652" s="57" t="s">
        <v>371</v>
      </c>
      <c r="B652" s="57"/>
      <c r="C652" s="58">
        <f t="shared" si="543"/>
        <v>47</v>
      </c>
      <c r="D652" s="59"/>
      <c r="E652" s="60">
        <f t="shared" si="544"/>
        <v>8</v>
      </c>
      <c r="F652" s="60"/>
      <c r="G652" s="60">
        <f t="shared" si="793"/>
        <v>55</v>
      </c>
      <c r="H652" s="60"/>
      <c r="I652" s="53">
        <f t="shared" si="794"/>
        <v>0</v>
      </c>
      <c r="J652" s="53"/>
      <c r="K652" s="52">
        <f t="shared" si="795"/>
        <v>0</v>
      </c>
      <c r="L652" s="52"/>
      <c r="M652" s="53">
        <f t="shared" si="796"/>
        <v>5</v>
      </c>
      <c r="N652" s="53"/>
      <c r="O652" s="52">
        <f t="shared" si="797"/>
        <v>1</v>
      </c>
      <c r="P652" s="52"/>
      <c r="Q652" s="53">
        <f t="shared" si="798"/>
        <v>4</v>
      </c>
      <c r="R652" s="53"/>
      <c r="S652" s="52">
        <f t="shared" si="799"/>
        <v>1</v>
      </c>
      <c r="T652" s="52"/>
      <c r="U652" s="53">
        <f t="shared" ref="U652" si="888">U115+U294+V473</f>
        <v>5</v>
      </c>
      <c r="V652" s="53"/>
      <c r="W652" s="52">
        <f t="shared" ref="W652" si="889">W115+W294+X473</f>
        <v>0</v>
      </c>
      <c r="X652" s="52"/>
      <c r="Y652" s="53">
        <f t="shared" ref="Y652" si="890">Y115+Y294+Z473</f>
        <v>8</v>
      </c>
      <c r="Z652" s="53"/>
      <c r="AA652" s="52">
        <f t="shared" ref="AA652" si="891">AA115+AA294+AB473</f>
        <v>0</v>
      </c>
      <c r="AB652" s="52"/>
      <c r="AC652" s="53">
        <f t="shared" ref="AC652" si="892">AC115+AC294+AD473</f>
        <v>6</v>
      </c>
      <c r="AD652" s="53"/>
      <c r="AE652" s="52">
        <f t="shared" ref="AE652" si="893">AE115+AE294+AF473</f>
        <v>3</v>
      </c>
      <c r="AF652" s="52"/>
      <c r="AG652" s="53">
        <f t="shared" ref="AG652" si="894">AG115+AG294+AH473</f>
        <v>19</v>
      </c>
      <c r="AH652" s="53"/>
      <c r="AI652" s="52">
        <f t="shared" ref="AI652" si="895">AI115+AI294+AJ473</f>
        <v>3</v>
      </c>
      <c r="AJ652" s="52"/>
      <c r="AK652" s="30"/>
      <c r="AL652" s="30"/>
    </row>
    <row r="653" spans="1:38" ht="30" customHeight="1" thickBot="1">
      <c r="A653" s="57" t="s">
        <v>372</v>
      </c>
      <c r="B653" s="57"/>
      <c r="C653" s="58">
        <f t="shared" si="543"/>
        <v>30</v>
      </c>
      <c r="D653" s="59"/>
      <c r="E653" s="60">
        <f t="shared" si="544"/>
        <v>3</v>
      </c>
      <c r="F653" s="60"/>
      <c r="G653" s="60">
        <f t="shared" si="793"/>
        <v>33</v>
      </c>
      <c r="H653" s="60"/>
      <c r="I653" s="53">
        <f t="shared" si="794"/>
        <v>1</v>
      </c>
      <c r="J653" s="53"/>
      <c r="K653" s="52">
        <f t="shared" si="795"/>
        <v>0</v>
      </c>
      <c r="L653" s="52"/>
      <c r="M653" s="53">
        <f t="shared" si="796"/>
        <v>4</v>
      </c>
      <c r="N653" s="53"/>
      <c r="O653" s="52">
        <f t="shared" si="797"/>
        <v>1</v>
      </c>
      <c r="P653" s="52"/>
      <c r="Q653" s="53">
        <f t="shared" si="798"/>
        <v>3</v>
      </c>
      <c r="R653" s="53"/>
      <c r="S653" s="52">
        <f t="shared" si="799"/>
        <v>2</v>
      </c>
      <c r="T653" s="52"/>
      <c r="U653" s="53">
        <f t="shared" ref="U653" si="896">U116+U295+V474</f>
        <v>7</v>
      </c>
      <c r="V653" s="53"/>
      <c r="W653" s="52">
        <f t="shared" ref="W653" si="897">W116+W295+X474</f>
        <v>0</v>
      </c>
      <c r="X653" s="52"/>
      <c r="Y653" s="53">
        <f t="shared" ref="Y653" si="898">Y116+Y295+Z474</f>
        <v>0</v>
      </c>
      <c r="Z653" s="53"/>
      <c r="AA653" s="52">
        <f t="shared" ref="AA653" si="899">AA116+AA295+AB474</f>
        <v>0</v>
      </c>
      <c r="AB653" s="52"/>
      <c r="AC653" s="53">
        <f t="shared" ref="AC653" si="900">AC116+AC295+AD474</f>
        <v>6</v>
      </c>
      <c r="AD653" s="53"/>
      <c r="AE653" s="52">
        <f t="shared" ref="AE653" si="901">AE116+AE295+AF474</f>
        <v>0</v>
      </c>
      <c r="AF653" s="52"/>
      <c r="AG653" s="53">
        <f t="shared" ref="AG653" si="902">AG116+AG295+AH474</f>
        <v>9</v>
      </c>
      <c r="AH653" s="53"/>
      <c r="AI653" s="52">
        <f t="shared" ref="AI653" si="903">AI116+AI295+AJ474</f>
        <v>0</v>
      </c>
      <c r="AJ653" s="52"/>
      <c r="AK653" s="30"/>
      <c r="AL653" s="30"/>
    </row>
    <row r="654" spans="1:38" ht="30" customHeight="1" thickBot="1">
      <c r="A654" s="57" t="s">
        <v>373</v>
      </c>
      <c r="B654" s="57"/>
      <c r="C654" s="58">
        <f t="shared" si="543"/>
        <v>57</v>
      </c>
      <c r="D654" s="59"/>
      <c r="E654" s="60">
        <f t="shared" si="544"/>
        <v>13</v>
      </c>
      <c r="F654" s="60"/>
      <c r="G654" s="60">
        <f t="shared" si="793"/>
        <v>70</v>
      </c>
      <c r="H654" s="60"/>
      <c r="I654" s="53">
        <f t="shared" si="794"/>
        <v>4</v>
      </c>
      <c r="J654" s="53"/>
      <c r="K654" s="52">
        <f t="shared" si="795"/>
        <v>0</v>
      </c>
      <c r="L654" s="52"/>
      <c r="M654" s="53">
        <f t="shared" si="796"/>
        <v>9</v>
      </c>
      <c r="N654" s="53"/>
      <c r="O654" s="52">
        <f t="shared" si="797"/>
        <v>1</v>
      </c>
      <c r="P654" s="52"/>
      <c r="Q654" s="53">
        <f t="shared" si="798"/>
        <v>2</v>
      </c>
      <c r="R654" s="53"/>
      <c r="S654" s="52">
        <f t="shared" si="799"/>
        <v>0</v>
      </c>
      <c r="T654" s="52"/>
      <c r="U654" s="53">
        <f t="shared" ref="U654" si="904">U117+U296+V475</f>
        <v>7</v>
      </c>
      <c r="V654" s="53"/>
      <c r="W654" s="52">
        <f t="shared" ref="W654" si="905">W117+W296+X475</f>
        <v>0</v>
      </c>
      <c r="X654" s="52"/>
      <c r="Y654" s="53">
        <f t="shared" ref="Y654" si="906">Y117+Y296+Z475</f>
        <v>1</v>
      </c>
      <c r="Z654" s="53"/>
      <c r="AA654" s="52">
        <f t="shared" ref="AA654" si="907">AA117+AA296+AB475</f>
        <v>1</v>
      </c>
      <c r="AB654" s="52"/>
      <c r="AC654" s="53">
        <f t="shared" ref="AC654" si="908">AC117+AC296+AD475</f>
        <v>9</v>
      </c>
      <c r="AD654" s="53"/>
      <c r="AE654" s="52">
        <f t="shared" ref="AE654" si="909">AE117+AE296+AF475</f>
        <v>1</v>
      </c>
      <c r="AF654" s="52"/>
      <c r="AG654" s="53">
        <f t="shared" ref="AG654" si="910">AG117+AG296+AH475</f>
        <v>25</v>
      </c>
      <c r="AH654" s="53"/>
      <c r="AI654" s="52">
        <f t="shared" ref="AI654" si="911">AI117+AI296+AJ475</f>
        <v>10</v>
      </c>
      <c r="AJ654" s="52"/>
      <c r="AK654" s="30"/>
      <c r="AL654" s="30"/>
    </row>
    <row r="655" spans="1:38" ht="30" customHeight="1" thickBot="1">
      <c r="A655" s="57" t="s">
        <v>374</v>
      </c>
      <c r="B655" s="57"/>
      <c r="C655" s="58">
        <f t="shared" si="543"/>
        <v>8</v>
      </c>
      <c r="D655" s="59"/>
      <c r="E655" s="60">
        <f t="shared" si="544"/>
        <v>1</v>
      </c>
      <c r="F655" s="60"/>
      <c r="G655" s="60">
        <f t="shared" si="793"/>
        <v>9</v>
      </c>
      <c r="H655" s="60"/>
      <c r="I655" s="53">
        <f t="shared" si="794"/>
        <v>0</v>
      </c>
      <c r="J655" s="53"/>
      <c r="K655" s="52">
        <f t="shared" si="795"/>
        <v>0</v>
      </c>
      <c r="L655" s="52"/>
      <c r="M655" s="53">
        <f t="shared" si="796"/>
        <v>1</v>
      </c>
      <c r="N655" s="53"/>
      <c r="O655" s="52">
        <f t="shared" si="797"/>
        <v>0</v>
      </c>
      <c r="P655" s="52"/>
      <c r="Q655" s="53">
        <f t="shared" si="798"/>
        <v>3</v>
      </c>
      <c r="R655" s="53"/>
      <c r="S655" s="52">
        <f t="shared" si="799"/>
        <v>0</v>
      </c>
      <c r="T655" s="52"/>
      <c r="U655" s="53">
        <f t="shared" ref="U655" si="912">U118+U297+V476</f>
        <v>2</v>
      </c>
      <c r="V655" s="53"/>
      <c r="W655" s="52">
        <f t="shared" ref="W655" si="913">W118+W297+X476</f>
        <v>0</v>
      </c>
      <c r="X655" s="52"/>
      <c r="Y655" s="53">
        <f t="shared" ref="Y655" si="914">Y118+Y297+Z476</f>
        <v>0</v>
      </c>
      <c r="Z655" s="53"/>
      <c r="AA655" s="52">
        <f t="shared" ref="AA655" si="915">AA118+AA297+AB476</f>
        <v>0</v>
      </c>
      <c r="AB655" s="52"/>
      <c r="AC655" s="53">
        <f t="shared" ref="AC655" si="916">AC118+AC297+AD476</f>
        <v>1</v>
      </c>
      <c r="AD655" s="53"/>
      <c r="AE655" s="52">
        <f t="shared" ref="AE655" si="917">AE118+AE297+AF476</f>
        <v>0</v>
      </c>
      <c r="AF655" s="52"/>
      <c r="AG655" s="53">
        <f t="shared" ref="AG655" si="918">AG118+AG297+AH476</f>
        <v>1</v>
      </c>
      <c r="AH655" s="53"/>
      <c r="AI655" s="52">
        <f t="shared" ref="AI655" si="919">AI118+AI297+AJ476</f>
        <v>1</v>
      </c>
      <c r="AJ655" s="52"/>
      <c r="AK655" s="30"/>
      <c r="AL655" s="30"/>
    </row>
    <row r="656" spans="1:38" ht="30" customHeight="1" thickBot="1">
      <c r="A656" s="57" t="s">
        <v>375</v>
      </c>
      <c r="B656" s="57"/>
      <c r="C656" s="58">
        <f t="shared" si="543"/>
        <v>52</v>
      </c>
      <c r="D656" s="59"/>
      <c r="E656" s="60">
        <f t="shared" si="544"/>
        <v>9</v>
      </c>
      <c r="F656" s="60"/>
      <c r="G656" s="60">
        <f t="shared" si="793"/>
        <v>61</v>
      </c>
      <c r="H656" s="60"/>
      <c r="I656" s="53">
        <f t="shared" si="794"/>
        <v>0</v>
      </c>
      <c r="J656" s="53"/>
      <c r="K656" s="52">
        <f t="shared" si="795"/>
        <v>0</v>
      </c>
      <c r="L656" s="52"/>
      <c r="M656" s="53">
        <f t="shared" si="796"/>
        <v>0</v>
      </c>
      <c r="N656" s="53"/>
      <c r="O656" s="52">
        <f t="shared" si="797"/>
        <v>0</v>
      </c>
      <c r="P656" s="52"/>
      <c r="Q656" s="53">
        <f t="shared" si="798"/>
        <v>3</v>
      </c>
      <c r="R656" s="53"/>
      <c r="S656" s="52">
        <f t="shared" si="799"/>
        <v>0</v>
      </c>
      <c r="T656" s="52"/>
      <c r="U656" s="53">
        <f t="shared" ref="U656" si="920">U119+U298+V477</f>
        <v>11</v>
      </c>
      <c r="V656" s="53"/>
      <c r="W656" s="52">
        <f t="shared" ref="W656" si="921">W119+W298+X477</f>
        <v>0</v>
      </c>
      <c r="X656" s="52"/>
      <c r="Y656" s="53">
        <f t="shared" ref="Y656" si="922">Y119+Y298+Z477</f>
        <v>0</v>
      </c>
      <c r="Z656" s="53"/>
      <c r="AA656" s="52">
        <f t="shared" ref="AA656" si="923">AA119+AA298+AB477</f>
        <v>0</v>
      </c>
      <c r="AB656" s="52"/>
      <c r="AC656" s="53">
        <f t="shared" ref="AC656" si="924">AC119+AC298+AD477</f>
        <v>1</v>
      </c>
      <c r="AD656" s="53"/>
      <c r="AE656" s="52">
        <f t="shared" ref="AE656" si="925">AE119+AE298+AF477</f>
        <v>0</v>
      </c>
      <c r="AF656" s="52"/>
      <c r="AG656" s="53">
        <f t="shared" ref="AG656" si="926">AG119+AG298+AH477</f>
        <v>37</v>
      </c>
      <c r="AH656" s="53"/>
      <c r="AI656" s="52">
        <f t="shared" ref="AI656" si="927">AI119+AI298+AJ477</f>
        <v>9</v>
      </c>
      <c r="AJ656" s="52"/>
      <c r="AK656" s="30"/>
      <c r="AL656" s="30"/>
    </row>
    <row r="657" spans="1:38" ht="30" customHeight="1" thickBot="1">
      <c r="A657" s="57" t="s">
        <v>376</v>
      </c>
      <c r="B657" s="57"/>
      <c r="C657" s="58">
        <f t="shared" si="543"/>
        <v>13</v>
      </c>
      <c r="D657" s="59"/>
      <c r="E657" s="60">
        <f t="shared" si="544"/>
        <v>0</v>
      </c>
      <c r="F657" s="60"/>
      <c r="G657" s="60">
        <f t="shared" si="793"/>
        <v>13</v>
      </c>
      <c r="H657" s="60"/>
      <c r="I657" s="53">
        <f t="shared" si="794"/>
        <v>0</v>
      </c>
      <c r="J657" s="53"/>
      <c r="K657" s="52">
        <f t="shared" si="795"/>
        <v>0</v>
      </c>
      <c r="L657" s="52"/>
      <c r="M657" s="53">
        <f t="shared" si="796"/>
        <v>0</v>
      </c>
      <c r="N657" s="53"/>
      <c r="O657" s="52">
        <f t="shared" si="797"/>
        <v>0</v>
      </c>
      <c r="P657" s="52"/>
      <c r="Q657" s="53">
        <f t="shared" si="798"/>
        <v>0</v>
      </c>
      <c r="R657" s="53"/>
      <c r="S657" s="52">
        <f t="shared" si="799"/>
        <v>0</v>
      </c>
      <c r="T657" s="52"/>
      <c r="U657" s="53">
        <f t="shared" ref="U657" si="928">U120+U299+V478</f>
        <v>0</v>
      </c>
      <c r="V657" s="53"/>
      <c r="W657" s="52">
        <f t="shared" ref="W657" si="929">W120+W299+X478</f>
        <v>0</v>
      </c>
      <c r="X657" s="52"/>
      <c r="Y657" s="53">
        <f t="shared" ref="Y657" si="930">Y120+Y299+Z478</f>
        <v>2</v>
      </c>
      <c r="Z657" s="53"/>
      <c r="AA657" s="52">
        <f t="shared" ref="AA657" si="931">AA120+AA299+AB478</f>
        <v>0</v>
      </c>
      <c r="AB657" s="52"/>
      <c r="AC657" s="53">
        <f t="shared" ref="AC657" si="932">AC120+AC299+AD478</f>
        <v>5</v>
      </c>
      <c r="AD657" s="53"/>
      <c r="AE657" s="52">
        <f t="shared" ref="AE657" si="933">AE120+AE299+AF478</f>
        <v>0</v>
      </c>
      <c r="AF657" s="52"/>
      <c r="AG657" s="53">
        <f t="shared" ref="AG657" si="934">AG120+AG299+AH478</f>
        <v>6</v>
      </c>
      <c r="AH657" s="53"/>
      <c r="AI657" s="52">
        <f t="shared" ref="AI657" si="935">AI120+AI299+AJ478</f>
        <v>0</v>
      </c>
      <c r="AJ657" s="52"/>
      <c r="AK657" s="30"/>
      <c r="AL657" s="30"/>
    </row>
    <row r="658" spans="1:38" ht="30" customHeight="1" thickBot="1">
      <c r="A658" s="57" t="s">
        <v>377</v>
      </c>
      <c r="B658" s="57"/>
      <c r="C658" s="58">
        <f t="shared" si="543"/>
        <v>4</v>
      </c>
      <c r="D658" s="59"/>
      <c r="E658" s="60">
        <f t="shared" si="544"/>
        <v>2</v>
      </c>
      <c r="F658" s="60"/>
      <c r="G658" s="60">
        <f t="shared" si="793"/>
        <v>6</v>
      </c>
      <c r="H658" s="60"/>
      <c r="I658" s="53">
        <f t="shared" si="794"/>
        <v>0</v>
      </c>
      <c r="J658" s="53"/>
      <c r="K658" s="52">
        <f t="shared" si="795"/>
        <v>0</v>
      </c>
      <c r="L658" s="52"/>
      <c r="M658" s="53">
        <f t="shared" si="796"/>
        <v>0</v>
      </c>
      <c r="N658" s="53"/>
      <c r="O658" s="52">
        <f t="shared" si="797"/>
        <v>0</v>
      </c>
      <c r="P658" s="52"/>
      <c r="Q658" s="53">
        <f t="shared" si="798"/>
        <v>0</v>
      </c>
      <c r="R658" s="53"/>
      <c r="S658" s="52">
        <f t="shared" si="799"/>
        <v>0</v>
      </c>
      <c r="T658" s="52"/>
      <c r="U658" s="53">
        <f t="shared" ref="U658" si="936">U121+U300+V479</f>
        <v>0</v>
      </c>
      <c r="V658" s="53"/>
      <c r="W658" s="52">
        <f t="shared" ref="W658" si="937">W121+W300+X479</f>
        <v>0</v>
      </c>
      <c r="X658" s="52"/>
      <c r="Y658" s="53">
        <f t="shared" ref="Y658" si="938">Y121+Y300+Z479</f>
        <v>0</v>
      </c>
      <c r="Z658" s="53"/>
      <c r="AA658" s="52">
        <f t="shared" ref="AA658" si="939">AA121+AA300+AB479</f>
        <v>0</v>
      </c>
      <c r="AB658" s="52"/>
      <c r="AC658" s="53">
        <f t="shared" ref="AC658" si="940">AC121+AC300+AD479</f>
        <v>0</v>
      </c>
      <c r="AD658" s="53"/>
      <c r="AE658" s="52">
        <f t="shared" ref="AE658" si="941">AE121+AE300+AF479</f>
        <v>0</v>
      </c>
      <c r="AF658" s="52"/>
      <c r="AG658" s="53">
        <f t="shared" ref="AG658" si="942">AG121+AG300+AH479</f>
        <v>4</v>
      </c>
      <c r="AH658" s="53"/>
      <c r="AI658" s="52">
        <f t="shared" ref="AI658" si="943">AI121+AI300+AJ479</f>
        <v>2</v>
      </c>
      <c r="AJ658" s="52"/>
      <c r="AK658" s="30"/>
      <c r="AL658" s="30"/>
    </row>
    <row r="659" spans="1:38" ht="30" customHeight="1" thickBot="1">
      <c r="A659" s="57" t="s">
        <v>378</v>
      </c>
      <c r="B659" s="57"/>
      <c r="C659" s="58">
        <f t="shared" si="543"/>
        <v>37</v>
      </c>
      <c r="D659" s="59"/>
      <c r="E659" s="60">
        <f t="shared" si="544"/>
        <v>4</v>
      </c>
      <c r="F659" s="60"/>
      <c r="G659" s="60">
        <f t="shared" si="793"/>
        <v>41</v>
      </c>
      <c r="H659" s="60"/>
      <c r="I659" s="53">
        <f t="shared" si="794"/>
        <v>1</v>
      </c>
      <c r="J659" s="53"/>
      <c r="K659" s="52">
        <f t="shared" si="795"/>
        <v>1</v>
      </c>
      <c r="L659" s="52"/>
      <c r="M659" s="53">
        <f t="shared" si="796"/>
        <v>4</v>
      </c>
      <c r="N659" s="53"/>
      <c r="O659" s="52">
        <f t="shared" si="797"/>
        <v>0</v>
      </c>
      <c r="P659" s="52"/>
      <c r="Q659" s="53">
        <f t="shared" si="798"/>
        <v>2</v>
      </c>
      <c r="R659" s="53"/>
      <c r="S659" s="52">
        <f t="shared" si="799"/>
        <v>0</v>
      </c>
      <c r="T659" s="52"/>
      <c r="U659" s="53">
        <f t="shared" ref="U659" si="944">U122+U301+V480</f>
        <v>4</v>
      </c>
      <c r="V659" s="53"/>
      <c r="W659" s="52">
        <f t="shared" ref="W659" si="945">W122+W301+X480</f>
        <v>0</v>
      </c>
      <c r="X659" s="52"/>
      <c r="Y659" s="53">
        <f t="shared" ref="Y659" si="946">Y122+Y301+Z480</f>
        <v>0</v>
      </c>
      <c r="Z659" s="53"/>
      <c r="AA659" s="52">
        <f t="shared" ref="AA659" si="947">AA122+AA301+AB480</f>
        <v>0</v>
      </c>
      <c r="AB659" s="52"/>
      <c r="AC659" s="53">
        <f t="shared" ref="AC659" si="948">AC122+AC301+AD480</f>
        <v>8</v>
      </c>
      <c r="AD659" s="53"/>
      <c r="AE659" s="52">
        <f t="shared" ref="AE659" si="949">AE122+AE301+AF480</f>
        <v>3</v>
      </c>
      <c r="AF659" s="52"/>
      <c r="AG659" s="53">
        <f t="shared" ref="AG659" si="950">AG122+AG301+AH480</f>
        <v>18</v>
      </c>
      <c r="AH659" s="53"/>
      <c r="AI659" s="52">
        <f t="shared" ref="AI659" si="951">AI122+AI301+AJ480</f>
        <v>0</v>
      </c>
      <c r="AJ659" s="52"/>
      <c r="AK659" s="30"/>
      <c r="AL659" s="30"/>
    </row>
    <row r="660" spans="1:38" ht="30" customHeight="1" thickBot="1">
      <c r="A660" s="57" t="s">
        <v>379</v>
      </c>
      <c r="B660" s="57"/>
      <c r="C660" s="58">
        <f t="shared" si="543"/>
        <v>31</v>
      </c>
      <c r="D660" s="59"/>
      <c r="E660" s="60">
        <f t="shared" si="544"/>
        <v>4</v>
      </c>
      <c r="F660" s="60"/>
      <c r="G660" s="60">
        <f t="shared" si="793"/>
        <v>35</v>
      </c>
      <c r="H660" s="60"/>
      <c r="I660" s="53">
        <f t="shared" si="794"/>
        <v>0</v>
      </c>
      <c r="J660" s="53"/>
      <c r="K660" s="52">
        <f t="shared" si="795"/>
        <v>0</v>
      </c>
      <c r="L660" s="52"/>
      <c r="M660" s="53">
        <f t="shared" si="796"/>
        <v>0</v>
      </c>
      <c r="N660" s="53"/>
      <c r="O660" s="52">
        <f t="shared" si="797"/>
        <v>0</v>
      </c>
      <c r="P660" s="52"/>
      <c r="Q660" s="53">
        <f t="shared" si="798"/>
        <v>1</v>
      </c>
      <c r="R660" s="53"/>
      <c r="S660" s="52">
        <f t="shared" si="799"/>
        <v>0</v>
      </c>
      <c r="T660" s="52"/>
      <c r="U660" s="53">
        <f t="shared" ref="U660" si="952">U123+U302+V481</f>
        <v>2</v>
      </c>
      <c r="V660" s="53"/>
      <c r="W660" s="52">
        <f t="shared" ref="W660" si="953">W123+W302+X481</f>
        <v>0</v>
      </c>
      <c r="X660" s="52"/>
      <c r="Y660" s="53">
        <f t="shared" ref="Y660" si="954">Y123+Y302+Z481</f>
        <v>0</v>
      </c>
      <c r="Z660" s="53"/>
      <c r="AA660" s="52">
        <f t="shared" ref="AA660" si="955">AA123+AA302+AB481</f>
        <v>0</v>
      </c>
      <c r="AB660" s="52"/>
      <c r="AC660" s="53">
        <f t="shared" ref="AC660" si="956">AC123+AC302+AD481</f>
        <v>6</v>
      </c>
      <c r="AD660" s="53"/>
      <c r="AE660" s="52">
        <f t="shared" ref="AE660" si="957">AE123+AE302+AF481</f>
        <v>2</v>
      </c>
      <c r="AF660" s="52"/>
      <c r="AG660" s="53">
        <f t="shared" ref="AG660" si="958">AG123+AG302+AH481</f>
        <v>22</v>
      </c>
      <c r="AH660" s="53"/>
      <c r="AI660" s="52">
        <f t="shared" ref="AI660" si="959">AI123+AI302+AJ481</f>
        <v>2</v>
      </c>
      <c r="AJ660" s="52"/>
      <c r="AK660" s="30"/>
      <c r="AL660" s="30"/>
    </row>
    <row r="661" spans="1:38" ht="30" customHeight="1" thickBot="1">
      <c r="A661" s="57" t="s">
        <v>380</v>
      </c>
      <c r="B661" s="57"/>
      <c r="C661" s="58">
        <f t="shared" si="543"/>
        <v>38</v>
      </c>
      <c r="D661" s="59"/>
      <c r="E661" s="60">
        <f t="shared" si="544"/>
        <v>10</v>
      </c>
      <c r="F661" s="60"/>
      <c r="G661" s="60">
        <f t="shared" si="793"/>
        <v>48</v>
      </c>
      <c r="H661" s="60"/>
      <c r="I661" s="53">
        <f t="shared" si="794"/>
        <v>3</v>
      </c>
      <c r="J661" s="53"/>
      <c r="K661" s="52">
        <f t="shared" si="795"/>
        <v>0</v>
      </c>
      <c r="L661" s="52"/>
      <c r="M661" s="53">
        <f t="shared" si="796"/>
        <v>4</v>
      </c>
      <c r="N661" s="53"/>
      <c r="O661" s="52">
        <f t="shared" si="797"/>
        <v>2</v>
      </c>
      <c r="P661" s="52"/>
      <c r="Q661" s="53">
        <f t="shared" si="798"/>
        <v>4</v>
      </c>
      <c r="R661" s="53"/>
      <c r="S661" s="52">
        <f t="shared" si="799"/>
        <v>0</v>
      </c>
      <c r="T661" s="52"/>
      <c r="U661" s="53">
        <f t="shared" ref="U661" si="960">U124+U303+V482</f>
        <v>1</v>
      </c>
      <c r="V661" s="53"/>
      <c r="W661" s="52">
        <f t="shared" ref="W661" si="961">W124+W303+X482</f>
        <v>1</v>
      </c>
      <c r="X661" s="52"/>
      <c r="Y661" s="53">
        <f t="shared" ref="Y661" si="962">Y124+Y303+Z482</f>
        <v>1</v>
      </c>
      <c r="Z661" s="53"/>
      <c r="AA661" s="52">
        <f t="shared" ref="AA661" si="963">AA124+AA303+AB482</f>
        <v>0</v>
      </c>
      <c r="AB661" s="52"/>
      <c r="AC661" s="53">
        <f t="shared" ref="AC661" si="964">AC124+AC303+AD482</f>
        <v>5</v>
      </c>
      <c r="AD661" s="53"/>
      <c r="AE661" s="52">
        <f t="shared" ref="AE661" si="965">AE124+AE303+AF482</f>
        <v>1</v>
      </c>
      <c r="AF661" s="52"/>
      <c r="AG661" s="53">
        <f t="shared" ref="AG661" si="966">AG124+AG303+AH482</f>
        <v>20</v>
      </c>
      <c r="AH661" s="53"/>
      <c r="AI661" s="52">
        <f t="shared" ref="AI661" si="967">AI124+AI303+AJ482</f>
        <v>6</v>
      </c>
      <c r="AJ661" s="52"/>
      <c r="AK661" s="30"/>
      <c r="AL661" s="30"/>
    </row>
    <row r="662" spans="1:38" ht="30" customHeight="1" thickBot="1">
      <c r="A662" s="57" t="s">
        <v>381</v>
      </c>
      <c r="B662" s="57"/>
      <c r="C662" s="58">
        <f t="shared" si="543"/>
        <v>17</v>
      </c>
      <c r="D662" s="59"/>
      <c r="E662" s="60">
        <f t="shared" si="544"/>
        <v>0</v>
      </c>
      <c r="F662" s="60"/>
      <c r="G662" s="60">
        <f t="shared" si="793"/>
        <v>17</v>
      </c>
      <c r="H662" s="60"/>
      <c r="I662" s="53">
        <f t="shared" si="794"/>
        <v>0</v>
      </c>
      <c r="J662" s="53"/>
      <c r="K662" s="52">
        <f t="shared" si="795"/>
        <v>0</v>
      </c>
      <c r="L662" s="52"/>
      <c r="M662" s="53">
        <f t="shared" si="796"/>
        <v>2</v>
      </c>
      <c r="N662" s="53"/>
      <c r="O662" s="52">
        <f t="shared" si="797"/>
        <v>0</v>
      </c>
      <c r="P662" s="52"/>
      <c r="Q662" s="53">
        <f t="shared" si="798"/>
        <v>1</v>
      </c>
      <c r="R662" s="53"/>
      <c r="S662" s="52">
        <f t="shared" si="799"/>
        <v>0</v>
      </c>
      <c r="T662" s="52"/>
      <c r="U662" s="53">
        <f t="shared" ref="U662" si="968">U125+U304+V483</f>
        <v>3</v>
      </c>
      <c r="V662" s="53"/>
      <c r="W662" s="52">
        <f t="shared" ref="W662" si="969">W125+W304+X483</f>
        <v>0</v>
      </c>
      <c r="X662" s="52"/>
      <c r="Y662" s="53">
        <f t="shared" ref="Y662" si="970">Y125+Y304+Z483</f>
        <v>0</v>
      </c>
      <c r="Z662" s="53"/>
      <c r="AA662" s="52">
        <f t="shared" ref="AA662" si="971">AA125+AA304+AB483</f>
        <v>0</v>
      </c>
      <c r="AB662" s="52"/>
      <c r="AC662" s="53">
        <f t="shared" ref="AC662" si="972">AC125+AC304+AD483</f>
        <v>4</v>
      </c>
      <c r="AD662" s="53"/>
      <c r="AE662" s="52">
        <f t="shared" ref="AE662" si="973">AE125+AE304+AF483</f>
        <v>0</v>
      </c>
      <c r="AF662" s="52"/>
      <c r="AG662" s="53">
        <f t="shared" ref="AG662" si="974">AG125+AG304+AH483</f>
        <v>7</v>
      </c>
      <c r="AH662" s="53"/>
      <c r="AI662" s="52">
        <f t="shared" ref="AI662" si="975">AI125+AI304+AJ483</f>
        <v>0</v>
      </c>
      <c r="AJ662" s="52"/>
      <c r="AK662" s="30"/>
      <c r="AL662" s="30"/>
    </row>
    <row r="663" spans="1:38" ht="30" customHeight="1" thickBot="1">
      <c r="A663" s="57" t="s">
        <v>382</v>
      </c>
      <c r="B663" s="57"/>
      <c r="C663" s="58">
        <f t="shared" si="543"/>
        <v>157</v>
      </c>
      <c r="D663" s="59"/>
      <c r="E663" s="60">
        <f t="shared" si="544"/>
        <v>30</v>
      </c>
      <c r="F663" s="60"/>
      <c r="G663" s="60">
        <f t="shared" si="793"/>
        <v>187</v>
      </c>
      <c r="H663" s="60"/>
      <c r="I663" s="53">
        <f t="shared" si="794"/>
        <v>1</v>
      </c>
      <c r="J663" s="53"/>
      <c r="K663" s="52">
        <f t="shared" si="795"/>
        <v>0</v>
      </c>
      <c r="L663" s="52"/>
      <c r="M663" s="53">
        <f t="shared" si="796"/>
        <v>15</v>
      </c>
      <c r="N663" s="53"/>
      <c r="O663" s="52">
        <f t="shared" si="797"/>
        <v>3</v>
      </c>
      <c r="P663" s="52"/>
      <c r="Q663" s="53">
        <f t="shared" si="798"/>
        <v>12</v>
      </c>
      <c r="R663" s="53"/>
      <c r="S663" s="52">
        <f t="shared" si="799"/>
        <v>1</v>
      </c>
      <c r="T663" s="52"/>
      <c r="U663" s="53">
        <f t="shared" ref="U663" si="976">U126+U305+V484</f>
        <v>22</v>
      </c>
      <c r="V663" s="53"/>
      <c r="W663" s="52">
        <f t="shared" ref="W663" si="977">W126+W305+X484</f>
        <v>2</v>
      </c>
      <c r="X663" s="52"/>
      <c r="Y663" s="53">
        <f t="shared" ref="Y663" si="978">Y126+Y305+Z484</f>
        <v>10</v>
      </c>
      <c r="Z663" s="53"/>
      <c r="AA663" s="52">
        <f t="shared" ref="AA663" si="979">AA126+AA305+AB484</f>
        <v>0</v>
      </c>
      <c r="AB663" s="52"/>
      <c r="AC663" s="53">
        <f t="shared" ref="AC663" si="980">AC126+AC305+AD484</f>
        <v>21</v>
      </c>
      <c r="AD663" s="53"/>
      <c r="AE663" s="52">
        <f t="shared" ref="AE663" si="981">AE126+AE305+AF484</f>
        <v>6</v>
      </c>
      <c r="AF663" s="52"/>
      <c r="AG663" s="53">
        <f t="shared" ref="AG663" si="982">AG126+AG305+AH484</f>
        <v>76</v>
      </c>
      <c r="AH663" s="53"/>
      <c r="AI663" s="52">
        <f t="shared" ref="AI663" si="983">AI126+AI305+AJ484</f>
        <v>18</v>
      </c>
      <c r="AJ663" s="52"/>
      <c r="AK663" s="30"/>
      <c r="AL663" s="30"/>
    </row>
    <row r="664" spans="1:38" ht="30" customHeight="1" thickBot="1">
      <c r="A664" s="57" t="s">
        <v>458</v>
      </c>
      <c r="B664" s="57"/>
      <c r="C664" s="58">
        <f t="shared" si="543"/>
        <v>0</v>
      </c>
      <c r="D664" s="59"/>
      <c r="E664" s="60">
        <f t="shared" si="544"/>
        <v>3</v>
      </c>
      <c r="F664" s="60"/>
      <c r="G664" s="60">
        <f t="shared" si="793"/>
        <v>3</v>
      </c>
      <c r="H664" s="60"/>
      <c r="I664" s="53">
        <f t="shared" si="794"/>
        <v>0</v>
      </c>
      <c r="J664" s="53"/>
      <c r="K664" s="52">
        <f t="shared" si="795"/>
        <v>0</v>
      </c>
      <c r="L664" s="52"/>
      <c r="M664" s="53">
        <f t="shared" si="796"/>
        <v>0</v>
      </c>
      <c r="N664" s="53"/>
      <c r="O664" s="52">
        <f t="shared" si="797"/>
        <v>0</v>
      </c>
      <c r="P664" s="52"/>
      <c r="Q664" s="53">
        <f t="shared" si="798"/>
        <v>0</v>
      </c>
      <c r="R664" s="53"/>
      <c r="S664" s="52">
        <f t="shared" si="799"/>
        <v>0</v>
      </c>
      <c r="T664" s="52"/>
      <c r="U664" s="53">
        <f t="shared" ref="U664" si="984">U127+U306+V485</f>
        <v>0</v>
      </c>
      <c r="V664" s="53"/>
      <c r="W664" s="52">
        <f t="shared" ref="W664" si="985">W127+W306+X485</f>
        <v>0</v>
      </c>
      <c r="X664" s="52"/>
      <c r="Y664" s="53">
        <f t="shared" ref="Y664" si="986">Y127+Y306+Z485</f>
        <v>0</v>
      </c>
      <c r="Z664" s="53"/>
      <c r="AA664" s="52">
        <f t="shared" ref="AA664" si="987">AA127+AA306+AB485</f>
        <v>0</v>
      </c>
      <c r="AB664" s="52"/>
      <c r="AC664" s="53">
        <f t="shared" ref="AC664" si="988">AC127+AC306+AD485</f>
        <v>0</v>
      </c>
      <c r="AD664" s="53"/>
      <c r="AE664" s="52">
        <f t="shared" ref="AE664" si="989">AE127+AE306+AF485</f>
        <v>0</v>
      </c>
      <c r="AF664" s="52"/>
      <c r="AG664" s="53">
        <f t="shared" ref="AG664" si="990">AG127+AG306+AH485</f>
        <v>0</v>
      </c>
      <c r="AH664" s="53"/>
      <c r="AI664" s="52">
        <f t="shared" ref="AI664" si="991">AI127+AI306+AJ485</f>
        <v>3</v>
      </c>
      <c r="AJ664" s="52"/>
      <c r="AK664" s="30"/>
      <c r="AL664" s="30"/>
    </row>
    <row r="665" spans="1:38" ht="30" customHeight="1" thickBot="1">
      <c r="A665" s="57" t="s">
        <v>384</v>
      </c>
      <c r="B665" s="57"/>
      <c r="C665" s="58">
        <f t="shared" si="543"/>
        <v>82</v>
      </c>
      <c r="D665" s="59"/>
      <c r="E665" s="60">
        <f t="shared" si="544"/>
        <v>16</v>
      </c>
      <c r="F665" s="60"/>
      <c r="G665" s="60">
        <f t="shared" si="793"/>
        <v>98</v>
      </c>
      <c r="H665" s="60"/>
      <c r="I665" s="53">
        <f t="shared" si="794"/>
        <v>3</v>
      </c>
      <c r="J665" s="53"/>
      <c r="K665" s="52">
        <f t="shared" si="795"/>
        <v>0</v>
      </c>
      <c r="L665" s="52"/>
      <c r="M665" s="53">
        <f t="shared" si="796"/>
        <v>9</v>
      </c>
      <c r="N665" s="53"/>
      <c r="O665" s="52">
        <f t="shared" si="797"/>
        <v>0</v>
      </c>
      <c r="P665" s="52"/>
      <c r="Q665" s="53">
        <f t="shared" si="798"/>
        <v>16</v>
      </c>
      <c r="R665" s="53"/>
      <c r="S665" s="52">
        <f t="shared" si="799"/>
        <v>0</v>
      </c>
      <c r="T665" s="52"/>
      <c r="U665" s="53">
        <f t="shared" ref="U665" si="992">U128+U307+V486</f>
        <v>5</v>
      </c>
      <c r="V665" s="53"/>
      <c r="W665" s="52">
        <f t="shared" ref="W665" si="993">W128+W307+X486</f>
        <v>1</v>
      </c>
      <c r="X665" s="52"/>
      <c r="Y665" s="53">
        <f t="shared" ref="Y665" si="994">Y128+Y307+Z486</f>
        <v>4</v>
      </c>
      <c r="Z665" s="53"/>
      <c r="AA665" s="52">
        <f t="shared" ref="AA665" si="995">AA128+AA307+AB486</f>
        <v>1</v>
      </c>
      <c r="AB665" s="52"/>
      <c r="AC665" s="53">
        <f t="shared" ref="AC665" si="996">AC128+AC307+AD486</f>
        <v>13</v>
      </c>
      <c r="AD665" s="53"/>
      <c r="AE665" s="52">
        <f t="shared" ref="AE665" si="997">AE128+AE307+AF486</f>
        <v>2</v>
      </c>
      <c r="AF665" s="52"/>
      <c r="AG665" s="53">
        <f t="shared" ref="AG665" si="998">AG128+AG307+AH486</f>
        <v>32</v>
      </c>
      <c r="AH665" s="53"/>
      <c r="AI665" s="52">
        <f t="shared" ref="AI665" si="999">AI128+AI307+AJ486</f>
        <v>12</v>
      </c>
      <c r="AJ665" s="52"/>
      <c r="AK665" s="30"/>
      <c r="AL665" s="30"/>
    </row>
    <row r="666" spans="1:38" ht="30" customHeight="1" thickBot="1">
      <c r="A666" s="57" t="s">
        <v>385</v>
      </c>
      <c r="B666" s="57"/>
      <c r="C666" s="58">
        <f t="shared" si="543"/>
        <v>40</v>
      </c>
      <c r="D666" s="59"/>
      <c r="E666" s="60">
        <f t="shared" si="544"/>
        <v>7</v>
      </c>
      <c r="F666" s="60"/>
      <c r="G666" s="60">
        <f t="shared" si="793"/>
        <v>47</v>
      </c>
      <c r="H666" s="60"/>
      <c r="I666" s="53">
        <f t="shared" si="794"/>
        <v>0</v>
      </c>
      <c r="J666" s="53"/>
      <c r="K666" s="52">
        <f t="shared" si="795"/>
        <v>0</v>
      </c>
      <c r="L666" s="52"/>
      <c r="M666" s="53">
        <f t="shared" si="796"/>
        <v>3</v>
      </c>
      <c r="N666" s="53"/>
      <c r="O666" s="52">
        <f t="shared" si="797"/>
        <v>0</v>
      </c>
      <c r="P666" s="52"/>
      <c r="Q666" s="53">
        <f t="shared" si="798"/>
        <v>2</v>
      </c>
      <c r="R666" s="53"/>
      <c r="S666" s="52">
        <f t="shared" si="799"/>
        <v>0</v>
      </c>
      <c r="T666" s="52"/>
      <c r="U666" s="53">
        <f t="shared" ref="U666" si="1000">U129+U308+V487</f>
        <v>1</v>
      </c>
      <c r="V666" s="53"/>
      <c r="W666" s="52">
        <f t="shared" ref="W666" si="1001">W129+W308+X487</f>
        <v>0</v>
      </c>
      <c r="X666" s="52"/>
      <c r="Y666" s="53">
        <f t="shared" ref="Y666" si="1002">Y129+Y308+Z487</f>
        <v>2</v>
      </c>
      <c r="Z666" s="53"/>
      <c r="AA666" s="52">
        <f t="shared" ref="AA666" si="1003">AA129+AA308+AB487</f>
        <v>0</v>
      </c>
      <c r="AB666" s="52"/>
      <c r="AC666" s="53">
        <f t="shared" ref="AC666" si="1004">AC129+AC308+AD487</f>
        <v>5</v>
      </c>
      <c r="AD666" s="53"/>
      <c r="AE666" s="52">
        <f t="shared" ref="AE666" si="1005">AE129+AE308+AF487</f>
        <v>2</v>
      </c>
      <c r="AF666" s="52"/>
      <c r="AG666" s="53">
        <f t="shared" ref="AG666" si="1006">AG129+AG308+AH487</f>
        <v>27</v>
      </c>
      <c r="AH666" s="53"/>
      <c r="AI666" s="52">
        <f t="shared" ref="AI666" si="1007">AI129+AI308+AJ487</f>
        <v>5</v>
      </c>
      <c r="AJ666" s="52"/>
      <c r="AK666" s="30"/>
      <c r="AL666" s="30"/>
    </row>
    <row r="667" spans="1:38" ht="30" customHeight="1" thickBot="1">
      <c r="A667" s="57" t="s">
        <v>386</v>
      </c>
      <c r="B667" s="57"/>
      <c r="C667" s="58">
        <f t="shared" si="543"/>
        <v>27</v>
      </c>
      <c r="D667" s="59"/>
      <c r="E667" s="60">
        <f t="shared" si="544"/>
        <v>5</v>
      </c>
      <c r="F667" s="60"/>
      <c r="G667" s="60">
        <f t="shared" si="793"/>
        <v>32</v>
      </c>
      <c r="H667" s="60"/>
      <c r="I667" s="53">
        <f t="shared" si="794"/>
        <v>2</v>
      </c>
      <c r="J667" s="53"/>
      <c r="K667" s="52">
        <f t="shared" si="795"/>
        <v>0</v>
      </c>
      <c r="L667" s="52"/>
      <c r="M667" s="53">
        <f t="shared" si="796"/>
        <v>2</v>
      </c>
      <c r="N667" s="53"/>
      <c r="O667" s="52">
        <f t="shared" si="797"/>
        <v>0</v>
      </c>
      <c r="P667" s="52"/>
      <c r="Q667" s="53">
        <f t="shared" si="798"/>
        <v>2</v>
      </c>
      <c r="R667" s="53"/>
      <c r="S667" s="52">
        <f t="shared" si="799"/>
        <v>1</v>
      </c>
      <c r="T667" s="52"/>
      <c r="U667" s="53">
        <f t="shared" ref="U667" si="1008">U130+U309+V488</f>
        <v>4</v>
      </c>
      <c r="V667" s="53"/>
      <c r="W667" s="52">
        <f t="shared" ref="W667" si="1009">W130+W309+X488</f>
        <v>1</v>
      </c>
      <c r="X667" s="52"/>
      <c r="Y667" s="53">
        <f t="shared" ref="Y667" si="1010">Y130+Y309+Z488</f>
        <v>0</v>
      </c>
      <c r="Z667" s="53"/>
      <c r="AA667" s="52">
        <f t="shared" ref="AA667" si="1011">AA130+AA309+AB488</f>
        <v>0</v>
      </c>
      <c r="AB667" s="52"/>
      <c r="AC667" s="53">
        <f t="shared" ref="AC667" si="1012">AC130+AC309+AD488</f>
        <v>5</v>
      </c>
      <c r="AD667" s="53"/>
      <c r="AE667" s="52">
        <f t="shared" ref="AE667" si="1013">AE130+AE309+AF488</f>
        <v>0</v>
      </c>
      <c r="AF667" s="52"/>
      <c r="AG667" s="53">
        <f t="shared" ref="AG667" si="1014">AG130+AG309+AH488</f>
        <v>12</v>
      </c>
      <c r="AH667" s="53"/>
      <c r="AI667" s="52">
        <f t="shared" ref="AI667" si="1015">AI130+AI309+AJ488</f>
        <v>3</v>
      </c>
      <c r="AJ667" s="52"/>
      <c r="AK667" s="30"/>
      <c r="AL667" s="30"/>
    </row>
    <row r="668" spans="1:38" ht="30" customHeight="1" thickBot="1">
      <c r="A668" s="57" t="s">
        <v>387</v>
      </c>
      <c r="B668" s="57"/>
      <c r="C668" s="58">
        <f t="shared" si="543"/>
        <v>81</v>
      </c>
      <c r="D668" s="59"/>
      <c r="E668" s="60">
        <f t="shared" si="544"/>
        <v>12</v>
      </c>
      <c r="F668" s="60"/>
      <c r="G668" s="60">
        <f t="shared" si="793"/>
        <v>93</v>
      </c>
      <c r="H668" s="60"/>
      <c r="I668" s="53">
        <f t="shared" si="794"/>
        <v>1</v>
      </c>
      <c r="J668" s="53"/>
      <c r="K668" s="52">
        <f t="shared" si="795"/>
        <v>0</v>
      </c>
      <c r="L668" s="52"/>
      <c r="M668" s="53">
        <f t="shared" si="796"/>
        <v>8</v>
      </c>
      <c r="N668" s="53"/>
      <c r="O668" s="52">
        <f t="shared" si="797"/>
        <v>0</v>
      </c>
      <c r="P668" s="52"/>
      <c r="Q668" s="53">
        <f t="shared" si="798"/>
        <v>11</v>
      </c>
      <c r="R668" s="53"/>
      <c r="S668" s="52">
        <f t="shared" si="799"/>
        <v>2</v>
      </c>
      <c r="T668" s="52"/>
      <c r="U668" s="53">
        <f t="shared" ref="U668" si="1016">U131+U310+V489</f>
        <v>9</v>
      </c>
      <c r="V668" s="53"/>
      <c r="W668" s="52">
        <f t="shared" ref="W668" si="1017">W131+W310+X489</f>
        <v>0</v>
      </c>
      <c r="X668" s="52"/>
      <c r="Y668" s="53">
        <f t="shared" ref="Y668" si="1018">Y131+Y310+Z489</f>
        <v>3</v>
      </c>
      <c r="Z668" s="53"/>
      <c r="AA668" s="52">
        <f t="shared" ref="AA668" si="1019">AA131+AA310+AB489</f>
        <v>1</v>
      </c>
      <c r="AB668" s="52"/>
      <c r="AC668" s="53">
        <f t="shared" ref="AC668" si="1020">AC131+AC310+AD489</f>
        <v>15</v>
      </c>
      <c r="AD668" s="53"/>
      <c r="AE668" s="52">
        <f t="shared" ref="AE668" si="1021">AE131+AE310+AF489</f>
        <v>3</v>
      </c>
      <c r="AF668" s="52"/>
      <c r="AG668" s="53">
        <f t="shared" ref="AG668" si="1022">AG131+AG310+AH489</f>
        <v>34</v>
      </c>
      <c r="AH668" s="53"/>
      <c r="AI668" s="52">
        <f t="shared" ref="AI668" si="1023">AI131+AI310+AJ489</f>
        <v>6</v>
      </c>
      <c r="AJ668" s="52"/>
      <c r="AK668" s="30"/>
      <c r="AL668" s="30"/>
    </row>
    <row r="669" spans="1:38" ht="30" customHeight="1" thickBot="1">
      <c r="A669" s="57" t="s">
        <v>388</v>
      </c>
      <c r="B669" s="57"/>
      <c r="C669" s="58">
        <f t="shared" si="543"/>
        <v>12</v>
      </c>
      <c r="D669" s="59"/>
      <c r="E669" s="60">
        <f t="shared" si="544"/>
        <v>1</v>
      </c>
      <c r="F669" s="60"/>
      <c r="G669" s="60">
        <f t="shared" si="793"/>
        <v>13</v>
      </c>
      <c r="H669" s="60"/>
      <c r="I669" s="53">
        <f t="shared" si="794"/>
        <v>0</v>
      </c>
      <c r="J669" s="53"/>
      <c r="K669" s="52">
        <f t="shared" si="795"/>
        <v>0</v>
      </c>
      <c r="L669" s="52"/>
      <c r="M669" s="53">
        <f t="shared" si="796"/>
        <v>0</v>
      </c>
      <c r="N669" s="53"/>
      <c r="O669" s="52">
        <f t="shared" si="797"/>
        <v>0</v>
      </c>
      <c r="P669" s="52"/>
      <c r="Q669" s="53">
        <f t="shared" si="798"/>
        <v>0</v>
      </c>
      <c r="R669" s="53"/>
      <c r="S669" s="52">
        <f t="shared" si="799"/>
        <v>0</v>
      </c>
      <c r="T669" s="52"/>
      <c r="U669" s="53">
        <f t="shared" ref="U669" si="1024">U132+U311+V490</f>
        <v>3</v>
      </c>
      <c r="V669" s="53"/>
      <c r="W669" s="52">
        <f t="shared" ref="W669" si="1025">W132+W311+X490</f>
        <v>0</v>
      </c>
      <c r="X669" s="52"/>
      <c r="Y669" s="53">
        <f t="shared" ref="Y669" si="1026">Y132+Y311+Z490</f>
        <v>0</v>
      </c>
      <c r="Z669" s="53"/>
      <c r="AA669" s="52">
        <f t="shared" ref="AA669" si="1027">AA132+AA311+AB490</f>
        <v>0</v>
      </c>
      <c r="AB669" s="52"/>
      <c r="AC669" s="53">
        <f t="shared" ref="AC669" si="1028">AC132+AC311+AD490</f>
        <v>3</v>
      </c>
      <c r="AD669" s="53"/>
      <c r="AE669" s="52">
        <f t="shared" ref="AE669" si="1029">AE132+AE311+AF490</f>
        <v>0</v>
      </c>
      <c r="AF669" s="52"/>
      <c r="AG669" s="53">
        <f t="shared" ref="AG669" si="1030">AG132+AG311+AH490</f>
        <v>6</v>
      </c>
      <c r="AH669" s="53"/>
      <c r="AI669" s="52">
        <f t="shared" ref="AI669" si="1031">AI132+AI311+AJ490</f>
        <v>1</v>
      </c>
      <c r="AJ669" s="52"/>
      <c r="AK669" s="30"/>
      <c r="AL669" s="30"/>
    </row>
    <row r="670" spans="1:38" ht="30" customHeight="1" thickBot="1">
      <c r="A670" s="57" t="s">
        <v>389</v>
      </c>
      <c r="B670" s="57"/>
      <c r="C670" s="58">
        <f t="shared" si="543"/>
        <v>27</v>
      </c>
      <c r="D670" s="59"/>
      <c r="E670" s="60">
        <f t="shared" si="544"/>
        <v>5</v>
      </c>
      <c r="F670" s="60"/>
      <c r="G670" s="60">
        <f t="shared" si="793"/>
        <v>32</v>
      </c>
      <c r="H670" s="60"/>
      <c r="I670" s="53">
        <f t="shared" si="794"/>
        <v>0</v>
      </c>
      <c r="J670" s="53"/>
      <c r="K670" s="52">
        <f t="shared" si="795"/>
        <v>0</v>
      </c>
      <c r="L670" s="52"/>
      <c r="M670" s="53">
        <f t="shared" si="796"/>
        <v>3</v>
      </c>
      <c r="N670" s="53"/>
      <c r="O670" s="52">
        <f t="shared" si="797"/>
        <v>0</v>
      </c>
      <c r="P670" s="52"/>
      <c r="Q670" s="53">
        <f t="shared" si="798"/>
        <v>3</v>
      </c>
      <c r="R670" s="53"/>
      <c r="S670" s="52">
        <f t="shared" si="799"/>
        <v>0</v>
      </c>
      <c r="T670" s="52"/>
      <c r="U670" s="53">
        <f t="shared" ref="U670" si="1032">U133+U312+V491</f>
        <v>1</v>
      </c>
      <c r="V670" s="53"/>
      <c r="W670" s="52">
        <f t="shared" ref="W670" si="1033">W133+W312+X491</f>
        <v>1</v>
      </c>
      <c r="X670" s="52"/>
      <c r="Y670" s="53">
        <f t="shared" ref="Y670" si="1034">Y133+Y312+Z491</f>
        <v>1</v>
      </c>
      <c r="Z670" s="53"/>
      <c r="AA670" s="52">
        <f t="shared" ref="AA670" si="1035">AA133+AA312+AB491</f>
        <v>1</v>
      </c>
      <c r="AB670" s="52"/>
      <c r="AC670" s="53">
        <f t="shared" ref="AC670" si="1036">AC133+AC312+AD491</f>
        <v>5</v>
      </c>
      <c r="AD670" s="53"/>
      <c r="AE670" s="52">
        <f t="shared" ref="AE670" si="1037">AE133+AE312+AF491</f>
        <v>1</v>
      </c>
      <c r="AF670" s="52"/>
      <c r="AG670" s="53">
        <f t="shared" ref="AG670" si="1038">AG133+AG312+AH491</f>
        <v>14</v>
      </c>
      <c r="AH670" s="53"/>
      <c r="AI670" s="52">
        <f t="shared" ref="AI670" si="1039">AI133+AI312+AJ491</f>
        <v>2</v>
      </c>
      <c r="AJ670" s="52"/>
      <c r="AK670" s="30"/>
      <c r="AL670" s="30"/>
    </row>
    <row r="671" spans="1:38" ht="30" customHeight="1" thickBot="1">
      <c r="A671" s="57" t="s">
        <v>459</v>
      </c>
      <c r="B671" s="57"/>
      <c r="C671" s="58">
        <f t="shared" si="543"/>
        <v>19</v>
      </c>
      <c r="D671" s="59"/>
      <c r="E671" s="60">
        <f t="shared" si="544"/>
        <v>3</v>
      </c>
      <c r="F671" s="60"/>
      <c r="G671" s="60">
        <f t="shared" si="793"/>
        <v>22</v>
      </c>
      <c r="H671" s="60"/>
      <c r="I671" s="53">
        <f t="shared" si="794"/>
        <v>1</v>
      </c>
      <c r="J671" s="53"/>
      <c r="K671" s="52">
        <f t="shared" si="795"/>
        <v>0</v>
      </c>
      <c r="L671" s="52"/>
      <c r="M671" s="53">
        <f t="shared" si="796"/>
        <v>1</v>
      </c>
      <c r="N671" s="53"/>
      <c r="O671" s="52">
        <f t="shared" si="797"/>
        <v>0</v>
      </c>
      <c r="P671" s="52"/>
      <c r="Q671" s="53">
        <f t="shared" si="798"/>
        <v>3</v>
      </c>
      <c r="R671" s="53"/>
      <c r="S671" s="52">
        <f t="shared" si="799"/>
        <v>2</v>
      </c>
      <c r="T671" s="52"/>
      <c r="U671" s="53">
        <f t="shared" ref="U671" si="1040">U134+U313+V492</f>
        <v>2</v>
      </c>
      <c r="V671" s="53"/>
      <c r="W671" s="52">
        <f t="shared" ref="W671" si="1041">W134+W313+X492</f>
        <v>0</v>
      </c>
      <c r="X671" s="52"/>
      <c r="Y671" s="53">
        <f t="shared" ref="Y671" si="1042">Y134+Y313+Z492</f>
        <v>2</v>
      </c>
      <c r="Z671" s="53"/>
      <c r="AA671" s="52">
        <f t="shared" ref="AA671" si="1043">AA134+AA313+AB492</f>
        <v>0</v>
      </c>
      <c r="AB671" s="52"/>
      <c r="AC671" s="53">
        <f t="shared" ref="AC671" si="1044">AC134+AC313+AD492</f>
        <v>1</v>
      </c>
      <c r="AD671" s="53"/>
      <c r="AE671" s="52">
        <f t="shared" ref="AE671" si="1045">AE134+AE313+AF492</f>
        <v>0</v>
      </c>
      <c r="AF671" s="52"/>
      <c r="AG671" s="53">
        <f t="shared" ref="AG671" si="1046">AG134+AG313+AH492</f>
        <v>9</v>
      </c>
      <c r="AH671" s="53"/>
      <c r="AI671" s="52">
        <f t="shared" ref="AI671" si="1047">AI134+AI313+AJ492</f>
        <v>1</v>
      </c>
      <c r="AJ671" s="52"/>
      <c r="AK671" s="30"/>
      <c r="AL671" s="30"/>
    </row>
    <row r="672" spans="1:38" ht="30" customHeight="1" thickBot="1">
      <c r="A672" s="57" t="s">
        <v>391</v>
      </c>
      <c r="B672" s="57"/>
      <c r="C672" s="58">
        <f t="shared" si="543"/>
        <v>52</v>
      </c>
      <c r="D672" s="59"/>
      <c r="E672" s="60">
        <f t="shared" si="544"/>
        <v>5</v>
      </c>
      <c r="F672" s="60"/>
      <c r="G672" s="60">
        <f t="shared" si="793"/>
        <v>57</v>
      </c>
      <c r="H672" s="60"/>
      <c r="I672" s="53">
        <f t="shared" si="794"/>
        <v>2</v>
      </c>
      <c r="J672" s="53"/>
      <c r="K672" s="52">
        <f t="shared" si="795"/>
        <v>0</v>
      </c>
      <c r="L672" s="52"/>
      <c r="M672" s="53">
        <f t="shared" si="796"/>
        <v>6</v>
      </c>
      <c r="N672" s="53"/>
      <c r="O672" s="52">
        <f t="shared" si="797"/>
        <v>0</v>
      </c>
      <c r="P672" s="52"/>
      <c r="Q672" s="53">
        <f t="shared" si="798"/>
        <v>7</v>
      </c>
      <c r="R672" s="53"/>
      <c r="S672" s="52">
        <f t="shared" si="799"/>
        <v>0</v>
      </c>
      <c r="T672" s="52"/>
      <c r="U672" s="53">
        <f t="shared" ref="U672" si="1048">U135+U314+V493</f>
        <v>7</v>
      </c>
      <c r="V672" s="53"/>
      <c r="W672" s="52">
        <f t="shared" ref="W672" si="1049">W135+W314+X493</f>
        <v>2</v>
      </c>
      <c r="X672" s="52"/>
      <c r="Y672" s="53">
        <f t="shared" ref="Y672" si="1050">Y135+Y314+Z493</f>
        <v>3</v>
      </c>
      <c r="Z672" s="53"/>
      <c r="AA672" s="52">
        <f t="shared" ref="AA672" si="1051">AA135+AA314+AB493</f>
        <v>0</v>
      </c>
      <c r="AB672" s="52"/>
      <c r="AC672" s="53">
        <f t="shared" ref="AC672" si="1052">AC135+AC314+AD493</f>
        <v>8</v>
      </c>
      <c r="AD672" s="53"/>
      <c r="AE672" s="52">
        <f t="shared" ref="AE672" si="1053">AE135+AE314+AF493</f>
        <v>0</v>
      </c>
      <c r="AF672" s="52"/>
      <c r="AG672" s="53">
        <f t="shared" ref="AG672" si="1054">AG135+AG314+AH493</f>
        <v>19</v>
      </c>
      <c r="AH672" s="53"/>
      <c r="AI672" s="52">
        <f t="shared" ref="AI672" si="1055">AI135+AI314+AJ493</f>
        <v>3</v>
      </c>
      <c r="AJ672" s="52"/>
      <c r="AK672" s="30"/>
      <c r="AL672" s="30"/>
    </row>
    <row r="673" spans="1:38" ht="30" customHeight="1" thickBot="1">
      <c r="A673" s="57" t="s">
        <v>392</v>
      </c>
      <c r="B673" s="57"/>
      <c r="C673" s="58">
        <f t="shared" si="543"/>
        <v>43</v>
      </c>
      <c r="D673" s="59"/>
      <c r="E673" s="60">
        <f t="shared" si="544"/>
        <v>8</v>
      </c>
      <c r="F673" s="60"/>
      <c r="G673" s="60">
        <f t="shared" ref="G673:G704" si="1056">C673+E673</f>
        <v>51</v>
      </c>
      <c r="H673" s="60"/>
      <c r="I673" s="53">
        <f t="shared" ref="I673:I704" si="1057">I136+I315+J494</f>
        <v>0</v>
      </c>
      <c r="J673" s="53"/>
      <c r="K673" s="52">
        <f t="shared" ref="K673:K704" si="1058">K136+K315+L494</f>
        <v>1</v>
      </c>
      <c r="L673" s="52"/>
      <c r="M673" s="53">
        <f t="shared" ref="M673:M704" si="1059">M136+M315+N494</f>
        <v>2</v>
      </c>
      <c r="N673" s="53"/>
      <c r="O673" s="52">
        <f t="shared" ref="O673:O704" si="1060">O136+O315+P494</f>
        <v>0</v>
      </c>
      <c r="P673" s="52"/>
      <c r="Q673" s="53">
        <f t="shared" ref="Q673:Q704" si="1061">Q136+Q315+R494</f>
        <v>5</v>
      </c>
      <c r="R673" s="53"/>
      <c r="S673" s="52">
        <f t="shared" ref="S673:S704" si="1062">S136+S315+T494</f>
        <v>0</v>
      </c>
      <c r="T673" s="52"/>
      <c r="U673" s="53">
        <f t="shared" ref="U673" si="1063">U136+U315+V494</f>
        <v>9</v>
      </c>
      <c r="V673" s="53"/>
      <c r="W673" s="52">
        <f t="shared" ref="W673" si="1064">W136+W315+X494</f>
        <v>0</v>
      </c>
      <c r="X673" s="52"/>
      <c r="Y673" s="53">
        <f t="shared" ref="Y673" si="1065">Y136+Y315+Z494</f>
        <v>1</v>
      </c>
      <c r="Z673" s="53"/>
      <c r="AA673" s="52">
        <f t="shared" ref="AA673" si="1066">AA136+AA315+AB494</f>
        <v>0</v>
      </c>
      <c r="AB673" s="52"/>
      <c r="AC673" s="53">
        <f t="shared" ref="AC673" si="1067">AC136+AC315+AD494</f>
        <v>5</v>
      </c>
      <c r="AD673" s="53"/>
      <c r="AE673" s="52">
        <f t="shared" ref="AE673" si="1068">AE136+AE315+AF494</f>
        <v>2</v>
      </c>
      <c r="AF673" s="52"/>
      <c r="AG673" s="53">
        <f t="shared" ref="AG673" si="1069">AG136+AG315+AH494</f>
        <v>21</v>
      </c>
      <c r="AH673" s="53"/>
      <c r="AI673" s="52">
        <f t="shared" ref="AI673" si="1070">AI136+AI315+AJ494</f>
        <v>5</v>
      </c>
      <c r="AJ673" s="52"/>
      <c r="AK673" s="30"/>
      <c r="AL673" s="30"/>
    </row>
    <row r="674" spans="1:38" ht="30" customHeight="1" thickBot="1">
      <c r="A674" s="57" t="s">
        <v>393</v>
      </c>
      <c r="B674" s="57"/>
      <c r="C674" s="58">
        <f t="shared" ref="C674:C721" si="1071">I674+M674+Q674+U674+Y674+AC674+AG674</f>
        <v>51</v>
      </c>
      <c r="D674" s="59"/>
      <c r="E674" s="60">
        <f t="shared" ref="E674:E721" si="1072">K674+O674+S674+W674+AA674+AE674+AI674</f>
        <v>17</v>
      </c>
      <c r="F674" s="60"/>
      <c r="G674" s="60">
        <f t="shared" si="1056"/>
        <v>68</v>
      </c>
      <c r="H674" s="60"/>
      <c r="I674" s="53">
        <f t="shared" si="1057"/>
        <v>3</v>
      </c>
      <c r="J674" s="53"/>
      <c r="K674" s="52">
        <f t="shared" si="1058"/>
        <v>1</v>
      </c>
      <c r="L674" s="52"/>
      <c r="M674" s="53">
        <f t="shared" si="1059"/>
        <v>2</v>
      </c>
      <c r="N674" s="53"/>
      <c r="O674" s="52">
        <f t="shared" si="1060"/>
        <v>2</v>
      </c>
      <c r="P674" s="52"/>
      <c r="Q674" s="53">
        <f t="shared" si="1061"/>
        <v>5</v>
      </c>
      <c r="R674" s="53"/>
      <c r="S674" s="52">
        <f t="shared" si="1062"/>
        <v>0</v>
      </c>
      <c r="T674" s="52"/>
      <c r="U674" s="53">
        <f t="shared" ref="U674" si="1073">U137+U316+V495</f>
        <v>1</v>
      </c>
      <c r="V674" s="53"/>
      <c r="W674" s="52">
        <f t="shared" ref="W674" si="1074">W137+W316+X495</f>
        <v>0</v>
      </c>
      <c r="X674" s="52"/>
      <c r="Y674" s="53">
        <f t="shared" ref="Y674" si="1075">Y137+Y316+Z495</f>
        <v>1</v>
      </c>
      <c r="Z674" s="53"/>
      <c r="AA674" s="52">
        <f t="shared" ref="AA674" si="1076">AA137+AA316+AB495</f>
        <v>0</v>
      </c>
      <c r="AB674" s="52"/>
      <c r="AC674" s="53">
        <f t="shared" ref="AC674" si="1077">AC137+AC316+AD495</f>
        <v>7</v>
      </c>
      <c r="AD674" s="53"/>
      <c r="AE674" s="52">
        <f t="shared" ref="AE674" si="1078">AE137+AE316+AF495</f>
        <v>0</v>
      </c>
      <c r="AF674" s="52"/>
      <c r="AG674" s="53">
        <f t="shared" ref="AG674" si="1079">AG137+AG316+AH495</f>
        <v>32</v>
      </c>
      <c r="AH674" s="53"/>
      <c r="AI674" s="52">
        <f t="shared" ref="AI674" si="1080">AI137+AI316+AJ495</f>
        <v>14</v>
      </c>
      <c r="AJ674" s="52"/>
      <c r="AK674" s="30"/>
      <c r="AL674" s="30"/>
    </row>
    <row r="675" spans="1:38" ht="30" customHeight="1" thickBot="1">
      <c r="A675" s="57" t="s">
        <v>460</v>
      </c>
      <c r="B675" s="57"/>
      <c r="C675" s="58">
        <f t="shared" si="1071"/>
        <v>44</v>
      </c>
      <c r="D675" s="59"/>
      <c r="E675" s="60">
        <f t="shared" si="1072"/>
        <v>15</v>
      </c>
      <c r="F675" s="60"/>
      <c r="G675" s="60">
        <f t="shared" si="1056"/>
        <v>59</v>
      </c>
      <c r="H675" s="60"/>
      <c r="I675" s="53">
        <f t="shared" si="1057"/>
        <v>8</v>
      </c>
      <c r="J675" s="53"/>
      <c r="K675" s="52">
        <f t="shared" si="1058"/>
        <v>5</v>
      </c>
      <c r="L675" s="52"/>
      <c r="M675" s="53">
        <f t="shared" si="1059"/>
        <v>9</v>
      </c>
      <c r="N675" s="53"/>
      <c r="O675" s="52">
        <f t="shared" si="1060"/>
        <v>1</v>
      </c>
      <c r="P675" s="52"/>
      <c r="Q675" s="53">
        <f t="shared" si="1061"/>
        <v>9</v>
      </c>
      <c r="R675" s="53"/>
      <c r="S675" s="52">
        <f t="shared" si="1062"/>
        <v>3</v>
      </c>
      <c r="T675" s="52"/>
      <c r="U675" s="53">
        <f t="shared" ref="U675" si="1081">U138+U317+V496</f>
        <v>1</v>
      </c>
      <c r="V675" s="53"/>
      <c r="W675" s="52">
        <f t="shared" ref="W675" si="1082">W138+W317+X496</f>
        <v>0</v>
      </c>
      <c r="X675" s="52"/>
      <c r="Y675" s="53">
        <f t="shared" ref="Y675" si="1083">Y138+Y317+Z496</f>
        <v>0</v>
      </c>
      <c r="Z675" s="53"/>
      <c r="AA675" s="52">
        <f t="shared" ref="AA675" si="1084">AA138+AA317+AB496</f>
        <v>0</v>
      </c>
      <c r="AB675" s="52"/>
      <c r="AC675" s="53">
        <f t="shared" ref="AC675" si="1085">AC138+AC317+AD496</f>
        <v>5</v>
      </c>
      <c r="AD675" s="53"/>
      <c r="AE675" s="52">
        <f t="shared" ref="AE675" si="1086">AE138+AE317+AF496</f>
        <v>0</v>
      </c>
      <c r="AF675" s="52"/>
      <c r="AG675" s="53">
        <f t="shared" ref="AG675" si="1087">AG138+AG317+AH496</f>
        <v>12</v>
      </c>
      <c r="AH675" s="53"/>
      <c r="AI675" s="52">
        <f t="shared" ref="AI675" si="1088">AI138+AI317+AJ496</f>
        <v>6</v>
      </c>
      <c r="AJ675" s="52"/>
      <c r="AK675" s="30"/>
      <c r="AL675" s="30"/>
    </row>
    <row r="676" spans="1:38" ht="30" customHeight="1" thickBot="1">
      <c r="A676" s="57" t="s">
        <v>461</v>
      </c>
      <c r="B676" s="57"/>
      <c r="C676" s="58">
        <f t="shared" si="1071"/>
        <v>13</v>
      </c>
      <c r="D676" s="59"/>
      <c r="E676" s="60">
        <f t="shared" si="1072"/>
        <v>3</v>
      </c>
      <c r="F676" s="60"/>
      <c r="G676" s="60">
        <f t="shared" si="1056"/>
        <v>16</v>
      </c>
      <c r="H676" s="60"/>
      <c r="I676" s="53">
        <f t="shared" si="1057"/>
        <v>0</v>
      </c>
      <c r="J676" s="53"/>
      <c r="K676" s="52">
        <f t="shared" si="1058"/>
        <v>0</v>
      </c>
      <c r="L676" s="52"/>
      <c r="M676" s="53">
        <f t="shared" si="1059"/>
        <v>0</v>
      </c>
      <c r="N676" s="53"/>
      <c r="O676" s="52">
        <f t="shared" si="1060"/>
        <v>0</v>
      </c>
      <c r="P676" s="52"/>
      <c r="Q676" s="53">
        <f t="shared" si="1061"/>
        <v>2</v>
      </c>
      <c r="R676" s="53"/>
      <c r="S676" s="52">
        <f t="shared" si="1062"/>
        <v>0</v>
      </c>
      <c r="T676" s="52"/>
      <c r="U676" s="53">
        <f t="shared" ref="U676" si="1089">U139+U318+V497</f>
        <v>1</v>
      </c>
      <c r="V676" s="53"/>
      <c r="W676" s="52">
        <f t="shared" ref="W676" si="1090">W139+W318+X497</f>
        <v>0</v>
      </c>
      <c r="X676" s="52"/>
      <c r="Y676" s="53">
        <f t="shared" ref="Y676" si="1091">Y139+Y318+Z497</f>
        <v>0</v>
      </c>
      <c r="Z676" s="53"/>
      <c r="AA676" s="52">
        <f t="shared" ref="AA676" si="1092">AA139+AA318+AB497</f>
        <v>0</v>
      </c>
      <c r="AB676" s="52"/>
      <c r="AC676" s="53">
        <f t="shared" ref="AC676" si="1093">AC139+AC318+AD497</f>
        <v>3</v>
      </c>
      <c r="AD676" s="53"/>
      <c r="AE676" s="52">
        <f t="shared" ref="AE676" si="1094">AE139+AE318+AF497</f>
        <v>0</v>
      </c>
      <c r="AF676" s="52"/>
      <c r="AG676" s="53">
        <f t="shared" ref="AG676" si="1095">AG139+AG318+AH497</f>
        <v>7</v>
      </c>
      <c r="AH676" s="53"/>
      <c r="AI676" s="52">
        <f t="shared" ref="AI676" si="1096">AI139+AI318+AJ497</f>
        <v>3</v>
      </c>
      <c r="AJ676" s="52"/>
      <c r="AK676" s="30"/>
      <c r="AL676" s="30"/>
    </row>
    <row r="677" spans="1:38" ht="30" customHeight="1" thickBot="1">
      <c r="A677" s="57" t="s">
        <v>394</v>
      </c>
      <c r="B677" s="57"/>
      <c r="C677" s="58">
        <f t="shared" si="1071"/>
        <v>34</v>
      </c>
      <c r="D677" s="59"/>
      <c r="E677" s="60">
        <f t="shared" si="1072"/>
        <v>7</v>
      </c>
      <c r="F677" s="60"/>
      <c r="G677" s="60">
        <f t="shared" si="1056"/>
        <v>41</v>
      </c>
      <c r="H677" s="60"/>
      <c r="I677" s="53">
        <f t="shared" si="1057"/>
        <v>1</v>
      </c>
      <c r="J677" s="53"/>
      <c r="K677" s="52">
        <f t="shared" si="1058"/>
        <v>0</v>
      </c>
      <c r="L677" s="52"/>
      <c r="M677" s="53">
        <f t="shared" si="1059"/>
        <v>5</v>
      </c>
      <c r="N677" s="53"/>
      <c r="O677" s="52">
        <f t="shared" si="1060"/>
        <v>0</v>
      </c>
      <c r="P677" s="52"/>
      <c r="Q677" s="53">
        <f t="shared" si="1061"/>
        <v>9</v>
      </c>
      <c r="R677" s="53"/>
      <c r="S677" s="52">
        <f t="shared" si="1062"/>
        <v>0</v>
      </c>
      <c r="T677" s="52"/>
      <c r="U677" s="53">
        <f t="shared" ref="U677" si="1097">U140+U319+V498</f>
        <v>2</v>
      </c>
      <c r="V677" s="53"/>
      <c r="W677" s="52">
        <f t="shared" ref="W677" si="1098">W140+W319+X498</f>
        <v>1</v>
      </c>
      <c r="X677" s="52"/>
      <c r="Y677" s="53">
        <f t="shared" ref="Y677" si="1099">Y140+Y319+Z498</f>
        <v>2</v>
      </c>
      <c r="Z677" s="53"/>
      <c r="AA677" s="52">
        <f t="shared" ref="AA677" si="1100">AA140+AA319+AB498</f>
        <v>0</v>
      </c>
      <c r="AB677" s="52"/>
      <c r="AC677" s="53">
        <f t="shared" ref="AC677" si="1101">AC140+AC319+AD498</f>
        <v>5</v>
      </c>
      <c r="AD677" s="53"/>
      <c r="AE677" s="52">
        <f t="shared" ref="AE677" si="1102">AE140+AE319+AF498</f>
        <v>4</v>
      </c>
      <c r="AF677" s="52"/>
      <c r="AG677" s="53">
        <f t="shared" ref="AG677" si="1103">AG140+AG319+AH498</f>
        <v>10</v>
      </c>
      <c r="AH677" s="53"/>
      <c r="AI677" s="52">
        <f t="shared" ref="AI677" si="1104">AI140+AI319+AJ498</f>
        <v>2</v>
      </c>
      <c r="AJ677" s="52"/>
      <c r="AK677" s="30"/>
      <c r="AL677" s="30"/>
    </row>
    <row r="678" spans="1:38" ht="30" customHeight="1" thickBot="1">
      <c r="A678" s="57" t="s">
        <v>395</v>
      </c>
      <c r="B678" s="57"/>
      <c r="C678" s="58">
        <f t="shared" si="1071"/>
        <v>37</v>
      </c>
      <c r="D678" s="59"/>
      <c r="E678" s="60">
        <f t="shared" si="1072"/>
        <v>2</v>
      </c>
      <c r="F678" s="60"/>
      <c r="G678" s="60">
        <f t="shared" si="1056"/>
        <v>39</v>
      </c>
      <c r="H678" s="60"/>
      <c r="I678" s="53">
        <f t="shared" si="1057"/>
        <v>0</v>
      </c>
      <c r="J678" s="53"/>
      <c r="K678" s="52">
        <f t="shared" si="1058"/>
        <v>0</v>
      </c>
      <c r="L678" s="52"/>
      <c r="M678" s="53">
        <f t="shared" si="1059"/>
        <v>2</v>
      </c>
      <c r="N678" s="53"/>
      <c r="O678" s="52">
        <f t="shared" si="1060"/>
        <v>0</v>
      </c>
      <c r="P678" s="52"/>
      <c r="Q678" s="53">
        <f t="shared" si="1061"/>
        <v>0</v>
      </c>
      <c r="R678" s="53"/>
      <c r="S678" s="52">
        <f t="shared" si="1062"/>
        <v>0</v>
      </c>
      <c r="T678" s="52"/>
      <c r="U678" s="53">
        <f t="shared" ref="U678" si="1105">U141+U320+V499</f>
        <v>2</v>
      </c>
      <c r="V678" s="53"/>
      <c r="W678" s="52">
        <f t="shared" ref="W678" si="1106">W141+W320+X499</f>
        <v>0</v>
      </c>
      <c r="X678" s="52"/>
      <c r="Y678" s="53">
        <f t="shared" ref="Y678" si="1107">Y141+Y320+Z499</f>
        <v>5</v>
      </c>
      <c r="Z678" s="53"/>
      <c r="AA678" s="52">
        <f t="shared" ref="AA678" si="1108">AA141+AA320+AB499</f>
        <v>0</v>
      </c>
      <c r="AB678" s="52"/>
      <c r="AC678" s="53">
        <f t="shared" ref="AC678" si="1109">AC141+AC320+AD499</f>
        <v>11</v>
      </c>
      <c r="AD678" s="53"/>
      <c r="AE678" s="52">
        <f t="shared" ref="AE678" si="1110">AE141+AE320+AF499</f>
        <v>1</v>
      </c>
      <c r="AF678" s="52"/>
      <c r="AG678" s="53">
        <f t="shared" ref="AG678" si="1111">AG141+AG320+AH499</f>
        <v>17</v>
      </c>
      <c r="AH678" s="53"/>
      <c r="AI678" s="52">
        <f t="shared" ref="AI678" si="1112">AI141+AI320+AJ499</f>
        <v>1</v>
      </c>
      <c r="AJ678" s="52"/>
      <c r="AK678" s="30"/>
      <c r="AL678" s="30"/>
    </row>
    <row r="679" spans="1:38" ht="30" customHeight="1" thickBot="1">
      <c r="A679" s="57" t="s">
        <v>396</v>
      </c>
      <c r="B679" s="57"/>
      <c r="C679" s="58">
        <f t="shared" si="1071"/>
        <v>72</v>
      </c>
      <c r="D679" s="59"/>
      <c r="E679" s="60">
        <f t="shared" si="1072"/>
        <v>21</v>
      </c>
      <c r="F679" s="60"/>
      <c r="G679" s="60">
        <f t="shared" si="1056"/>
        <v>93</v>
      </c>
      <c r="H679" s="60"/>
      <c r="I679" s="53">
        <f t="shared" si="1057"/>
        <v>11</v>
      </c>
      <c r="J679" s="53"/>
      <c r="K679" s="52">
        <f t="shared" si="1058"/>
        <v>7</v>
      </c>
      <c r="L679" s="52"/>
      <c r="M679" s="53">
        <f t="shared" si="1059"/>
        <v>6</v>
      </c>
      <c r="N679" s="53"/>
      <c r="O679" s="52">
        <f t="shared" si="1060"/>
        <v>1</v>
      </c>
      <c r="P679" s="52"/>
      <c r="Q679" s="53">
        <f t="shared" si="1061"/>
        <v>10</v>
      </c>
      <c r="R679" s="53"/>
      <c r="S679" s="52">
        <f t="shared" si="1062"/>
        <v>1</v>
      </c>
      <c r="T679" s="52"/>
      <c r="U679" s="53">
        <f t="shared" ref="U679" si="1113">U142+U321+V500</f>
        <v>6</v>
      </c>
      <c r="V679" s="53"/>
      <c r="W679" s="52">
        <f t="shared" ref="W679" si="1114">W142+W321+X500</f>
        <v>1</v>
      </c>
      <c r="X679" s="52"/>
      <c r="Y679" s="53">
        <f t="shared" ref="Y679" si="1115">Y142+Y321+Z500</f>
        <v>5</v>
      </c>
      <c r="Z679" s="53"/>
      <c r="AA679" s="52">
        <f t="shared" ref="AA679" si="1116">AA142+AA321+AB500</f>
        <v>0</v>
      </c>
      <c r="AB679" s="52"/>
      <c r="AC679" s="53">
        <f t="shared" ref="AC679" si="1117">AC142+AC321+AD500</f>
        <v>7</v>
      </c>
      <c r="AD679" s="53"/>
      <c r="AE679" s="52">
        <f t="shared" ref="AE679" si="1118">AE142+AE321+AF500</f>
        <v>3</v>
      </c>
      <c r="AF679" s="52"/>
      <c r="AG679" s="53">
        <f t="shared" ref="AG679" si="1119">AG142+AG321+AH500</f>
        <v>27</v>
      </c>
      <c r="AH679" s="53"/>
      <c r="AI679" s="52">
        <f t="shared" ref="AI679" si="1120">AI142+AI321+AJ500</f>
        <v>8</v>
      </c>
      <c r="AJ679" s="52"/>
      <c r="AK679" s="30"/>
      <c r="AL679" s="30"/>
    </row>
    <row r="680" spans="1:38" ht="30" customHeight="1" thickBot="1">
      <c r="A680" s="57" t="s">
        <v>397</v>
      </c>
      <c r="B680" s="57"/>
      <c r="C680" s="58">
        <f t="shared" si="1071"/>
        <v>30</v>
      </c>
      <c r="D680" s="59"/>
      <c r="E680" s="60">
        <f t="shared" si="1072"/>
        <v>6</v>
      </c>
      <c r="F680" s="60"/>
      <c r="G680" s="60">
        <f t="shared" si="1056"/>
        <v>36</v>
      </c>
      <c r="H680" s="60"/>
      <c r="I680" s="53">
        <f t="shared" si="1057"/>
        <v>7</v>
      </c>
      <c r="J680" s="53"/>
      <c r="K680" s="52">
        <f t="shared" si="1058"/>
        <v>1</v>
      </c>
      <c r="L680" s="52"/>
      <c r="M680" s="53">
        <f t="shared" si="1059"/>
        <v>1</v>
      </c>
      <c r="N680" s="53"/>
      <c r="O680" s="52">
        <f t="shared" si="1060"/>
        <v>0</v>
      </c>
      <c r="P680" s="52"/>
      <c r="Q680" s="53">
        <f t="shared" si="1061"/>
        <v>8</v>
      </c>
      <c r="R680" s="53"/>
      <c r="S680" s="52">
        <f t="shared" si="1062"/>
        <v>0</v>
      </c>
      <c r="T680" s="52"/>
      <c r="U680" s="53">
        <f t="shared" ref="U680" si="1121">U143+U322+V501</f>
        <v>3</v>
      </c>
      <c r="V680" s="53"/>
      <c r="W680" s="52">
        <f t="shared" ref="W680" si="1122">W143+W322+X501</f>
        <v>2</v>
      </c>
      <c r="X680" s="52"/>
      <c r="Y680" s="53">
        <f t="shared" ref="Y680" si="1123">Y143+Y322+Z501</f>
        <v>1</v>
      </c>
      <c r="Z680" s="53"/>
      <c r="AA680" s="52">
        <f t="shared" ref="AA680" si="1124">AA143+AA322+AB501</f>
        <v>1</v>
      </c>
      <c r="AB680" s="52"/>
      <c r="AC680" s="53">
        <f t="shared" ref="AC680" si="1125">AC143+AC322+AD501</f>
        <v>3</v>
      </c>
      <c r="AD680" s="53"/>
      <c r="AE680" s="52">
        <f t="shared" ref="AE680" si="1126">AE143+AE322+AF501</f>
        <v>1</v>
      </c>
      <c r="AF680" s="52"/>
      <c r="AG680" s="53">
        <f t="shared" ref="AG680" si="1127">AG143+AG322+AH501</f>
        <v>7</v>
      </c>
      <c r="AH680" s="53"/>
      <c r="AI680" s="52">
        <f t="shared" ref="AI680" si="1128">AI143+AI322+AJ501</f>
        <v>1</v>
      </c>
      <c r="AJ680" s="52"/>
      <c r="AK680" s="30"/>
      <c r="AL680" s="30"/>
    </row>
    <row r="681" spans="1:38" ht="30" customHeight="1" thickBot="1">
      <c r="A681" s="57" t="s">
        <v>398</v>
      </c>
      <c r="B681" s="57"/>
      <c r="C681" s="58">
        <f t="shared" si="1071"/>
        <v>3</v>
      </c>
      <c r="D681" s="59"/>
      <c r="E681" s="60">
        <f t="shared" si="1072"/>
        <v>0</v>
      </c>
      <c r="F681" s="60"/>
      <c r="G681" s="60">
        <f t="shared" si="1056"/>
        <v>3</v>
      </c>
      <c r="H681" s="60"/>
      <c r="I681" s="53">
        <f t="shared" si="1057"/>
        <v>0</v>
      </c>
      <c r="J681" s="53"/>
      <c r="K681" s="52">
        <f t="shared" si="1058"/>
        <v>0</v>
      </c>
      <c r="L681" s="52"/>
      <c r="M681" s="53">
        <f t="shared" si="1059"/>
        <v>0</v>
      </c>
      <c r="N681" s="53"/>
      <c r="O681" s="52">
        <f t="shared" si="1060"/>
        <v>0</v>
      </c>
      <c r="P681" s="52"/>
      <c r="Q681" s="53">
        <f t="shared" si="1061"/>
        <v>0</v>
      </c>
      <c r="R681" s="53"/>
      <c r="S681" s="52">
        <f t="shared" si="1062"/>
        <v>0</v>
      </c>
      <c r="T681" s="52"/>
      <c r="U681" s="53">
        <f t="shared" ref="U681" si="1129">U144+U323+V502</f>
        <v>0</v>
      </c>
      <c r="V681" s="53"/>
      <c r="W681" s="52">
        <f t="shared" ref="W681" si="1130">W144+W323+X502</f>
        <v>0</v>
      </c>
      <c r="X681" s="52"/>
      <c r="Y681" s="53">
        <f t="shared" ref="Y681" si="1131">Y144+Y323+Z502</f>
        <v>0</v>
      </c>
      <c r="Z681" s="53"/>
      <c r="AA681" s="52">
        <f t="shared" ref="AA681" si="1132">AA144+AA323+AB502</f>
        <v>0</v>
      </c>
      <c r="AB681" s="52"/>
      <c r="AC681" s="53">
        <f t="shared" ref="AC681" si="1133">AC144+AC323+AD502</f>
        <v>2</v>
      </c>
      <c r="AD681" s="53"/>
      <c r="AE681" s="52">
        <f t="shared" ref="AE681" si="1134">AE144+AE323+AF502</f>
        <v>0</v>
      </c>
      <c r="AF681" s="52"/>
      <c r="AG681" s="53">
        <f t="shared" ref="AG681" si="1135">AG144+AG323+AH502</f>
        <v>1</v>
      </c>
      <c r="AH681" s="53"/>
      <c r="AI681" s="52">
        <f t="shared" ref="AI681" si="1136">AI144+AI323+AJ502</f>
        <v>0</v>
      </c>
      <c r="AJ681" s="52"/>
      <c r="AK681" s="30"/>
      <c r="AL681" s="30"/>
    </row>
    <row r="682" spans="1:38" ht="30" customHeight="1" thickBot="1">
      <c r="A682" s="57" t="s">
        <v>399</v>
      </c>
      <c r="B682" s="57"/>
      <c r="C682" s="58">
        <f t="shared" si="1071"/>
        <v>81</v>
      </c>
      <c r="D682" s="59"/>
      <c r="E682" s="60">
        <f t="shared" si="1072"/>
        <v>11</v>
      </c>
      <c r="F682" s="60"/>
      <c r="G682" s="60">
        <f t="shared" si="1056"/>
        <v>92</v>
      </c>
      <c r="H682" s="60"/>
      <c r="I682" s="53">
        <f t="shared" si="1057"/>
        <v>16</v>
      </c>
      <c r="J682" s="53"/>
      <c r="K682" s="52">
        <f t="shared" si="1058"/>
        <v>2</v>
      </c>
      <c r="L682" s="52"/>
      <c r="M682" s="53">
        <f t="shared" si="1059"/>
        <v>7</v>
      </c>
      <c r="N682" s="53"/>
      <c r="O682" s="52">
        <f t="shared" si="1060"/>
        <v>4</v>
      </c>
      <c r="P682" s="52"/>
      <c r="Q682" s="53">
        <f t="shared" si="1061"/>
        <v>9</v>
      </c>
      <c r="R682" s="53"/>
      <c r="S682" s="52">
        <f t="shared" si="1062"/>
        <v>1</v>
      </c>
      <c r="T682" s="52"/>
      <c r="U682" s="53">
        <f t="shared" ref="U682" si="1137">U145+U324+V503</f>
        <v>3</v>
      </c>
      <c r="V682" s="53"/>
      <c r="W682" s="52">
        <f t="shared" ref="W682" si="1138">W145+W324+X503</f>
        <v>2</v>
      </c>
      <c r="X682" s="52"/>
      <c r="Y682" s="53">
        <f t="shared" ref="Y682" si="1139">Y145+Y324+Z503</f>
        <v>4</v>
      </c>
      <c r="Z682" s="53"/>
      <c r="AA682" s="52">
        <f t="shared" ref="AA682" si="1140">AA145+AA324+AB503</f>
        <v>0</v>
      </c>
      <c r="AB682" s="52"/>
      <c r="AC682" s="53">
        <f t="shared" ref="AC682" si="1141">AC145+AC324+AD503</f>
        <v>14</v>
      </c>
      <c r="AD682" s="53"/>
      <c r="AE682" s="52">
        <f t="shared" ref="AE682" si="1142">AE145+AE324+AF503</f>
        <v>0</v>
      </c>
      <c r="AF682" s="52"/>
      <c r="AG682" s="53">
        <f t="shared" ref="AG682" si="1143">AG145+AG324+AH503</f>
        <v>28</v>
      </c>
      <c r="AH682" s="53"/>
      <c r="AI682" s="52">
        <f t="shared" ref="AI682" si="1144">AI145+AI324+AJ503</f>
        <v>2</v>
      </c>
      <c r="AJ682" s="52"/>
      <c r="AK682" s="30"/>
      <c r="AL682" s="30"/>
    </row>
    <row r="683" spans="1:38" ht="30" customHeight="1" thickBot="1">
      <c r="A683" s="57" t="s">
        <v>400</v>
      </c>
      <c r="B683" s="57"/>
      <c r="C683" s="58">
        <f t="shared" si="1071"/>
        <v>59</v>
      </c>
      <c r="D683" s="59"/>
      <c r="E683" s="60">
        <f t="shared" si="1072"/>
        <v>8</v>
      </c>
      <c r="F683" s="60"/>
      <c r="G683" s="60">
        <f t="shared" si="1056"/>
        <v>67</v>
      </c>
      <c r="H683" s="60"/>
      <c r="I683" s="53">
        <f t="shared" si="1057"/>
        <v>2</v>
      </c>
      <c r="J683" s="53"/>
      <c r="K683" s="52">
        <f t="shared" si="1058"/>
        <v>0</v>
      </c>
      <c r="L683" s="52"/>
      <c r="M683" s="53">
        <f t="shared" si="1059"/>
        <v>1</v>
      </c>
      <c r="N683" s="53"/>
      <c r="O683" s="52">
        <f t="shared" si="1060"/>
        <v>1</v>
      </c>
      <c r="P683" s="52"/>
      <c r="Q683" s="53">
        <f t="shared" si="1061"/>
        <v>14</v>
      </c>
      <c r="R683" s="53"/>
      <c r="S683" s="52">
        <f t="shared" si="1062"/>
        <v>0</v>
      </c>
      <c r="T683" s="52"/>
      <c r="U683" s="53">
        <f t="shared" ref="U683" si="1145">U146+U325+V504</f>
        <v>5</v>
      </c>
      <c r="V683" s="53"/>
      <c r="W683" s="52">
        <f t="shared" ref="W683" si="1146">W146+W325+X504</f>
        <v>0</v>
      </c>
      <c r="X683" s="52"/>
      <c r="Y683" s="53">
        <f t="shared" ref="Y683" si="1147">Y146+Y325+Z504</f>
        <v>5</v>
      </c>
      <c r="Z683" s="53"/>
      <c r="AA683" s="52">
        <f t="shared" ref="AA683" si="1148">AA146+AA325+AB504</f>
        <v>0</v>
      </c>
      <c r="AB683" s="52"/>
      <c r="AC683" s="53">
        <f t="shared" ref="AC683" si="1149">AC146+AC325+AD504</f>
        <v>3</v>
      </c>
      <c r="AD683" s="53"/>
      <c r="AE683" s="52">
        <f t="shared" ref="AE683" si="1150">AE146+AE325+AF504</f>
        <v>3</v>
      </c>
      <c r="AF683" s="52"/>
      <c r="AG683" s="53">
        <f t="shared" ref="AG683" si="1151">AG146+AG325+AH504</f>
        <v>29</v>
      </c>
      <c r="AH683" s="53"/>
      <c r="AI683" s="52">
        <f t="shared" ref="AI683" si="1152">AI146+AI325+AJ504</f>
        <v>4</v>
      </c>
      <c r="AJ683" s="52"/>
      <c r="AK683" s="30"/>
      <c r="AL683" s="30"/>
    </row>
    <row r="684" spans="1:38" ht="30" customHeight="1" thickBot="1">
      <c r="A684" s="57" t="s">
        <v>401</v>
      </c>
      <c r="B684" s="57"/>
      <c r="C684" s="58">
        <f t="shared" si="1071"/>
        <v>19</v>
      </c>
      <c r="D684" s="59"/>
      <c r="E684" s="60">
        <f t="shared" si="1072"/>
        <v>1</v>
      </c>
      <c r="F684" s="60"/>
      <c r="G684" s="60">
        <f t="shared" si="1056"/>
        <v>20</v>
      </c>
      <c r="H684" s="60"/>
      <c r="I684" s="53">
        <f t="shared" si="1057"/>
        <v>1</v>
      </c>
      <c r="J684" s="53"/>
      <c r="K684" s="52">
        <f t="shared" si="1058"/>
        <v>0</v>
      </c>
      <c r="L684" s="52"/>
      <c r="M684" s="53">
        <f t="shared" si="1059"/>
        <v>2</v>
      </c>
      <c r="N684" s="53"/>
      <c r="O684" s="52">
        <f t="shared" si="1060"/>
        <v>1</v>
      </c>
      <c r="P684" s="52"/>
      <c r="Q684" s="53">
        <f t="shared" si="1061"/>
        <v>4</v>
      </c>
      <c r="R684" s="53"/>
      <c r="S684" s="52">
        <f t="shared" si="1062"/>
        <v>0</v>
      </c>
      <c r="T684" s="52"/>
      <c r="U684" s="53">
        <f t="shared" ref="U684" si="1153">U147+U326+V505</f>
        <v>0</v>
      </c>
      <c r="V684" s="53"/>
      <c r="W684" s="52">
        <f t="shared" ref="W684" si="1154">W147+W326+X505</f>
        <v>0</v>
      </c>
      <c r="X684" s="52"/>
      <c r="Y684" s="53">
        <f t="shared" ref="Y684" si="1155">Y147+Y326+Z505</f>
        <v>0</v>
      </c>
      <c r="Z684" s="53"/>
      <c r="AA684" s="52">
        <f t="shared" ref="AA684" si="1156">AA147+AA326+AB505</f>
        <v>0</v>
      </c>
      <c r="AB684" s="52"/>
      <c r="AC684" s="53">
        <f t="shared" ref="AC684" si="1157">AC147+AC326+AD505</f>
        <v>1</v>
      </c>
      <c r="AD684" s="53"/>
      <c r="AE684" s="52">
        <f t="shared" ref="AE684" si="1158">AE147+AE326+AF505</f>
        <v>0</v>
      </c>
      <c r="AF684" s="52"/>
      <c r="AG684" s="53">
        <f t="shared" ref="AG684" si="1159">AG147+AG326+AH505</f>
        <v>11</v>
      </c>
      <c r="AH684" s="53"/>
      <c r="AI684" s="52">
        <f t="shared" ref="AI684" si="1160">AI147+AI326+AJ505</f>
        <v>0</v>
      </c>
      <c r="AJ684" s="52"/>
      <c r="AK684" s="30"/>
      <c r="AL684" s="30"/>
    </row>
    <row r="685" spans="1:38" ht="30" customHeight="1" thickBot="1">
      <c r="A685" s="57" t="s">
        <v>402</v>
      </c>
      <c r="B685" s="57"/>
      <c r="C685" s="58">
        <f t="shared" si="1071"/>
        <v>23</v>
      </c>
      <c r="D685" s="59"/>
      <c r="E685" s="60">
        <f t="shared" si="1072"/>
        <v>6</v>
      </c>
      <c r="F685" s="60"/>
      <c r="G685" s="60">
        <f t="shared" si="1056"/>
        <v>29</v>
      </c>
      <c r="H685" s="60"/>
      <c r="I685" s="53">
        <f t="shared" si="1057"/>
        <v>0</v>
      </c>
      <c r="J685" s="53"/>
      <c r="K685" s="52">
        <f t="shared" si="1058"/>
        <v>0</v>
      </c>
      <c r="L685" s="52"/>
      <c r="M685" s="53">
        <f t="shared" si="1059"/>
        <v>2</v>
      </c>
      <c r="N685" s="53"/>
      <c r="O685" s="52">
        <f t="shared" si="1060"/>
        <v>1</v>
      </c>
      <c r="P685" s="52"/>
      <c r="Q685" s="53">
        <f t="shared" si="1061"/>
        <v>1</v>
      </c>
      <c r="R685" s="53"/>
      <c r="S685" s="52">
        <f t="shared" si="1062"/>
        <v>2</v>
      </c>
      <c r="T685" s="52"/>
      <c r="U685" s="53">
        <f t="shared" ref="U685" si="1161">U148+U327+V506</f>
        <v>2</v>
      </c>
      <c r="V685" s="53"/>
      <c r="W685" s="52">
        <f t="shared" ref="W685" si="1162">W148+W327+X506</f>
        <v>0</v>
      </c>
      <c r="X685" s="52"/>
      <c r="Y685" s="53">
        <f t="shared" ref="Y685" si="1163">Y148+Y327+Z506</f>
        <v>2</v>
      </c>
      <c r="Z685" s="53"/>
      <c r="AA685" s="52">
        <f t="shared" ref="AA685" si="1164">AA148+AA327+AB506</f>
        <v>0</v>
      </c>
      <c r="AB685" s="52"/>
      <c r="AC685" s="53">
        <f t="shared" ref="AC685" si="1165">AC148+AC327+AD506</f>
        <v>2</v>
      </c>
      <c r="AD685" s="53"/>
      <c r="AE685" s="52">
        <f t="shared" ref="AE685" si="1166">AE148+AE327+AF506</f>
        <v>0</v>
      </c>
      <c r="AF685" s="52"/>
      <c r="AG685" s="53">
        <f t="shared" ref="AG685" si="1167">AG148+AG327+AH506</f>
        <v>14</v>
      </c>
      <c r="AH685" s="53"/>
      <c r="AI685" s="52">
        <f t="shared" ref="AI685" si="1168">AI148+AI327+AJ506</f>
        <v>3</v>
      </c>
      <c r="AJ685" s="52"/>
      <c r="AK685" s="30"/>
      <c r="AL685" s="30"/>
    </row>
    <row r="686" spans="1:38" ht="30" customHeight="1" thickBot="1">
      <c r="A686" s="57" t="s">
        <v>403</v>
      </c>
      <c r="B686" s="57"/>
      <c r="C686" s="58">
        <f t="shared" si="1071"/>
        <v>63</v>
      </c>
      <c r="D686" s="59"/>
      <c r="E686" s="60">
        <f t="shared" si="1072"/>
        <v>8</v>
      </c>
      <c r="F686" s="60"/>
      <c r="G686" s="60">
        <f t="shared" si="1056"/>
        <v>71</v>
      </c>
      <c r="H686" s="60"/>
      <c r="I686" s="53">
        <f t="shared" si="1057"/>
        <v>2</v>
      </c>
      <c r="J686" s="53"/>
      <c r="K686" s="52">
        <f t="shared" si="1058"/>
        <v>0</v>
      </c>
      <c r="L686" s="52"/>
      <c r="M686" s="53">
        <f t="shared" si="1059"/>
        <v>4</v>
      </c>
      <c r="N686" s="53"/>
      <c r="O686" s="52">
        <f t="shared" si="1060"/>
        <v>1</v>
      </c>
      <c r="P686" s="52"/>
      <c r="Q686" s="53">
        <f t="shared" si="1061"/>
        <v>10</v>
      </c>
      <c r="R686" s="53"/>
      <c r="S686" s="52">
        <f t="shared" si="1062"/>
        <v>0</v>
      </c>
      <c r="T686" s="52"/>
      <c r="U686" s="53">
        <f t="shared" ref="U686" si="1169">U149+U328+V507</f>
        <v>4</v>
      </c>
      <c r="V686" s="53"/>
      <c r="W686" s="52">
        <f t="shared" ref="W686" si="1170">W149+W328+X507</f>
        <v>2</v>
      </c>
      <c r="X686" s="52"/>
      <c r="Y686" s="53">
        <f t="shared" ref="Y686" si="1171">Y149+Y328+Z507</f>
        <v>5</v>
      </c>
      <c r="Z686" s="53"/>
      <c r="AA686" s="52">
        <f t="shared" ref="AA686" si="1172">AA149+AA328+AB507</f>
        <v>2</v>
      </c>
      <c r="AB686" s="52"/>
      <c r="AC686" s="53">
        <f t="shared" ref="AC686" si="1173">AC149+AC328+AD507</f>
        <v>9</v>
      </c>
      <c r="AD686" s="53"/>
      <c r="AE686" s="52">
        <f t="shared" ref="AE686" si="1174">AE149+AE328+AF507</f>
        <v>0</v>
      </c>
      <c r="AF686" s="52"/>
      <c r="AG686" s="53">
        <f t="shared" ref="AG686" si="1175">AG149+AG328+AH507</f>
        <v>29</v>
      </c>
      <c r="AH686" s="53"/>
      <c r="AI686" s="52">
        <f t="shared" ref="AI686" si="1176">AI149+AI328+AJ507</f>
        <v>3</v>
      </c>
      <c r="AJ686" s="52"/>
      <c r="AK686" s="30"/>
      <c r="AL686" s="30"/>
    </row>
    <row r="687" spans="1:38" ht="30" customHeight="1" thickBot="1">
      <c r="A687" s="57" t="s">
        <v>404</v>
      </c>
      <c r="B687" s="57"/>
      <c r="C687" s="58">
        <f t="shared" si="1071"/>
        <v>36</v>
      </c>
      <c r="D687" s="59"/>
      <c r="E687" s="60">
        <f t="shared" si="1072"/>
        <v>4</v>
      </c>
      <c r="F687" s="60"/>
      <c r="G687" s="60">
        <f t="shared" si="1056"/>
        <v>40</v>
      </c>
      <c r="H687" s="60"/>
      <c r="I687" s="53">
        <f t="shared" si="1057"/>
        <v>2</v>
      </c>
      <c r="J687" s="53"/>
      <c r="K687" s="52">
        <f t="shared" si="1058"/>
        <v>0</v>
      </c>
      <c r="L687" s="52"/>
      <c r="M687" s="53">
        <f t="shared" si="1059"/>
        <v>3</v>
      </c>
      <c r="N687" s="53"/>
      <c r="O687" s="52">
        <f t="shared" si="1060"/>
        <v>0</v>
      </c>
      <c r="P687" s="52"/>
      <c r="Q687" s="53">
        <f t="shared" si="1061"/>
        <v>8</v>
      </c>
      <c r="R687" s="53"/>
      <c r="S687" s="52">
        <f t="shared" si="1062"/>
        <v>0</v>
      </c>
      <c r="T687" s="52"/>
      <c r="U687" s="53">
        <f t="shared" ref="U687" si="1177">U150+U329+V508</f>
        <v>5</v>
      </c>
      <c r="V687" s="53"/>
      <c r="W687" s="52">
        <f t="shared" ref="W687" si="1178">W150+W329+X508</f>
        <v>1</v>
      </c>
      <c r="X687" s="52"/>
      <c r="Y687" s="53">
        <f t="shared" ref="Y687" si="1179">Y150+Y329+Z508</f>
        <v>1</v>
      </c>
      <c r="Z687" s="53"/>
      <c r="AA687" s="52">
        <f t="shared" ref="AA687" si="1180">AA150+AA329+AB508</f>
        <v>1</v>
      </c>
      <c r="AB687" s="52"/>
      <c r="AC687" s="53">
        <f t="shared" ref="AC687" si="1181">AC150+AC329+AD508</f>
        <v>3</v>
      </c>
      <c r="AD687" s="53"/>
      <c r="AE687" s="52">
        <f t="shared" ref="AE687" si="1182">AE150+AE329+AF508</f>
        <v>0</v>
      </c>
      <c r="AF687" s="52"/>
      <c r="AG687" s="53">
        <f t="shared" ref="AG687" si="1183">AG150+AG329+AH508</f>
        <v>14</v>
      </c>
      <c r="AH687" s="53"/>
      <c r="AI687" s="52">
        <f t="shared" ref="AI687" si="1184">AI150+AI329+AJ508</f>
        <v>2</v>
      </c>
      <c r="AJ687" s="52"/>
      <c r="AK687" s="30"/>
      <c r="AL687" s="30"/>
    </row>
    <row r="688" spans="1:38" ht="30" customHeight="1" thickBot="1">
      <c r="A688" s="57" t="s">
        <v>405</v>
      </c>
      <c r="B688" s="57"/>
      <c r="C688" s="58">
        <f t="shared" si="1071"/>
        <v>102</v>
      </c>
      <c r="D688" s="59"/>
      <c r="E688" s="60">
        <f t="shared" si="1072"/>
        <v>11</v>
      </c>
      <c r="F688" s="60"/>
      <c r="G688" s="60">
        <f t="shared" si="1056"/>
        <v>113</v>
      </c>
      <c r="H688" s="60"/>
      <c r="I688" s="53">
        <f t="shared" si="1057"/>
        <v>4</v>
      </c>
      <c r="J688" s="53"/>
      <c r="K688" s="52">
        <f t="shared" si="1058"/>
        <v>0</v>
      </c>
      <c r="L688" s="52"/>
      <c r="M688" s="53">
        <f t="shared" si="1059"/>
        <v>5</v>
      </c>
      <c r="N688" s="53"/>
      <c r="O688" s="52">
        <f t="shared" si="1060"/>
        <v>0</v>
      </c>
      <c r="P688" s="52"/>
      <c r="Q688" s="53">
        <f t="shared" si="1061"/>
        <v>18</v>
      </c>
      <c r="R688" s="53"/>
      <c r="S688" s="52">
        <f t="shared" si="1062"/>
        <v>0</v>
      </c>
      <c r="T688" s="52"/>
      <c r="U688" s="53">
        <f t="shared" ref="U688" si="1185">U151+U330+V509</f>
        <v>11</v>
      </c>
      <c r="V688" s="53"/>
      <c r="W688" s="52">
        <f t="shared" ref="W688" si="1186">W151+W330+X509</f>
        <v>0</v>
      </c>
      <c r="X688" s="52"/>
      <c r="Y688" s="53">
        <f t="shared" ref="Y688" si="1187">Y151+Y330+Z509</f>
        <v>3</v>
      </c>
      <c r="Z688" s="53"/>
      <c r="AA688" s="52">
        <f t="shared" ref="AA688" si="1188">AA151+AA330+AB509</f>
        <v>0</v>
      </c>
      <c r="AB688" s="52"/>
      <c r="AC688" s="53">
        <f t="shared" ref="AC688" si="1189">AC151+AC330+AD509</f>
        <v>18</v>
      </c>
      <c r="AD688" s="53"/>
      <c r="AE688" s="52">
        <f t="shared" ref="AE688" si="1190">AE151+AE330+AF509</f>
        <v>0</v>
      </c>
      <c r="AF688" s="52"/>
      <c r="AG688" s="53">
        <f t="shared" ref="AG688" si="1191">AG151+AG330+AH509</f>
        <v>43</v>
      </c>
      <c r="AH688" s="53"/>
      <c r="AI688" s="52">
        <f t="shared" ref="AI688" si="1192">AI151+AI330+AJ509</f>
        <v>11</v>
      </c>
      <c r="AJ688" s="52"/>
      <c r="AK688" s="30"/>
      <c r="AL688" s="30"/>
    </row>
    <row r="689" spans="1:38" ht="30" customHeight="1" thickBot="1">
      <c r="A689" s="57" t="s">
        <v>406</v>
      </c>
      <c r="B689" s="57"/>
      <c r="C689" s="58">
        <f t="shared" si="1071"/>
        <v>75</v>
      </c>
      <c r="D689" s="59"/>
      <c r="E689" s="60">
        <f t="shared" si="1072"/>
        <v>10</v>
      </c>
      <c r="F689" s="60"/>
      <c r="G689" s="60">
        <f t="shared" si="1056"/>
        <v>85</v>
      </c>
      <c r="H689" s="60"/>
      <c r="I689" s="53">
        <f t="shared" si="1057"/>
        <v>2</v>
      </c>
      <c r="J689" s="53"/>
      <c r="K689" s="52">
        <f t="shared" si="1058"/>
        <v>0</v>
      </c>
      <c r="L689" s="52"/>
      <c r="M689" s="53">
        <f t="shared" si="1059"/>
        <v>11</v>
      </c>
      <c r="N689" s="53"/>
      <c r="O689" s="52">
        <f t="shared" si="1060"/>
        <v>2</v>
      </c>
      <c r="P689" s="52"/>
      <c r="Q689" s="53">
        <f t="shared" si="1061"/>
        <v>9</v>
      </c>
      <c r="R689" s="53"/>
      <c r="S689" s="52">
        <f t="shared" si="1062"/>
        <v>1</v>
      </c>
      <c r="T689" s="52"/>
      <c r="U689" s="53">
        <f t="shared" ref="U689" si="1193">U152+U331+V510</f>
        <v>1</v>
      </c>
      <c r="V689" s="53"/>
      <c r="W689" s="52">
        <f t="shared" ref="W689" si="1194">W152+W331+X510</f>
        <v>1</v>
      </c>
      <c r="X689" s="52"/>
      <c r="Y689" s="53">
        <f t="shared" ref="Y689" si="1195">Y152+Y331+Z510</f>
        <v>1</v>
      </c>
      <c r="Z689" s="53"/>
      <c r="AA689" s="52">
        <f t="shared" ref="AA689" si="1196">AA152+AA331+AB510</f>
        <v>0</v>
      </c>
      <c r="AB689" s="52"/>
      <c r="AC689" s="53">
        <f t="shared" ref="AC689" si="1197">AC152+AC331+AD510</f>
        <v>12</v>
      </c>
      <c r="AD689" s="53"/>
      <c r="AE689" s="52">
        <f t="shared" ref="AE689" si="1198">AE152+AE331+AF510</f>
        <v>3</v>
      </c>
      <c r="AF689" s="52"/>
      <c r="AG689" s="53">
        <f t="shared" ref="AG689" si="1199">AG152+AG331+AH510</f>
        <v>39</v>
      </c>
      <c r="AH689" s="53"/>
      <c r="AI689" s="52">
        <f t="shared" ref="AI689" si="1200">AI152+AI331+AJ510</f>
        <v>3</v>
      </c>
      <c r="AJ689" s="52"/>
      <c r="AK689" s="30"/>
      <c r="AL689" s="30"/>
    </row>
    <row r="690" spans="1:38" ht="30" customHeight="1" thickBot="1">
      <c r="A690" s="57" t="s">
        <v>407</v>
      </c>
      <c r="B690" s="57"/>
      <c r="C690" s="58">
        <f t="shared" si="1071"/>
        <v>65</v>
      </c>
      <c r="D690" s="59"/>
      <c r="E690" s="60">
        <f t="shared" si="1072"/>
        <v>5</v>
      </c>
      <c r="F690" s="60"/>
      <c r="G690" s="60">
        <f t="shared" si="1056"/>
        <v>70</v>
      </c>
      <c r="H690" s="60"/>
      <c r="I690" s="53">
        <f t="shared" si="1057"/>
        <v>0</v>
      </c>
      <c r="J690" s="53"/>
      <c r="K690" s="52">
        <f t="shared" si="1058"/>
        <v>0</v>
      </c>
      <c r="L690" s="52"/>
      <c r="M690" s="53">
        <f t="shared" si="1059"/>
        <v>3</v>
      </c>
      <c r="N690" s="53"/>
      <c r="O690" s="52">
        <f t="shared" si="1060"/>
        <v>1</v>
      </c>
      <c r="P690" s="52"/>
      <c r="Q690" s="53">
        <f t="shared" si="1061"/>
        <v>9</v>
      </c>
      <c r="R690" s="53"/>
      <c r="S690" s="52">
        <f t="shared" si="1062"/>
        <v>0</v>
      </c>
      <c r="T690" s="52"/>
      <c r="U690" s="53">
        <f t="shared" ref="U690" si="1201">U153+U332+V511</f>
        <v>11</v>
      </c>
      <c r="V690" s="53"/>
      <c r="W690" s="52">
        <f t="shared" ref="W690" si="1202">W153+W332+X511</f>
        <v>1</v>
      </c>
      <c r="X690" s="52"/>
      <c r="Y690" s="53">
        <f t="shared" ref="Y690" si="1203">Y153+Y332+Z511</f>
        <v>5</v>
      </c>
      <c r="Z690" s="53"/>
      <c r="AA690" s="52">
        <f t="shared" ref="AA690" si="1204">AA153+AA332+AB511</f>
        <v>0</v>
      </c>
      <c r="AB690" s="52"/>
      <c r="AC690" s="53">
        <f t="shared" ref="AC690" si="1205">AC153+AC332+AD511</f>
        <v>5</v>
      </c>
      <c r="AD690" s="53"/>
      <c r="AE690" s="52">
        <f t="shared" ref="AE690" si="1206">AE153+AE332+AF511</f>
        <v>1</v>
      </c>
      <c r="AF690" s="52"/>
      <c r="AG690" s="53">
        <f t="shared" ref="AG690" si="1207">AG153+AG332+AH511</f>
        <v>32</v>
      </c>
      <c r="AH690" s="53"/>
      <c r="AI690" s="52">
        <f t="shared" ref="AI690" si="1208">AI153+AI332+AJ511</f>
        <v>2</v>
      </c>
      <c r="AJ690" s="52"/>
      <c r="AK690" s="30"/>
      <c r="AL690" s="30"/>
    </row>
    <row r="691" spans="1:38" ht="30" customHeight="1" thickBot="1">
      <c r="A691" s="57" t="s">
        <v>462</v>
      </c>
      <c r="B691" s="57"/>
      <c r="C691" s="58">
        <f t="shared" si="1071"/>
        <v>60</v>
      </c>
      <c r="D691" s="59"/>
      <c r="E691" s="60">
        <f t="shared" si="1072"/>
        <v>5</v>
      </c>
      <c r="F691" s="60"/>
      <c r="G691" s="60">
        <f t="shared" si="1056"/>
        <v>65</v>
      </c>
      <c r="H691" s="60"/>
      <c r="I691" s="53">
        <f t="shared" si="1057"/>
        <v>0</v>
      </c>
      <c r="J691" s="53"/>
      <c r="K691" s="52">
        <f t="shared" si="1058"/>
        <v>0</v>
      </c>
      <c r="L691" s="52"/>
      <c r="M691" s="53">
        <f t="shared" si="1059"/>
        <v>1</v>
      </c>
      <c r="N691" s="53"/>
      <c r="O691" s="52">
        <f t="shared" si="1060"/>
        <v>2</v>
      </c>
      <c r="P691" s="52"/>
      <c r="Q691" s="53">
        <f t="shared" si="1061"/>
        <v>7</v>
      </c>
      <c r="R691" s="53"/>
      <c r="S691" s="52">
        <f t="shared" si="1062"/>
        <v>1</v>
      </c>
      <c r="T691" s="52"/>
      <c r="U691" s="53">
        <f t="shared" ref="U691" si="1209">U154+U333+V512</f>
        <v>7</v>
      </c>
      <c r="V691" s="53"/>
      <c r="W691" s="52">
        <f t="shared" ref="W691" si="1210">W154+W333+X512</f>
        <v>0</v>
      </c>
      <c r="X691" s="52"/>
      <c r="Y691" s="53">
        <f t="shared" ref="Y691" si="1211">Y154+Y333+Z512</f>
        <v>6</v>
      </c>
      <c r="Z691" s="53"/>
      <c r="AA691" s="52">
        <f t="shared" ref="AA691" si="1212">AA154+AA333+AB512</f>
        <v>1</v>
      </c>
      <c r="AB691" s="52"/>
      <c r="AC691" s="53">
        <f t="shared" ref="AC691" si="1213">AC154+AC333+AD512</f>
        <v>14</v>
      </c>
      <c r="AD691" s="53"/>
      <c r="AE691" s="52">
        <f t="shared" ref="AE691" si="1214">AE154+AE333+AF512</f>
        <v>0</v>
      </c>
      <c r="AF691" s="52"/>
      <c r="AG691" s="53">
        <f t="shared" ref="AG691" si="1215">AG154+AG333+AH512</f>
        <v>25</v>
      </c>
      <c r="AH691" s="53"/>
      <c r="AI691" s="52">
        <f t="shared" ref="AI691" si="1216">AI154+AI333+AJ512</f>
        <v>1</v>
      </c>
      <c r="AJ691" s="52"/>
      <c r="AK691" s="30"/>
      <c r="AL691" s="30"/>
    </row>
    <row r="692" spans="1:38" ht="30" customHeight="1" thickBot="1">
      <c r="A692" s="57" t="s">
        <v>409</v>
      </c>
      <c r="B692" s="57"/>
      <c r="C692" s="58">
        <f t="shared" si="1071"/>
        <v>28</v>
      </c>
      <c r="D692" s="59"/>
      <c r="E692" s="60">
        <f t="shared" si="1072"/>
        <v>1</v>
      </c>
      <c r="F692" s="60"/>
      <c r="G692" s="60">
        <f t="shared" si="1056"/>
        <v>29</v>
      </c>
      <c r="H692" s="60"/>
      <c r="I692" s="53">
        <f t="shared" si="1057"/>
        <v>0</v>
      </c>
      <c r="J692" s="53"/>
      <c r="K692" s="52">
        <f t="shared" si="1058"/>
        <v>0</v>
      </c>
      <c r="L692" s="52"/>
      <c r="M692" s="53">
        <f t="shared" si="1059"/>
        <v>0</v>
      </c>
      <c r="N692" s="53"/>
      <c r="O692" s="52">
        <f t="shared" si="1060"/>
        <v>0</v>
      </c>
      <c r="P692" s="52"/>
      <c r="Q692" s="53">
        <f t="shared" si="1061"/>
        <v>0</v>
      </c>
      <c r="R692" s="53"/>
      <c r="S692" s="52">
        <f t="shared" si="1062"/>
        <v>0</v>
      </c>
      <c r="T692" s="52"/>
      <c r="U692" s="53">
        <f t="shared" ref="U692" si="1217">U155+U334+V513</f>
        <v>0</v>
      </c>
      <c r="V692" s="53"/>
      <c r="W692" s="52">
        <f t="shared" ref="W692" si="1218">W155+W334+X513</f>
        <v>0</v>
      </c>
      <c r="X692" s="52"/>
      <c r="Y692" s="53">
        <f t="shared" ref="Y692" si="1219">Y155+Y334+Z513</f>
        <v>2</v>
      </c>
      <c r="Z692" s="53"/>
      <c r="AA692" s="52">
        <f t="shared" ref="AA692" si="1220">AA155+AA334+AB513</f>
        <v>0</v>
      </c>
      <c r="AB692" s="52"/>
      <c r="AC692" s="53">
        <f t="shared" ref="AC692" si="1221">AC155+AC334+AD513</f>
        <v>5</v>
      </c>
      <c r="AD692" s="53"/>
      <c r="AE692" s="52">
        <f t="shared" ref="AE692" si="1222">AE155+AE334+AF513</f>
        <v>0</v>
      </c>
      <c r="AF692" s="52"/>
      <c r="AG692" s="53">
        <f t="shared" ref="AG692" si="1223">AG155+AG334+AH513</f>
        <v>21</v>
      </c>
      <c r="AH692" s="53"/>
      <c r="AI692" s="52">
        <f t="shared" ref="AI692" si="1224">AI155+AI334+AJ513</f>
        <v>1</v>
      </c>
      <c r="AJ692" s="52"/>
      <c r="AK692" s="30"/>
      <c r="AL692" s="30"/>
    </row>
    <row r="693" spans="1:38" ht="30" customHeight="1" thickBot="1">
      <c r="A693" s="57" t="s">
        <v>410</v>
      </c>
      <c r="B693" s="57"/>
      <c r="C693" s="58">
        <f t="shared" si="1071"/>
        <v>81</v>
      </c>
      <c r="D693" s="59"/>
      <c r="E693" s="60">
        <f t="shared" si="1072"/>
        <v>18</v>
      </c>
      <c r="F693" s="60"/>
      <c r="G693" s="60">
        <f t="shared" si="1056"/>
        <v>99</v>
      </c>
      <c r="H693" s="60"/>
      <c r="I693" s="53">
        <f t="shared" si="1057"/>
        <v>5</v>
      </c>
      <c r="J693" s="53"/>
      <c r="K693" s="52">
        <f t="shared" si="1058"/>
        <v>2</v>
      </c>
      <c r="L693" s="52"/>
      <c r="M693" s="53">
        <f t="shared" si="1059"/>
        <v>4</v>
      </c>
      <c r="N693" s="53"/>
      <c r="O693" s="52">
        <f t="shared" si="1060"/>
        <v>1</v>
      </c>
      <c r="P693" s="52"/>
      <c r="Q693" s="53">
        <f t="shared" si="1061"/>
        <v>5</v>
      </c>
      <c r="R693" s="53"/>
      <c r="S693" s="52">
        <f t="shared" si="1062"/>
        <v>2</v>
      </c>
      <c r="T693" s="52"/>
      <c r="U693" s="53">
        <f t="shared" ref="U693" si="1225">U156+U335+V514</f>
        <v>8</v>
      </c>
      <c r="V693" s="53"/>
      <c r="W693" s="52">
        <f t="shared" ref="W693" si="1226">W156+W335+X514</f>
        <v>1</v>
      </c>
      <c r="X693" s="52"/>
      <c r="Y693" s="53">
        <f t="shared" ref="Y693" si="1227">Y156+Y335+Z514</f>
        <v>8</v>
      </c>
      <c r="Z693" s="53"/>
      <c r="AA693" s="52">
        <f t="shared" ref="AA693" si="1228">AA156+AA335+AB514</f>
        <v>3</v>
      </c>
      <c r="AB693" s="52"/>
      <c r="AC693" s="53">
        <f t="shared" ref="AC693" si="1229">AC156+AC335+AD514</f>
        <v>26</v>
      </c>
      <c r="AD693" s="53"/>
      <c r="AE693" s="52">
        <f t="shared" ref="AE693" si="1230">AE156+AE335+AF514</f>
        <v>3</v>
      </c>
      <c r="AF693" s="52"/>
      <c r="AG693" s="53">
        <f t="shared" ref="AG693" si="1231">AG156+AG335+AH514</f>
        <v>25</v>
      </c>
      <c r="AH693" s="53"/>
      <c r="AI693" s="52">
        <f t="shared" ref="AI693" si="1232">AI156+AI335+AJ514</f>
        <v>6</v>
      </c>
      <c r="AJ693" s="52"/>
      <c r="AK693" s="30"/>
      <c r="AL693" s="30"/>
    </row>
    <row r="694" spans="1:38" ht="30" customHeight="1" thickBot="1">
      <c r="A694" s="57" t="s">
        <v>411</v>
      </c>
      <c r="B694" s="57"/>
      <c r="C694" s="58">
        <f t="shared" si="1071"/>
        <v>87</v>
      </c>
      <c r="D694" s="59"/>
      <c r="E694" s="60">
        <f t="shared" si="1072"/>
        <v>17</v>
      </c>
      <c r="F694" s="60"/>
      <c r="G694" s="60">
        <f t="shared" si="1056"/>
        <v>104</v>
      </c>
      <c r="H694" s="60"/>
      <c r="I694" s="53">
        <f t="shared" si="1057"/>
        <v>0</v>
      </c>
      <c r="J694" s="53"/>
      <c r="K694" s="52">
        <f t="shared" si="1058"/>
        <v>0</v>
      </c>
      <c r="L694" s="52"/>
      <c r="M694" s="53">
        <f t="shared" si="1059"/>
        <v>7</v>
      </c>
      <c r="N694" s="53"/>
      <c r="O694" s="52">
        <f t="shared" si="1060"/>
        <v>1</v>
      </c>
      <c r="P694" s="52"/>
      <c r="Q694" s="53">
        <f t="shared" si="1061"/>
        <v>2</v>
      </c>
      <c r="R694" s="53"/>
      <c r="S694" s="52">
        <f t="shared" si="1062"/>
        <v>1</v>
      </c>
      <c r="T694" s="52"/>
      <c r="U694" s="53">
        <f t="shared" ref="U694" si="1233">U157+U336+V515</f>
        <v>2</v>
      </c>
      <c r="V694" s="53"/>
      <c r="W694" s="52">
        <f t="shared" ref="W694" si="1234">W157+W336+X515</f>
        <v>2</v>
      </c>
      <c r="X694" s="52"/>
      <c r="Y694" s="53">
        <f t="shared" ref="Y694" si="1235">Y157+Y336+Z515</f>
        <v>0</v>
      </c>
      <c r="Z694" s="53"/>
      <c r="AA694" s="52">
        <f t="shared" ref="AA694" si="1236">AA157+AA336+AB515</f>
        <v>2</v>
      </c>
      <c r="AB694" s="52"/>
      <c r="AC694" s="53">
        <f t="shared" ref="AC694" si="1237">AC157+AC336+AD515</f>
        <v>9</v>
      </c>
      <c r="AD694" s="53"/>
      <c r="AE694" s="52">
        <f t="shared" ref="AE694" si="1238">AE157+AE336+AF515</f>
        <v>0</v>
      </c>
      <c r="AF694" s="52"/>
      <c r="AG694" s="53">
        <f t="shared" ref="AG694" si="1239">AG157+AG336+AH515</f>
        <v>67</v>
      </c>
      <c r="AH694" s="53"/>
      <c r="AI694" s="52">
        <f t="shared" ref="AI694" si="1240">AI157+AI336+AJ515</f>
        <v>11</v>
      </c>
      <c r="AJ694" s="52"/>
      <c r="AK694" s="30"/>
      <c r="AL694" s="30"/>
    </row>
    <row r="695" spans="1:38" ht="30" customHeight="1" thickBot="1">
      <c r="A695" s="57" t="s">
        <v>463</v>
      </c>
      <c r="B695" s="57"/>
      <c r="C695" s="58">
        <f t="shared" si="1071"/>
        <v>9</v>
      </c>
      <c r="D695" s="59"/>
      <c r="E695" s="60">
        <f t="shared" si="1072"/>
        <v>3</v>
      </c>
      <c r="F695" s="60"/>
      <c r="G695" s="60">
        <f t="shared" si="1056"/>
        <v>12</v>
      </c>
      <c r="H695" s="60"/>
      <c r="I695" s="53">
        <f t="shared" si="1057"/>
        <v>0</v>
      </c>
      <c r="J695" s="53"/>
      <c r="K695" s="52">
        <f t="shared" si="1058"/>
        <v>0</v>
      </c>
      <c r="L695" s="52"/>
      <c r="M695" s="53">
        <f t="shared" si="1059"/>
        <v>0</v>
      </c>
      <c r="N695" s="53"/>
      <c r="O695" s="52">
        <f t="shared" si="1060"/>
        <v>0</v>
      </c>
      <c r="P695" s="52"/>
      <c r="Q695" s="53">
        <f t="shared" si="1061"/>
        <v>0</v>
      </c>
      <c r="R695" s="53"/>
      <c r="S695" s="52">
        <f t="shared" si="1062"/>
        <v>0</v>
      </c>
      <c r="T695" s="52"/>
      <c r="U695" s="53">
        <f t="shared" ref="U695" si="1241">U158+U337+V516</f>
        <v>0</v>
      </c>
      <c r="V695" s="53"/>
      <c r="W695" s="52">
        <f t="shared" ref="W695" si="1242">W158+W337+X516</f>
        <v>0</v>
      </c>
      <c r="X695" s="52"/>
      <c r="Y695" s="53">
        <f t="shared" ref="Y695" si="1243">Y158+Y337+Z516</f>
        <v>3</v>
      </c>
      <c r="Z695" s="53"/>
      <c r="AA695" s="52">
        <f t="shared" ref="AA695" si="1244">AA158+AA337+AB516</f>
        <v>0</v>
      </c>
      <c r="AB695" s="52"/>
      <c r="AC695" s="53">
        <f t="shared" ref="AC695" si="1245">AC158+AC337+AD516</f>
        <v>2</v>
      </c>
      <c r="AD695" s="53"/>
      <c r="AE695" s="52">
        <f t="shared" ref="AE695" si="1246">AE158+AE337+AF516</f>
        <v>1</v>
      </c>
      <c r="AF695" s="52"/>
      <c r="AG695" s="53">
        <f t="shared" ref="AG695" si="1247">AG158+AG337+AH516</f>
        <v>4</v>
      </c>
      <c r="AH695" s="53"/>
      <c r="AI695" s="52">
        <f t="shared" ref="AI695" si="1248">AI158+AI337+AJ516</f>
        <v>2</v>
      </c>
      <c r="AJ695" s="52"/>
      <c r="AK695" s="30"/>
      <c r="AL695" s="30"/>
    </row>
    <row r="696" spans="1:38" ht="30" customHeight="1" thickBot="1">
      <c r="A696" s="57" t="s">
        <v>412</v>
      </c>
      <c r="B696" s="57"/>
      <c r="C696" s="58">
        <f t="shared" si="1071"/>
        <v>28</v>
      </c>
      <c r="D696" s="59"/>
      <c r="E696" s="60">
        <f t="shared" si="1072"/>
        <v>0</v>
      </c>
      <c r="F696" s="60"/>
      <c r="G696" s="60">
        <f t="shared" si="1056"/>
        <v>28</v>
      </c>
      <c r="H696" s="60"/>
      <c r="I696" s="53">
        <f t="shared" si="1057"/>
        <v>0</v>
      </c>
      <c r="J696" s="53"/>
      <c r="K696" s="52">
        <f t="shared" si="1058"/>
        <v>0</v>
      </c>
      <c r="L696" s="52"/>
      <c r="M696" s="53">
        <f t="shared" si="1059"/>
        <v>0</v>
      </c>
      <c r="N696" s="53"/>
      <c r="O696" s="52">
        <f t="shared" si="1060"/>
        <v>0</v>
      </c>
      <c r="P696" s="52"/>
      <c r="Q696" s="53">
        <f t="shared" si="1061"/>
        <v>0</v>
      </c>
      <c r="R696" s="53"/>
      <c r="S696" s="52">
        <f t="shared" si="1062"/>
        <v>0</v>
      </c>
      <c r="T696" s="52"/>
      <c r="U696" s="53">
        <f t="shared" ref="U696" si="1249">U159+U338+V517</f>
        <v>0</v>
      </c>
      <c r="V696" s="53"/>
      <c r="W696" s="52">
        <f t="shared" ref="W696" si="1250">W159+W338+X517</f>
        <v>0</v>
      </c>
      <c r="X696" s="52"/>
      <c r="Y696" s="53">
        <f t="shared" ref="Y696" si="1251">Y159+Y338+Z517</f>
        <v>3</v>
      </c>
      <c r="Z696" s="53"/>
      <c r="AA696" s="52">
        <f t="shared" ref="AA696" si="1252">AA159+AA338+AB517</f>
        <v>0</v>
      </c>
      <c r="AB696" s="52"/>
      <c r="AC696" s="53">
        <f t="shared" ref="AC696" si="1253">AC159+AC338+AD517</f>
        <v>8</v>
      </c>
      <c r="AD696" s="53"/>
      <c r="AE696" s="52">
        <f t="shared" ref="AE696" si="1254">AE159+AE338+AF517</f>
        <v>0</v>
      </c>
      <c r="AF696" s="52"/>
      <c r="AG696" s="53">
        <f t="shared" ref="AG696" si="1255">AG159+AG338+AH517</f>
        <v>17</v>
      </c>
      <c r="AH696" s="53"/>
      <c r="AI696" s="52">
        <f t="shared" ref="AI696" si="1256">AI159+AI338+AJ517</f>
        <v>0</v>
      </c>
      <c r="AJ696" s="52"/>
      <c r="AK696" s="30"/>
      <c r="AL696" s="30"/>
    </row>
    <row r="697" spans="1:38" ht="30" customHeight="1" thickBot="1">
      <c r="A697" s="57" t="s">
        <v>413</v>
      </c>
      <c r="B697" s="57"/>
      <c r="C697" s="58">
        <f t="shared" si="1071"/>
        <v>95</v>
      </c>
      <c r="D697" s="59"/>
      <c r="E697" s="60">
        <f t="shared" si="1072"/>
        <v>19</v>
      </c>
      <c r="F697" s="60"/>
      <c r="G697" s="60">
        <f t="shared" si="1056"/>
        <v>114</v>
      </c>
      <c r="H697" s="60"/>
      <c r="I697" s="53">
        <f t="shared" si="1057"/>
        <v>6</v>
      </c>
      <c r="J697" s="53"/>
      <c r="K697" s="52">
        <f t="shared" si="1058"/>
        <v>0</v>
      </c>
      <c r="L697" s="52"/>
      <c r="M697" s="53">
        <f t="shared" si="1059"/>
        <v>10</v>
      </c>
      <c r="N697" s="53"/>
      <c r="O697" s="52">
        <f t="shared" si="1060"/>
        <v>0</v>
      </c>
      <c r="P697" s="52"/>
      <c r="Q697" s="53">
        <f t="shared" si="1061"/>
        <v>7</v>
      </c>
      <c r="R697" s="53"/>
      <c r="S697" s="52">
        <f t="shared" si="1062"/>
        <v>2</v>
      </c>
      <c r="T697" s="52"/>
      <c r="U697" s="53">
        <f t="shared" ref="U697" si="1257">U160+U339+V518</f>
        <v>6</v>
      </c>
      <c r="V697" s="53"/>
      <c r="W697" s="52">
        <f t="shared" ref="W697" si="1258">W160+W339+X518</f>
        <v>0</v>
      </c>
      <c r="X697" s="52"/>
      <c r="Y697" s="53">
        <f t="shared" ref="Y697" si="1259">Y160+Y339+Z518</f>
        <v>4</v>
      </c>
      <c r="Z697" s="53"/>
      <c r="AA697" s="52">
        <f t="shared" ref="AA697" si="1260">AA160+AA339+AB518</f>
        <v>1</v>
      </c>
      <c r="AB697" s="52"/>
      <c r="AC697" s="53">
        <f t="shared" ref="AC697" si="1261">AC160+AC339+AD518</f>
        <v>6</v>
      </c>
      <c r="AD697" s="53"/>
      <c r="AE697" s="52">
        <f t="shared" ref="AE697" si="1262">AE160+AE339+AF518</f>
        <v>0</v>
      </c>
      <c r="AF697" s="52"/>
      <c r="AG697" s="53">
        <f t="shared" ref="AG697" si="1263">AG160+AG339+AH518</f>
        <v>56</v>
      </c>
      <c r="AH697" s="53"/>
      <c r="AI697" s="52">
        <f t="shared" ref="AI697" si="1264">AI160+AI339+AJ518</f>
        <v>16</v>
      </c>
      <c r="AJ697" s="52"/>
      <c r="AK697" s="30"/>
      <c r="AL697" s="30"/>
    </row>
    <row r="698" spans="1:38" ht="30" customHeight="1" thickBot="1">
      <c r="A698" s="57" t="s">
        <v>414</v>
      </c>
      <c r="B698" s="57"/>
      <c r="C698" s="58">
        <f t="shared" si="1071"/>
        <v>52</v>
      </c>
      <c r="D698" s="59"/>
      <c r="E698" s="60">
        <f t="shared" si="1072"/>
        <v>4</v>
      </c>
      <c r="F698" s="60"/>
      <c r="G698" s="60">
        <f t="shared" si="1056"/>
        <v>56</v>
      </c>
      <c r="H698" s="60"/>
      <c r="I698" s="53">
        <f t="shared" si="1057"/>
        <v>1</v>
      </c>
      <c r="J698" s="53"/>
      <c r="K698" s="52">
        <f t="shared" si="1058"/>
        <v>0</v>
      </c>
      <c r="L698" s="52"/>
      <c r="M698" s="53">
        <f t="shared" si="1059"/>
        <v>7</v>
      </c>
      <c r="N698" s="53"/>
      <c r="O698" s="52">
        <f t="shared" si="1060"/>
        <v>0</v>
      </c>
      <c r="P698" s="52"/>
      <c r="Q698" s="53">
        <f t="shared" si="1061"/>
        <v>3</v>
      </c>
      <c r="R698" s="53"/>
      <c r="S698" s="52">
        <f t="shared" si="1062"/>
        <v>0</v>
      </c>
      <c r="T698" s="52"/>
      <c r="U698" s="53">
        <f t="shared" ref="U698" si="1265">U161+U340+V519</f>
        <v>0</v>
      </c>
      <c r="V698" s="53"/>
      <c r="W698" s="52">
        <f t="shared" ref="W698" si="1266">W161+W340+X519</f>
        <v>1</v>
      </c>
      <c r="X698" s="52"/>
      <c r="Y698" s="53">
        <f t="shared" ref="Y698" si="1267">Y161+Y340+Z519</f>
        <v>2</v>
      </c>
      <c r="Z698" s="53"/>
      <c r="AA698" s="52">
        <f t="shared" ref="AA698" si="1268">AA161+AA340+AB519</f>
        <v>1</v>
      </c>
      <c r="AB698" s="52"/>
      <c r="AC698" s="53">
        <f t="shared" ref="AC698" si="1269">AC161+AC340+AD519</f>
        <v>8</v>
      </c>
      <c r="AD698" s="53"/>
      <c r="AE698" s="52">
        <f t="shared" ref="AE698" si="1270">AE161+AE340+AF519</f>
        <v>2</v>
      </c>
      <c r="AF698" s="52"/>
      <c r="AG698" s="53">
        <f t="shared" ref="AG698" si="1271">AG161+AG340+AH519</f>
        <v>31</v>
      </c>
      <c r="AH698" s="53"/>
      <c r="AI698" s="52">
        <f t="shared" ref="AI698" si="1272">AI161+AI340+AJ519</f>
        <v>0</v>
      </c>
      <c r="AJ698" s="52"/>
      <c r="AK698" s="30"/>
      <c r="AL698" s="30"/>
    </row>
    <row r="699" spans="1:38" ht="30" customHeight="1" thickBot="1">
      <c r="A699" s="57" t="s">
        <v>415</v>
      </c>
      <c r="B699" s="57"/>
      <c r="C699" s="58">
        <f t="shared" si="1071"/>
        <v>35</v>
      </c>
      <c r="D699" s="59"/>
      <c r="E699" s="60">
        <f t="shared" si="1072"/>
        <v>10</v>
      </c>
      <c r="F699" s="60"/>
      <c r="G699" s="60">
        <f t="shared" si="1056"/>
        <v>45</v>
      </c>
      <c r="H699" s="60"/>
      <c r="I699" s="53">
        <f t="shared" si="1057"/>
        <v>2</v>
      </c>
      <c r="J699" s="53"/>
      <c r="K699" s="52">
        <f t="shared" si="1058"/>
        <v>1</v>
      </c>
      <c r="L699" s="52"/>
      <c r="M699" s="53">
        <f t="shared" si="1059"/>
        <v>5</v>
      </c>
      <c r="N699" s="53"/>
      <c r="O699" s="52">
        <f t="shared" si="1060"/>
        <v>0</v>
      </c>
      <c r="P699" s="52"/>
      <c r="Q699" s="53">
        <f t="shared" si="1061"/>
        <v>6</v>
      </c>
      <c r="R699" s="53"/>
      <c r="S699" s="52">
        <f t="shared" si="1062"/>
        <v>1</v>
      </c>
      <c r="T699" s="52"/>
      <c r="U699" s="53">
        <f t="shared" ref="U699" si="1273">U162+U341+V520</f>
        <v>13</v>
      </c>
      <c r="V699" s="53"/>
      <c r="W699" s="52">
        <f t="shared" ref="W699" si="1274">W162+W341+X520</f>
        <v>0</v>
      </c>
      <c r="X699" s="52"/>
      <c r="Y699" s="53">
        <f t="shared" ref="Y699" si="1275">Y162+Y341+Z520</f>
        <v>0</v>
      </c>
      <c r="Z699" s="53"/>
      <c r="AA699" s="52">
        <f t="shared" ref="AA699" si="1276">AA162+AA341+AB520</f>
        <v>0</v>
      </c>
      <c r="AB699" s="52"/>
      <c r="AC699" s="53">
        <f t="shared" ref="AC699" si="1277">AC162+AC341+AD520</f>
        <v>0</v>
      </c>
      <c r="AD699" s="53"/>
      <c r="AE699" s="52">
        <f t="shared" ref="AE699" si="1278">AE162+AE341+AF520</f>
        <v>0</v>
      </c>
      <c r="AF699" s="52"/>
      <c r="AG699" s="53">
        <f t="shared" ref="AG699" si="1279">AG162+AG341+AH520</f>
        <v>9</v>
      </c>
      <c r="AH699" s="53"/>
      <c r="AI699" s="52">
        <f t="shared" ref="AI699" si="1280">AI162+AI341+AJ520</f>
        <v>8</v>
      </c>
      <c r="AJ699" s="52"/>
      <c r="AK699" s="30"/>
      <c r="AL699" s="30"/>
    </row>
    <row r="700" spans="1:38" ht="30" customHeight="1" thickBot="1">
      <c r="A700" s="57" t="s">
        <v>416</v>
      </c>
      <c r="B700" s="57"/>
      <c r="C700" s="58">
        <f t="shared" si="1071"/>
        <v>36</v>
      </c>
      <c r="D700" s="59"/>
      <c r="E700" s="60">
        <f t="shared" si="1072"/>
        <v>4</v>
      </c>
      <c r="F700" s="60"/>
      <c r="G700" s="60">
        <f t="shared" si="1056"/>
        <v>40</v>
      </c>
      <c r="H700" s="60"/>
      <c r="I700" s="53">
        <f t="shared" si="1057"/>
        <v>2</v>
      </c>
      <c r="J700" s="53"/>
      <c r="K700" s="52">
        <f t="shared" si="1058"/>
        <v>0</v>
      </c>
      <c r="L700" s="52"/>
      <c r="M700" s="53">
        <f t="shared" si="1059"/>
        <v>5</v>
      </c>
      <c r="N700" s="53"/>
      <c r="O700" s="52">
        <f t="shared" si="1060"/>
        <v>0</v>
      </c>
      <c r="P700" s="52"/>
      <c r="Q700" s="53">
        <f t="shared" si="1061"/>
        <v>6</v>
      </c>
      <c r="R700" s="53"/>
      <c r="S700" s="52">
        <f t="shared" si="1062"/>
        <v>1</v>
      </c>
      <c r="T700" s="52"/>
      <c r="U700" s="53">
        <f t="shared" ref="U700" si="1281">U163+U342+V521</f>
        <v>1</v>
      </c>
      <c r="V700" s="53"/>
      <c r="W700" s="52">
        <f t="shared" ref="W700" si="1282">W163+W342+X521</f>
        <v>1</v>
      </c>
      <c r="X700" s="52"/>
      <c r="Y700" s="53">
        <f t="shared" ref="Y700" si="1283">Y163+Y342+Z521</f>
        <v>1</v>
      </c>
      <c r="Z700" s="53"/>
      <c r="AA700" s="52">
        <f t="shared" ref="AA700" si="1284">AA163+AA342+AB521</f>
        <v>0</v>
      </c>
      <c r="AB700" s="52"/>
      <c r="AC700" s="53">
        <f t="shared" ref="AC700" si="1285">AC163+AC342+AD521</f>
        <v>3</v>
      </c>
      <c r="AD700" s="53"/>
      <c r="AE700" s="52">
        <f t="shared" ref="AE700" si="1286">AE163+AE342+AF521</f>
        <v>1</v>
      </c>
      <c r="AF700" s="52"/>
      <c r="AG700" s="53">
        <f t="shared" ref="AG700" si="1287">AG163+AG342+AH521</f>
        <v>18</v>
      </c>
      <c r="AH700" s="53"/>
      <c r="AI700" s="52">
        <f t="shared" ref="AI700" si="1288">AI163+AI342+AJ521</f>
        <v>1</v>
      </c>
      <c r="AJ700" s="52"/>
      <c r="AK700" s="30"/>
      <c r="AL700" s="30"/>
    </row>
    <row r="701" spans="1:38" ht="30" customHeight="1" thickBot="1">
      <c r="A701" s="57" t="s">
        <v>417</v>
      </c>
      <c r="B701" s="57"/>
      <c r="C701" s="58">
        <f t="shared" si="1071"/>
        <v>68</v>
      </c>
      <c r="D701" s="59"/>
      <c r="E701" s="60">
        <f t="shared" si="1072"/>
        <v>15</v>
      </c>
      <c r="F701" s="60"/>
      <c r="G701" s="60">
        <f t="shared" si="1056"/>
        <v>83</v>
      </c>
      <c r="H701" s="60"/>
      <c r="I701" s="53">
        <f t="shared" si="1057"/>
        <v>3</v>
      </c>
      <c r="J701" s="53"/>
      <c r="K701" s="52">
        <f t="shared" si="1058"/>
        <v>0</v>
      </c>
      <c r="L701" s="52"/>
      <c r="M701" s="53">
        <f t="shared" si="1059"/>
        <v>7</v>
      </c>
      <c r="N701" s="53"/>
      <c r="O701" s="52">
        <f t="shared" si="1060"/>
        <v>3</v>
      </c>
      <c r="P701" s="52"/>
      <c r="Q701" s="53">
        <f t="shared" si="1061"/>
        <v>7</v>
      </c>
      <c r="R701" s="53"/>
      <c r="S701" s="52">
        <f t="shared" si="1062"/>
        <v>0</v>
      </c>
      <c r="T701" s="52"/>
      <c r="U701" s="53">
        <f t="shared" ref="U701" si="1289">U164+U343+V522</f>
        <v>3</v>
      </c>
      <c r="V701" s="53"/>
      <c r="W701" s="52">
        <f t="shared" ref="W701" si="1290">W164+W343+X522</f>
        <v>1</v>
      </c>
      <c r="X701" s="52"/>
      <c r="Y701" s="53">
        <f t="shared" ref="Y701" si="1291">Y164+Y343+Z522</f>
        <v>0</v>
      </c>
      <c r="Z701" s="53"/>
      <c r="AA701" s="52">
        <f t="shared" ref="AA701" si="1292">AA164+AA343+AB522</f>
        <v>0</v>
      </c>
      <c r="AB701" s="52"/>
      <c r="AC701" s="53">
        <f t="shared" ref="AC701" si="1293">AC164+AC343+AD522</f>
        <v>13</v>
      </c>
      <c r="AD701" s="53"/>
      <c r="AE701" s="52">
        <f t="shared" ref="AE701" si="1294">AE164+AE343+AF522</f>
        <v>4</v>
      </c>
      <c r="AF701" s="52"/>
      <c r="AG701" s="53">
        <f t="shared" ref="AG701" si="1295">AG164+AG343+AH522</f>
        <v>35</v>
      </c>
      <c r="AH701" s="53"/>
      <c r="AI701" s="52">
        <f t="shared" ref="AI701" si="1296">AI164+AI343+AJ522</f>
        <v>7</v>
      </c>
      <c r="AJ701" s="52"/>
      <c r="AK701" s="30"/>
      <c r="AL701" s="30"/>
    </row>
    <row r="702" spans="1:38" ht="30" customHeight="1" thickBot="1">
      <c r="A702" s="57" t="s">
        <v>464</v>
      </c>
      <c r="B702" s="57"/>
      <c r="C702" s="58">
        <f t="shared" si="1071"/>
        <v>19</v>
      </c>
      <c r="D702" s="59"/>
      <c r="E702" s="60">
        <f t="shared" si="1072"/>
        <v>5</v>
      </c>
      <c r="F702" s="60"/>
      <c r="G702" s="60">
        <f t="shared" si="1056"/>
        <v>24</v>
      </c>
      <c r="H702" s="60"/>
      <c r="I702" s="53">
        <f t="shared" si="1057"/>
        <v>3</v>
      </c>
      <c r="J702" s="53"/>
      <c r="K702" s="52">
        <f t="shared" si="1058"/>
        <v>1</v>
      </c>
      <c r="L702" s="52"/>
      <c r="M702" s="53">
        <f t="shared" si="1059"/>
        <v>1</v>
      </c>
      <c r="N702" s="53"/>
      <c r="O702" s="52">
        <f t="shared" si="1060"/>
        <v>1</v>
      </c>
      <c r="P702" s="52"/>
      <c r="Q702" s="53">
        <f t="shared" si="1061"/>
        <v>1</v>
      </c>
      <c r="R702" s="53"/>
      <c r="S702" s="52">
        <f t="shared" si="1062"/>
        <v>0</v>
      </c>
      <c r="T702" s="52"/>
      <c r="U702" s="53">
        <f t="shared" ref="U702" si="1297">U165+U344+V523</f>
        <v>3</v>
      </c>
      <c r="V702" s="53"/>
      <c r="W702" s="52">
        <f t="shared" ref="W702" si="1298">W165+W344+X523</f>
        <v>0</v>
      </c>
      <c r="X702" s="52"/>
      <c r="Y702" s="53">
        <f t="shared" ref="Y702" si="1299">Y165+Y344+Z523</f>
        <v>0</v>
      </c>
      <c r="Z702" s="53"/>
      <c r="AA702" s="52">
        <f t="shared" ref="AA702" si="1300">AA165+AA344+AB523</f>
        <v>0</v>
      </c>
      <c r="AB702" s="52"/>
      <c r="AC702" s="53">
        <f t="shared" ref="AC702" si="1301">AC165+AC344+AD523</f>
        <v>5</v>
      </c>
      <c r="AD702" s="53"/>
      <c r="AE702" s="52">
        <f t="shared" ref="AE702" si="1302">AE165+AE344+AF523</f>
        <v>0</v>
      </c>
      <c r="AF702" s="52"/>
      <c r="AG702" s="53">
        <f t="shared" ref="AG702" si="1303">AG165+AG344+AH523</f>
        <v>6</v>
      </c>
      <c r="AH702" s="53"/>
      <c r="AI702" s="52">
        <f t="shared" ref="AI702" si="1304">AI165+AI344+AJ523</f>
        <v>3</v>
      </c>
      <c r="AJ702" s="52"/>
      <c r="AK702" s="30"/>
      <c r="AL702" s="30"/>
    </row>
    <row r="703" spans="1:38" ht="30" customHeight="1" thickBot="1">
      <c r="A703" s="57" t="s">
        <v>418</v>
      </c>
      <c r="B703" s="57"/>
      <c r="C703" s="58">
        <f t="shared" si="1071"/>
        <v>215</v>
      </c>
      <c r="D703" s="59"/>
      <c r="E703" s="60">
        <f t="shared" si="1072"/>
        <v>42</v>
      </c>
      <c r="F703" s="60"/>
      <c r="G703" s="60">
        <f t="shared" si="1056"/>
        <v>257</v>
      </c>
      <c r="H703" s="60"/>
      <c r="I703" s="53">
        <f t="shared" si="1057"/>
        <v>18</v>
      </c>
      <c r="J703" s="53"/>
      <c r="K703" s="52">
        <f t="shared" si="1058"/>
        <v>3</v>
      </c>
      <c r="L703" s="52"/>
      <c r="M703" s="53">
        <f t="shared" si="1059"/>
        <v>21</v>
      </c>
      <c r="N703" s="53"/>
      <c r="O703" s="52">
        <f t="shared" si="1060"/>
        <v>4</v>
      </c>
      <c r="P703" s="52"/>
      <c r="Q703" s="53">
        <f t="shared" si="1061"/>
        <v>29</v>
      </c>
      <c r="R703" s="53"/>
      <c r="S703" s="52">
        <f t="shared" si="1062"/>
        <v>1</v>
      </c>
      <c r="T703" s="52"/>
      <c r="U703" s="53">
        <f>U166+U345+V524</f>
        <v>22</v>
      </c>
      <c r="V703" s="53"/>
      <c r="W703" s="52">
        <f>W166+W345+X524</f>
        <v>1</v>
      </c>
      <c r="X703" s="52"/>
      <c r="Y703" s="53">
        <f>Y166+Y345+Z524</f>
        <v>10</v>
      </c>
      <c r="Z703" s="53"/>
      <c r="AA703" s="52">
        <f>AA166+AA345+AB524</f>
        <v>1</v>
      </c>
      <c r="AB703" s="52"/>
      <c r="AC703" s="53">
        <f>AC166+AC345+AD524</f>
        <v>32</v>
      </c>
      <c r="AD703" s="53"/>
      <c r="AE703" s="52">
        <f>AE166+AE345+AF524</f>
        <v>1</v>
      </c>
      <c r="AF703" s="52"/>
      <c r="AG703" s="53">
        <f>AG166+AG345+AH524</f>
        <v>83</v>
      </c>
      <c r="AH703" s="53"/>
      <c r="AI703" s="52">
        <f>AI166+AI345+AJ524</f>
        <v>31</v>
      </c>
      <c r="AJ703" s="52"/>
      <c r="AK703" s="30"/>
      <c r="AL703" s="30"/>
    </row>
    <row r="704" spans="1:38" ht="30" customHeight="1" thickBot="1">
      <c r="A704" s="57" t="s">
        <v>419</v>
      </c>
      <c r="B704" s="57"/>
      <c r="C704" s="58">
        <f t="shared" si="1071"/>
        <v>38</v>
      </c>
      <c r="D704" s="59"/>
      <c r="E704" s="60">
        <f t="shared" si="1072"/>
        <v>7</v>
      </c>
      <c r="F704" s="60"/>
      <c r="G704" s="60">
        <f t="shared" si="1056"/>
        <v>45</v>
      </c>
      <c r="H704" s="60"/>
      <c r="I704" s="53">
        <f t="shared" si="1057"/>
        <v>0</v>
      </c>
      <c r="J704" s="53"/>
      <c r="K704" s="52">
        <f t="shared" si="1058"/>
        <v>1</v>
      </c>
      <c r="L704" s="52"/>
      <c r="M704" s="53">
        <f t="shared" si="1059"/>
        <v>3</v>
      </c>
      <c r="N704" s="53"/>
      <c r="O704" s="52">
        <f t="shared" si="1060"/>
        <v>0</v>
      </c>
      <c r="P704" s="52"/>
      <c r="Q704" s="53">
        <f t="shared" si="1061"/>
        <v>3</v>
      </c>
      <c r="R704" s="53"/>
      <c r="S704" s="52">
        <f t="shared" si="1062"/>
        <v>0</v>
      </c>
      <c r="T704" s="52"/>
      <c r="U704" s="53">
        <f t="shared" ref="U704" si="1305">U167+U346+V525</f>
        <v>6</v>
      </c>
      <c r="V704" s="53"/>
      <c r="W704" s="52">
        <f t="shared" ref="W704" si="1306">W167+W346+X525</f>
        <v>0</v>
      </c>
      <c r="X704" s="52"/>
      <c r="Y704" s="53">
        <f t="shared" ref="Y704" si="1307">Y167+Y346+Z525</f>
        <v>2</v>
      </c>
      <c r="Z704" s="53"/>
      <c r="AA704" s="52">
        <f t="shared" ref="AA704" si="1308">AA167+AA346+AB525</f>
        <v>0</v>
      </c>
      <c r="AB704" s="52"/>
      <c r="AC704" s="53">
        <f t="shared" ref="AC704" si="1309">AC167+AC346+AD525</f>
        <v>1</v>
      </c>
      <c r="AD704" s="53"/>
      <c r="AE704" s="52">
        <f t="shared" ref="AE704" si="1310">AE167+AE346+AF525</f>
        <v>0</v>
      </c>
      <c r="AF704" s="52"/>
      <c r="AG704" s="53">
        <f t="shared" ref="AG704" si="1311">AG167+AG346+AH525</f>
        <v>23</v>
      </c>
      <c r="AH704" s="53"/>
      <c r="AI704" s="52">
        <f t="shared" ref="AI704" si="1312">AI167+AI346+AJ525</f>
        <v>6</v>
      </c>
      <c r="AJ704" s="52"/>
      <c r="AK704" s="30"/>
      <c r="AL704" s="30"/>
    </row>
    <row r="705" spans="1:38" ht="30" customHeight="1" thickBot="1">
      <c r="A705" s="57" t="s">
        <v>420</v>
      </c>
      <c r="B705" s="57"/>
      <c r="C705" s="58">
        <f t="shared" si="1071"/>
        <v>74</v>
      </c>
      <c r="D705" s="59"/>
      <c r="E705" s="60">
        <f t="shared" si="1072"/>
        <v>27</v>
      </c>
      <c r="F705" s="60"/>
      <c r="G705" s="60">
        <f t="shared" ref="G705:G721" si="1313">C705+E705</f>
        <v>101</v>
      </c>
      <c r="H705" s="60"/>
      <c r="I705" s="53">
        <f t="shared" ref="I705:I736" si="1314">I168+I347+J526</f>
        <v>4</v>
      </c>
      <c r="J705" s="53"/>
      <c r="K705" s="52">
        <f t="shared" ref="K705:K736" si="1315">K168+K347+L526</f>
        <v>2</v>
      </c>
      <c r="L705" s="52"/>
      <c r="M705" s="53">
        <f t="shared" ref="M705:M736" si="1316">M168+M347+N526</f>
        <v>9</v>
      </c>
      <c r="N705" s="53"/>
      <c r="O705" s="52">
        <f t="shared" ref="O705:O736" si="1317">O168+O347+P526</f>
        <v>2</v>
      </c>
      <c r="P705" s="52"/>
      <c r="Q705" s="53">
        <f t="shared" ref="Q705:Q736" si="1318">Q168+Q347+R526</f>
        <v>9</v>
      </c>
      <c r="R705" s="53"/>
      <c r="S705" s="52">
        <f t="shared" ref="S705:S736" si="1319">S168+S347+T526</f>
        <v>0</v>
      </c>
      <c r="T705" s="52"/>
      <c r="U705" s="53">
        <f t="shared" ref="U705" si="1320">U168+U347+V526</f>
        <v>6</v>
      </c>
      <c r="V705" s="53"/>
      <c r="W705" s="52">
        <f t="shared" ref="W705" si="1321">W168+W347+X526</f>
        <v>1</v>
      </c>
      <c r="X705" s="52"/>
      <c r="Y705" s="53">
        <f t="shared" ref="Y705" si="1322">Y168+Y347+Z526</f>
        <v>0</v>
      </c>
      <c r="Z705" s="53"/>
      <c r="AA705" s="52">
        <f t="shared" ref="AA705" si="1323">AA168+AA347+AB526</f>
        <v>2</v>
      </c>
      <c r="AB705" s="52"/>
      <c r="AC705" s="53">
        <f t="shared" ref="AC705" si="1324">AC168+AC347+AD526</f>
        <v>15</v>
      </c>
      <c r="AD705" s="53"/>
      <c r="AE705" s="52">
        <f t="shared" ref="AE705" si="1325">AE168+AE347+AF526</f>
        <v>1</v>
      </c>
      <c r="AF705" s="52"/>
      <c r="AG705" s="53">
        <f t="shared" ref="AG705" si="1326">AG168+AG347+AH526</f>
        <v>31</v>
      </c>
      <c r="AH705" s="53"/>
      <c r="AI705" s="52">
        <f t="shared" ref="AI705" si="1327">AI168+AI347+AJ526</f>
        <v>19</v>
      </c>
      <c r="AJ705" s="52"/>
      <c r="AK705" s="30"/>
      <c r="AL705" s="30"/>
    </row>
    <row r="706" spans="1:38" ht="30" customHeight="1" thickBot="1">
      <c r="A706" s="57" t="s">
        <v>421</v>
      </c>
      <c r="B706" s="57"/>
      <c r="C706" s="58">
        <f t="shared" si="1071"/>
        <v>29</v>
      </c>
      <c r="D706" s="59"/>
      <c r="E706" s="60">
        <f t="shared" si="1072"/>
        <v>9</v>
      </c>
      <c r="F706" s="60"/>
      <c r="G706" s="60">
        <f t="shared" si="1313"/>
        <v>38</v>
      </c>
      <c r="H706" s="60"/>
      <c r="I706" s="53">
        <f t="shared" si="1314"/>
        <v>0</v>
      </c>
      <c r="J706" s="53"/>
      <c r="K706" s="52">
        <f t="shared" si="1315"/>
        <v>0</v>
      </c>
      <c r="L706" s="52"/>
      <c r="M706" s="53">
        <f t="shared" si="1316"/>
        <v>2</v>
      </c>
      <c r="N706" s="53"/>
      <c r="O706" s="52">
        <f t="shared" si="1317"/>
        <v>2</v>
      </c>
      <c r="P706" s="52"/>
      <c r="Q706" s="53">
        <f t="shared" si="1318"/>
        <v>1</v>
      </c>
      <c r="R706" s="53"/>
      <c r="S706" s="52">
        <f t="shared" si="1319"/>
        <v>1</v>
      </c>
      <c r="T706" s="52"/>
      <c r="U706" s="53">
        <f t="shared" ref="U706" si="1328">U169+U348+V527</f>
        <v>4</v>
      </c>
      <c r="V706" s="53"/>
      <c r="W706" s="52">
        <f t="shared" ref="W706" si="1329">W169+W348+X527</f>
        <v>2</v>
      </c>
      <c r="X706" s="52"/>
      <c r="Y706" s="53">
        <f t="shared" ref="Y706" si="1330">Y169+Y348+Z527</f>
        <v>1</v>
      </c>
      <c r="Z706" s="53"/>
      <c r="AA706" s="52">
        <f t="shared" ref="AA706" si="1331">AA169+AA348+AB527</f>
        <v>0</v>
      </c>
      <c r="AB706" s="52"/>
      <c r="AC706" s="53">
        <f t="shared" ref="AC706" si="1332">AC169+AC348+AD527</f>
        <v>5</v>
      </c>
      <c r="AD706" s="53"/>
      <c r="AE706" s="52">
        <f t="shared" ref="AE706" si="1333">AE169+AE348+AF527</f>
        <v>0</v>
      </c>
      <c r="AF706" s="52"/>
      <c r="AG706" s="53">
        <f t="shared" ref="AG706" si="1334">AG169+AG348+AH527</f>
        <v>16</v>
      </c>
      <c r="AH706" s="53"/>
      <c r="AI706" s="52">
        <f t="shared" ref="AI706" si="1335">AI169+AI348+AJ527</f>
        <v>4</v>
      </c>
      <c r="AJ706" s="52"/>
      <c r="AK706" s="30"/>
      <c r="AL706" s="30"/>
    </row>
    <row r="707" spans="1:38" ht="30" customHeight="1" thickBot="1">
      <c r="A707" s="57" t="s">
        <v>422</v>
      </c>
      <c r="B707" s="57"/>
      <c r="C707" s="58">
        <f t="shared" si="1071"/>
        <v>168</v>
      </c>
      <c r="D707" s="59"/>
      <c r="E707" s="60">
        <f t="shared" si="1072"/>
        <v>61</v>
      </c>
      <c r="F707" s="60"/>
      <c r="G707" s="60">
        <f t="shared" si="1313"/>
        <v>229</v>
      </c>
      <c r="H707" s="60"/>
      <c r="I707" s="53">
        <f t="shared" si="1314"/>
        <v>19</v>
      </c>
      <c r="J707" s="53"/>
      <c r="K707" s="52">
        <f t="shared" si="1315"/>
        <v>6</v>
      </c>
      <c r="L707" s="52"/>
      <c r="M707" s="53">
        <f t="shared" si="1316"/>
        <v>18</v>
      </c>
      <c r="N707" s="53"/>
      <c r="O707" s="52">
        <f t="shared" si="1317"/>
        <v>8</v>
      </c>
      <c r="P707" s="52"/>
      <c r="Q707" s="53">
        <f t="shared" si="1318"/>
        <v>21</v>
      </c>
      <c r="R707" s="53"/>
      <c r="S707" s="52">
        <f t="shared" si="1319"/>
        <v>9</v>
      </c>
      <c r="T707" s="52"/>
      <c r="U707" s="53">
        <f t="shared" ref="U707" si="1336">U170+U349+V528</f>
        <v>14</v>
      </c>
      <c r="V707" s="53"/>
      <c r="W707" s="52">
        <f t="shared" ref="W707" si="1337">W170+W349+X528</f>
        <v>2</v>
      </c>
      <c r="X707" s="52"/>
      <c r="Y707" s="53">
        <f t="shared" ref="Y707" si="1338">Y170+Y349+Z528</f>
        <v>11</v>
      </c>
      <c r="Z707" s="53"/>
      <c r="AA707" s="52">
        <f t="shared" ref="AA707" si="1339">AA170+AA349+AB528</f>
        <v>4</v>
      </c>
      <c r="AB707" s="52"/>
      <c r="AC707" s="53">
        <f t="shared" ref="AC707" si="1340">AC170+AC349+AD528</f>
        <v>23</v>
      </c>
      <c r="AD707" s="53"/>
      <c r="AE707" s="52">
        <f t="shared" ref="AE707" si="1341">AE170+AE349+AF528</f>
        <v>6</v>
      </c>
      <c r="AF707" s="52"/>
      <c r="AG707" s="53">
        <f t="shared" ref="AG707" si="1342">AG170+AG349+AH528</f>
        <v>62</v>
      </c>
      <c r="AH707" s="53"/>
      <c r="AI707" s="52">
        <f t="shared" ref="AI707" si="1343">AI170+AI349+AJ528</f>
        <v>26</v>
      </c>
      <c r="AJ707" s="52"/>
      <c r="AK707" s="30"/>
      <c r="AL707" s="30"/>
    </row>
    <row r="708" spans="1:38" ht="30" customHeight="1" thickBot="1">
      <c r="A708" s="57" t="s">
        <v>423</v>
      </c>
      <c r="B708" s="57"/>
      <c r="C708" s="58">
        <f t="shared" si="1071"/>
        <v>63</v>
      </c>
      <c r="D708" s="59"/>
      <c r="E708" s="60">
        <f t="shared" si="1072"/>
        <v>17</v>
      </c>
      <c r="F708" s="60"/>
      <c r="G708" s="60">
        <f t="shared" si="1313"/>
        <v>80</v>
      </c>
      <c r="H708" s="60"/>
      <c r="I708" s="53">
        <f t="shared" si="1314"/>
        <v>2</v>
      </c>
      <c r="J708" s="53"/>
      <c r="K708" s="52">
        <f t="shared" si="1315"/>
        <v>1</v>
      </c>
      <c r="L708" s="52"/>
      <c r="M708" s="53">
        <f t="shared" si="1316"/>
        <v>2</v>
      </c>
      <c r="N708" s="53"/>
      <c r="O708" s="52">
        <f t="shared" si="1317"/>
        <v>1</v>
      </c>
      <c r="P708" s="52"/>
      <c r="Q708" s="53">
        <f t="shared" si="1318"/>
        <v>9</v>
      </c>
      <c r="R708" s="53"/>
      <c r="S708" s="52">
        <f t="shared" si="1319"/>
        <v>2</v>
      </c>
      <c r="T708" s="52"/>
      <c r="U708" s="53">
        <f t="shared" ref="U708" si="1344">U171+U350+V529</f>
        <v>9</v>
      </c>
      <c r="V708" s="53"/>
      <c r="W708" s="52">
        <f t="shared" ref="W708" si="1345">W171+W350+X529</f>
        <v>1</v>
      </c>
      <c r="X708" s="52"/>
      <c r="Y708" s="53">
        <f t="shared" ref="Y708" si="1346">Y171+Y350+Z529</f>
        <v>2</v>
      </c>
      <c r="Z708" s="53"/>
      <c r="AA708" s="52">
        <f t="shared" ref="AA708" si="1347">AA171+AA350+AB529</f>
        <v>0</v>
      </c>
      <c r="AB708" s="52"/>
      <c r="AC708" s="53">
        <f t="shared" ref="AC708" si="1348">AC171+AC350+AD529</f>
        <v>8</v>
      </c>
      <c r="AD708" s="53"/>
      <c r="AE708" s="52">
        <f t="shared" ref="AE708" si="1349">AE171+AE350+AF529</f>
        <v>2</v>
      </c>
      <c r="AF708" s="52"/>
      <c r="AG708" s="53">
        <f t="shared" ref="AG708" si="1350">AG171+AG350+AH529</f>
        <v>31</v>
      </c>
      <c r="AH708" s="53"/>
      <c r="AI708" s="52">
        <f t="shared" ref="AI708" si="1351">AI171+AI350+AJ529</f>
        <v>10</v>
      </c>
      <c r="AJ708" s="52"/>
      <c r="AK708" s="30"/>
      <c r="AL708" s="30"/>
    </row>
    <row r="709" spans="1:38" ht="30" customHeight="1" thickBot="1">
      <c r="A709" s="57" t="s">
        <v>424</v>
      </c>
      <c r="B709" s="57"/>
      <c r="C709" s="58">
        <f t="shared" si="1071"/>
        <v>219</v>
      </c>
      <c r="D709" s="59"/>
      <c r="E709" s="60">
        <f t="shared" si="1072"/>
        <v>66</v>
      </c>
      <c r="F709" s="60"/>
      <c r="G709" s="60">
        <f t="shared" si="1313"/>
        <v>285</v>
      </c>
      <c r="H709" s="60"/>
      <c r="I709" s="53">
        <f t="shared" si="1314"/>
        <v>12</v>
      </c>
      <c r="J709" s="53"/>
      <c r="K709" s="52">
        <f t="shared" si="1315"/>
        <v>2</v>
      </c>
      <c r="L709" s="52"/>
      <c r="M709" s="53">
        <f t="shared" si="1316"/>
        <v>29</v>
      </c>
      <c r="N709" s="53"/>
      <c r="O709" s="52">
        <f t="shared" si="1317"/>
        <v>5</v>
      </c>
      <c r="P709" s="52"/>
      <c r="Q709" s="53">
        <f t="shared" si="1318"/>
        <v>25</v>
      </c>
      <c r="R709" s="53"/>
      <c r="S709" s="52">
        <f t="shared" si="1319"/>
        <v>1</v>
      </c>
      <c r="T709" s="52"/>
      <c r="U709" s="53">
        <f t="shared" ref="U709" si="1352">U172+U351+V530</f>
        <v>17</v>
      </c>
      <c r="V709" s="53"/>
      <c r="W709" s="52">
        <f t="shared" ref="W709" si="1353">W172+W351+X530</f>
        <v>2</v>
      </c>
      <c r="X709" s="52"/>
      <c r="Y709" s="53">
        <f t="shared" ref="Y709" si="1354">Y172+Y351+Z530</f>
        <v>6</v>
      </c>
      <c r="Z709" s="53"/>
      <c r="AA709" s="52">
        <f t="shared" ref="AA709" si="1355">AA172+AA351+AB530</f>
        <v>1</v>
      </c>
      <c r="AB709" s="52"/>
      <c r="AC709" s="53">
        <f t="shared" ref="AC709" si="1356">AC172+AC351+AD530</f>
        <v>17</v>
      </c>
      <c r="AD709" s="53"/>
      <c r="AE709" s="52">
        <f t="shared" ref="AE709" si="1357">AE172+AE351+AF530</f>
        <v>5</v>
      </c>
      <c r="AF709" s="52"/>
      <c r="AG709" s="53">
        <f t="shared" ref="AG709" si="1358">AG172+AG351+AH530</f>
        <v>113</v>
      </c>
      <c r="AH709" s="53"/>
      <c r="AI709" s="52">
        <f t="shared" ref="AI709" si="1359">AI172+AI351+AJ530</f>
        <v>50</v>
      </c>
      <c r="AJ709" s="52"/>
      <c r="AK709" s="30"/>
      <c r="AL709" s="30"/>
    </row>
    <row r="710" spans="1:38" ht="30" customHeight="1" thickBot="1">
      <c r="A710" s="57" t="s">
        <v>426</v>
      </c>
      <c r="B710" s="57"/>
      <c r="C710" s="58">
        <f t="shared" si="1071"/>
        <v>65</v>
      </c>
      <c r="D710" s="59"/>
      <c r="E710" s="60">
        <f t="shared" si="1072"/>
        <v>17</v>
      </c>
      <c r="F710" s="60"/>
      <c r="G710" s="60">
        <f t="shared" si="1313"/>
        <v>82</v>
      </c>
      <c r="H710" s="60"/>
      <c r="I710" s="53">
        <f t="shared" si="1314"/>
        <v>6</v>
      </c>
      <c r="J710" s="53"/>
      <c r="K710" s="52">
        <f t="shared" si="1315"/>
        <v>1</v>
      </c>
      <c r="L710" s="52"/>
      <c r="M710" s="53">
        <f t="shared" si="1316"/>
        <v>5</v>
      </c>
      <c r="N710" s="53"/>
      <c r="O710" s="52">
        <f t="shared" si="1317"/>
        <v>3</v>
      </c>
      <c r="P710" s="52"/>
      <c r="Q710" s="53">
        <f t="shared" si="1318"/>
        <v>12</v>
      </c>
      <c r="R710" s="53"/>
      <c r="S710" s="52">
        <f t="shared" si="1319"/>
        <v>0</v>
      </c>
      <c r="T710" s="52"/>
      <c r="U710" s="53">
        <f t="shared" ref="U710" si="1360">U173+U352+V531</f>
        <v>2</v>
      </c>
      <c r="V710" s="53"/>
      <c r="W710" s="52">
        <f t="shared" ref="W710" si="1361">W173+W352+X531</f>
        <v>1</v>
      </c>
      <c r="X710" s="52"/>
      <c r="Y710" s="53">
        <f t="shared" ref="Y710" si="1362">Y173+Y352+Z531</f>
        <v>4</v>
      </c>
      <c r="Z710" s="53"/>
      <c r="AA710" s="52">
        <f t="shared" ref="AA710" si="1363">AA173+AA352+AB531</f>
        <v>0</v>
      </c>
      <c r="AB710" s="52"/>
      <c r="AC710" s="53">
        <f t="shared" ref="AC710" si="1364">AC173+AC352+AD531</f>
        <v>7</v>
      </c>
      <c r="AD710" s="53"/>
      <c r="AE710" s="52">
        <f t="shared" ref="AE710" si="1365">AE173+AE352+AF531</f>
        <v>2</v>
      </c>
      <c r="AF710" s="52"/>
      <c r="AG710" s="53">
        <f t="shared" ref="AG710" si="1366">AG173+AG352+AH531</f>
        <v>29</v>
      </c>
      <c r="AH710" s="53"/>
      <c r="AI710" s="52">
        <f t="shared" ref="AI710" si="1367">AI173+AI352+AJ531</f>
        <v>10</v>
      </c>
      <c r="AJ710" s="52"/>
      <c r="AK710" s="30"/>
      <c r="AL710" s="30"/>
    </row>
    <row r="711" spans="1:38" ht="30" customHeight="1" thickBot="1">
      <c r="A711" s="57" t="s">
        <v>465</v>
      </c>
      <c r="B711" s="57"/>
      <c r="C711" s="58">
        <f t="shared" si="1071"/>
        <v>36</v>
      </c>
      <c r="D711" s="59"/>
      <c r="E711" s="60">
        <f t="shared" si="1072"/>
        <v>4</v>
      </c>
      <c r="F711" s="60"/>
      <c r="G711" s="60">
        <f t="shared" si="1313"/>
        <v>40</v>
      </c>
      <c r="H711" s="60"/>
      <c r="I711" s="53">
        <f t="shared" si="1314"/>
        <v>0</v>
      </c>
      <c r="J711" s="53"/>
      <c r="K711" s="52">
        <f t="shared" si="1315"/>
        <v>0</v>
      </c>
      <c r="L711" s="52"/>
      <c r="M711" s="53">
        <f t="shared" si="1316"/>
        <v>9</v>
      </c>
      <c r="N711" s="53"/>
      <c r="O711" s="52">
        <f t="shared" si="1317"/>
        <v>1</v>
      </c>
      <c r="P711" s="52"/>
      <c r="Q711" s="53">
        <f t="shared" si="1318"/>
        <v>7</v>
      </c>
      <c r="R711" s="53"/>
      <c r="S711" s="52">
        <f t="shared" si="1319"/>
        <v>1</v>
      </c>
      <c r="T711" s="52"/>
      <c r="U711" s="53">
        <f t="shared" ref="U711" si="1368">U174+U353+V532</f>
        <v>3</v>
      </c>
      <c r="V711" s="53"/>
      <c r="W711" s="52">
        <f t="shared" ref="W711" si="1369">W174+W353+X532</f>
        <v>0</v>
      </c>
      <c r="X711" s="52"/>
      <c r="Y711" s="53">
        <f t="shared" ref="Y711" si="1370">Y174+Y353+Z532</f>
        <v>1</v>
      </c>
      <c r="Z711" s="53"/>
      <c r="AA711" s="52">
        <f t="shared" ref="AA711" si="1371">AA174+AA353+AB532</f>
        <v>0</v>
      </c>
      <c r="AB711" s="52"/>
      <c r="AC711" s="53">
        <f t="shared" ref="AC711" si="1372">AC174+AC353+AD532</f>
        <v>3</v>
      </c>
      <c r="AD711" s="53"/>
      <c r="AE711" s="52">
        <f t="shared" ref="AE711" si="1373">AE174+AE353+AF532</f>
        <v>1</v>
      </c>
      <c r="AF711" s="52"/>
      <c r="AG711" s="53">
        <f t="shared" ref="AG711" si="1374">AG174+AG353+AH532</f>
        <v>13</v>
      </c>
      <c r="AH711" s="53"/>
      <c r="AI711" s="52">
        <f t="shared" ref="AI711" si="1375">AI174+AI353+AJ532</f>
        <v>1</v>
      </c>
      <c r="AJ711" s="52"/>
      <c r="AK711" s="30"/>
      <c r="AL711" s="30"/>
    </row>
    <row r="712" spans="1:38" ht="30" customHeight="1" thickBot="1">
      <c r="A712" s="57" t="s">
        <v>427</v>
      </c>
      <c r="B712" s="57"/>
      <c r="C712" s="58">
        <f t="shared" si="1071"/>
        <v>108</v>
      </c>
      <c r="D712" s="59"/>
      <c r="E712" s="60">
        <f t="shared" si="1072"/>
        <v>10</v>
      </c>
      <c r="F712" s="60"/>
      <c r="G712" s="60">
        <f t="shared" si="1313"/>
        <v>118</v>
      </c>
      <c r="H712" s="60"/>
      <c r="I712" s="53">
        <f t="shared" si="1314"/>
        <v>9</v>
      </c>
      <c r="J712" s="53"/>
      <c r="K712" s="52">
        <f t="shared" si="1315"/>
        <v>2</v>
      </c>
      <c r="L712" s="52"/>
      <c r="M712" s="53">
        <f t="shared" si="1316"/>
        <v>13</v>
      </c>
      <c r="N712" s="53"/>
      <c r="O712" s="52">
        <f t="shared" si="1317"/>
        <v>0</v>
      </c>
      <c r="P712" s="52"/>
      <c r="Q712" s="53">
        <f t="shared" si="1318"/>
        <v>25</v>
      </c>
      <c r="R712" s="53"/>
      <c r="S712" s="52">
        <f t="shared" si="1319"/>
        <v>0</v>
      </c>
      <c r="T712" s="52"/>
      <c r="U712" s="53">
        <f t="shared" ref="U712" si="1376">U175+U354+V533</f>
        <v>9</v>
      </c>
      <c r="V712" s="53"/>
      <c r="W712" s="52">
        <f t="shared" ref="W712" si="1377">W175+W354+X533</f>
        <v>1</v>
      </c>
      <c r="X712" s="52"/>
      <c r="Y712" s="53">
        <f t="shared" ref="Y712" si="1378">Y175+Y354+Z533</f>
        <v>5</v>
      </c>
      <c r="Z712" s="53"/>
      <c r="AA712" s="52">
        <f t="shared" ref="AA712" si="1379">AA175+AA354+AB533</f>
        <v>0</v>
      </c>
      <c r="AB712" s="52"/>
      <c r="AC712" s="53">
        <f t="shared" ref="AC712" si="1380">AC175+AC354+AD533</f>
        <v>9</v>
      </c>
      <c r="AD712" s="53"/>
      <c r="AE712" s="52">
        <f t="shared" ref="AE712" si="1381">AE175+AE354+AF533</f>
        <v>1</v>
      </c>
      <c r="AF712" s="52"/>
      <c r="AG712" s="53">
        <f t="shared" ref="AG712" si="1382">AG175+AG354+AH533</f>
        <v>38</v>
      </c>
      <c r="AH712" s="53"/>
      <c r="AI712" s="52">
        <f t="shared" ref="AI712" si="1383">AI175+AI354+AJ533</f>
        <v>6</v>
      </c>
      <c r="AJ712" s="52"/>
      <c r="AK712" s="30"/>
      <c r="AL712" s="30"/>
    </row>
    <row r="713" spans="1:38" ht="30" customHeight="1" thickBot="1">
      <c r="A713" s="57" t="s">
        <v>428</v>
      </c>
      <c r="B713" s="57"/>
      <c r="C713" s="58">
        <f t="shared" si="1071"/>
        <v>194</v>
      </c>
      <c r="D713" s="59"/>
      <c r="E713" s="60">
        <f t="shared" si="1072"/>
        <v>57</v>
      </c>
      <c r="F713" s="60"/>
      <c r="G713" s="60">
        <f t="shared" si="1313"/>
        <v>251</v>
      </c>
      <c r="H713" s="60"/>
      <c r="I713" s="53">
        <f t="shared" si="1314"/>
        <v>35</v>
      </c>
      <c r="J713" s="53"/>
      <c r="K713" s="52">
        <f t="shared" si="1315"/>
        <v>23</v>
      </c>
      <c r="L713" s="52"/>
      <c r="M713" s="53">
        <f t="shared" si="1316"/>
        <v>47</v>
      </c>
      <c r="N713" s="53"/>
      <c r="O713" s="52">
        <f t="shared" si="1317"/>
        <v>24</v>
      </c>
      <c r="P713" s="52"/>
      <c r="Q713" s="53">
        <f t="shared" si="1318"/>
        <v>23</v>
      </c>
      <c r="R713" s="53"/>
      <c r="S713" s="52">
        <f t="shared" si="1319"/>
        <v>3</v>
      </c>
      <c r="T713" s="52"/>
      <c r="U713" s="53">
        <f t="shared" ref="U713" si="1384">U176+U355+V534</f>
        <v>20</v>
      </c>
      <c r="V713" s="53"/>
      <c r="W713" s="52">
        <f t="shared" ref="W713" si="1385">W176+W355+X534</f>
        <v>1</v>
      </c>
      <c r="X713" s="52"/>
      <c r="Y713" s="53">
        <f t="shared" ref="Y713" si="1386">Y176+Y355+Z534</f>
        <v>12</v>
      </c>
      <c r="Z713" s="53"/>
      <c r="AA713" s="52">
        <f t="shared" ref="AA713" si="1387">AA176+AA355+AB534</f>
        <v>1</v>
      </c>
      <c r="AB713" s="52"/>
      <c r="AC713" s="53">
        <f t="shared" ref="AC713" si="1388">AC176+AC355+AD534</f>
        <v>21</v>
      </c>
      <c r="AD713" s="53"/>
      <c r="AE713" s="52">
        <f t="shared" ref="AE713" si="1389">AE176+AE355+AF534</f>
        <v>3</v>
      </c>
      <c r="AF713" s="52"/>
      <c r="AG713" s="53">
        <f t="shared" ref="AG713" si="1390">AG176+AG355+AH534</f>
        <v>36</v>
      </c>
      <c r="AH713" s="53"/>
      <c r="AI713" s="52">
        <f t="shared" ref="AI713" si="1391">AI176+AI355+AJ534</f>
        <v>2</v>
      </c>
      <c r="AJ713" s="52"/>
      <c r="AK713" s="30"/>
      <c r="AL713" s="30"/>
    </row>
    <row r="714" spans="1:38" ht="30" customHeight="1" thickBot="1">
      <c r="A714" s="57" t="s">
        <v>429</v>
      </c>
      <c r="B714" s="57"/>
      <c r="C714" s="58">
        <f t="shared" si="1071"/>
        <v>62</v>
      </c>
      <c r="D714" s="59"/>
      <c r="E714" s="60">
        <f t="shared" si="1072"/>
        <v>3</v>
      </c>
      <c r="F714" s="60"/>
      <c r="G714" s="60">
        <f t="shared" si="1313"/>
        <v>65</v>
      </c>
      <c r="H714" s="60"/>
      <c r="I714" s="53">
        <f t="shared" si="1314"/>
        <v>7</v>
      </c>
      <c r="J714" s="53"/>
      <c r="K714" s="52">
        <f t="shared" si="1315"/>
        <v>0</v>
      </c>
      <c r="L714" s="52"/>
      <c r="M714" s="53">
        <f t="shared" si="1316"/>
        <v>10</v>
      </c>
      <c r="N714" s="53"/>
      <c r="O714" s="52">
        <f t="shared" si="1317"/>
        <v>0</v>
      </c>
      <c r="P714" s="52"/>
      <c r="Q714" s="53">
        <f t="shared" si="1318"/>
        <v>8</v>
      </c>
      <c r="R714" s="53"/>
      <c r="S714" s="52">
        <f t="shared" si="1319"/>
        <v>1</v>
      </c>
      <c r="T714" s="52"/>
      <c r="U714" s="53">
        <f t="shared" ref="U714" si="1392">U177+U356+V535</f>
        <v>2</v>
      </c>
      <c r="V714" s="53"/>
      <c r="W714" s="52">
        <f t="shared" ref="W714" si="1393">W177+W356+X535</f>
        <v>0</v>
      </c>
      <c r="X714" s="52"/>
      <c r="Y714" s="53">
        <f t="shared" ref="Y714" si="1394">Y177+Y356+Z535</f>
        <v>0</v>
      </c>
      <c r="Z714" s="53"/>
      <c r="AA714" s="52">
        <f t="shared" ref="AA714" si="1395">AA177+AA356+AB535</f>
        <v>0</v>
      </c>
      <c r="AB714" s="52"/>
      <c r="AC714" s="53">
        <f t="shared" ref="AC714" si="1396">AC177+AC356+AD535</f>
        <v>7</v>
      </c>
      <c r="AD714" s="53"/>
      <c r="AE714" s="52">
        <f t="shared" ref="AE714" si="1397">AE177+AE356+AF535</f>
        <v>0</v>
      </c>
      <c r="AF714" s="52"/>
      <c r="AG714" s="53">
        <f t="shared" ref="AG714" si="1398">AG177+AG356+AH535</f>
        <v>28</v>
      </c>
      <c r="AH714" s="53"/>
      <c r="AI714" s="52">
        <f t="shared" ref="AI714" si="1399">AI177+AI356+AJ535</f>
        <v>2</v>
      </c>
      <c r="AJ714" s="52"/>
      <c r="AK714" s="30"/>
      <c r="AL714" s="30"/>
    </row>
    <row r="715" spans="1:38" ht="30" customHeight="1" thickBot="1">
      <c r="A715" s="57" t="s">
        <v>430</v>
      </c>
      <c r="B715" s="57"/>
      <c r="C715" s="58">
        <f t="shared" si="1071"/>
        <v>108</v>
      </c>
      <c r="D715" s="59"/>
      <c r="E715" s="60">
        <f t="shared" si="1072"/>
        <v>6</v>
      </c>
      <c r="F715" s="60"/>
      <c r="G715" s="60">
        <f t="shared" si="1313"/>
        <v>114</v>
      </c>
      <c r="H715" s="60"/>
      <c r="I715" s="53">
        <f t="shared" si="1314"/>
        <v>15</v>
      </c>
      <c r="J715" s="53"/>
      <c r="K715" s="52">
        <f t="shared" si="1315"/>
        <v>0</v>
      </c>
      <c r="L715" s="52"/>
      <c r="M715" s="53">
        <f t="shared" si="1316"/>
        <v>18</v>
      </c>
      <c r="N715" s="53"/>
      <c r="O715" s="52">
        <f t="shared" si="1317"/>
        <v>3</v>
      </c>
      <c r="P715" s="52"/>
      <c r="Q715" s="53">
        <f t="shared" si="1318"/>
        <v>20</v>
      </c>
      <c r="R715" s="53"/>
      <c r="S715" s="52">
        <f t="shared" si="1319"/>
        <v>1</v>
      </c>
      <c r="T715" s="52"/>
      <c r="U715" s="53">
        <f t="shared" ref="U715" si="1400">U178+U357+V536</f>
        <v>12</v>
      </c>
      <c r="V715" s="53"/>
      <c r="W715" s="52">
        <f t="shared" ref="W715" si="1401">W178+W357+X536</f>
        <v>0</v>
      </c>
      <c r="X715" s="52"/>
      <c r="Y715" s="53">
        <f t="shared" ref="Y715" si="1402">Y178+Y357+Z536</f>
        <v>8</v>
      </c>
      <c r="Z715" s="53"/>
      <c r="AA715" s="52">
        <f t="shared" ref="AA715" si="1403">AA178+AA357+AB536</f>
        <v>0</v>
      </c>
      <c r="AB715" s="52"/>
      <c r="AC715" s="53">
        <f t="shared" ref="AC715" si="1404">AC178+AC357+AD536</f>
        <v>13</v>
      </c>
      <c r="AD715" s="53"/>
      <c r="AE715" s="52">
        <f t="shared" ref="AE715" si="1405">AE178+AE357+AF536</f>
        <v>1</v>
      </c>
      <c r="AF715" s="52"/>
      <c r="AG715" s="53">
        <f t="shared" ref="AG715" si="1406">AG178+AG357+AH536</f>
        <v>22</v>
      </c>
      <c r="AH715" s="53"/>
      <c r="AI715" s="52">
        <f t="shared" ref="AI715" si="1407">AI178+AI357+AJ536</f>
        <v>1</v>
      </c>
      <c r="AJ715" s="52"/>
      <c r="AK715" s="30"/>
      <c r="AL715" s="30"/>
    </row>
    <row r="716" spans="1:38" ht="30" customHeight="1" thickBot="1">
      <c r="A716" s="57" t="s">
        <v>431</v>
      </c>
      <c r="B716" s="57"/>
      <c r="C716" s="58">
        <f t="shared" si="1071"/>
        <v>45</v>
      </c>
      <c r="D716" s="59"/>
      <c r="E716" s="60">
        <f t="shared" si="1072"/>
        <v>7</v>
      </c>
      <c r="F716" s="60"/>
      <c r="G716" s="60">
        <f t="shared" si="1313"/>
        <v>52</v>
      </c>
      <c r="H716" s="60"/>
      <c r="I716" s="53">
        <f t="shared" si="1314"/>
        <v>7</v>
      </c>
      <c r="J716" s="53"/>
      <c r="K716" s="52">
        <f t="shared" si="1315"/>
        <v>1</v>
      </c>
      <c r="L716" s="52"/>
      <c r="M716" s="53">
        <f t="shared" si="1316"/>
        <v>6</v>
      </c>
      <c r="N716" s="53"/>
      <c r="O716" s="52">
        <f t="shared" si="1317"/>
        <v>1</v>
      </c>
      <c r="P716" s="52"/>
      <c r="Q716" s="53">
        <f t="shared" si="1318"/>
        <v>4</v>
      </c>
      <c r="R716" s="53"/>
      <c r="S716" s="52">
        <f t="shared" si="1319"/>
        <v>1</v>
      </c>
      <c r="T716" s="52"/>
      <c r="U716" s="53">
        <f t="shared" ref="U716" si="1408">U179+U358+V537</f>
        <v>4</v>
      </c>
      <c r="V716" s="53"/>
      <c r="W716" s="52">
        <f t="shared" ref="W716" si="1409">W179+W358+X537</f>
        <v>0</v>
      </c>
      <c r="X716" s="52"/>
      <c r="Y716" s="53">
        <f t="shared" ref="Y716" si="1410">Y179+Y358+Z537</f>
        <v>0</v>
      </c>
      <c r="Z716" s="53"/>
      <c r="AA716" s="52">
        <f t="shared" ref="AA716" si="1411">AA179+AA358+AB537</f>
        <v>0</v>
      </c>
      <c r="AB716" s="52"/>
      <c r="AC716" s="53">
        <f t="shared" ref="AC716" si="1412">AC179+AC358+AD537</f>
        <v>4</v>
      </c>
      <c r="AD716" s="53"/>
      <c r="AE716" s="52">
        <f t="shared" ref="AE716" si="1413">AE179+AE358+AF537</f>
        <v>1</v>
      </c>
      <c r="AF716" s="52"/>
      <c r="AG716" s="53">
        <f t="shared" ref="AG716" si="1414">AG179+AG358+AH537</f>
        <v>20</v>
      </c>
      <c r="AH716" s="53"/>
      <c r="AI716" s="52">
        <f t="shared" ref="AI716" si="1415">AI179+AI358+AJ537</f>
        <v>3</v>
      </c>
      <c r="AJ716" s="52"/>
      <c r="AK716" s="30"/>
      <c r="AL716" s="30"/>
    </row>
    <row r="717" spans="1:38" ht="30" customHeight="1" thickBot="1">
      <c r="A717" s="57" t="s">
        <v>432</v>
      </c>
      <c r="B717" s="57"/>
      <c r="C717" s="58">
        <f t="shared" si="1071"/>
        <v>24</v>
      </c>
      <c r="D717" s="59"/>
      <c r="E717" s="60">
        <f t="shared" si="1072"/>
        <v>2</v>
      </c>
      <c r="F717" s="60"/>
      <c r="G717" s="60">
        <f t="shared" si="1313"/>
        <v>26</v>
      </c>
      <c r="H717" s="60"/>
      <c r="I717" s="53">
        <f t="shared" si="1314"/>
        <v>0</v>
      </c>
      <c r="J717" s="53"/>
      <c r="K717" s="52">
        <f t="shared" ref="K717" si="1416">K180+K359+L538</f>
        <v>0</v>
      </c>
      <c r="L717" s="52"/>
      <c r="M717" s="53">
        <f t="shared" ref="M717" si="1417">M180+M359+N538</f>
        <v>1</v>
      </c>
      <c r="N717" s="53"/>
      <c r="O717" s="52">
        <f t="shared" ref="O717" si="1418">O180+O359+P538</f>
        <v>0</v>
      </c>
      <c r="P717" s="52"/>
      <c r="Q717" s="53">
        <f t="shared" ref="Q717" si="1419">Q180+Q359+R538</f>
        <v>3</v>
      </c>
      <c r="R717" s="53"/>
      <c r="S717" s="52">
        <f t="shared" ref="S717" si="1420">S180+S359+T538</f>
        <v>0</v>
      </c>
      <c r="T717" s="52"/>
      <c r="U717" s="53">
        <f t="shared" ref="U717" si="1421">U180+U359+V538</f>
        <v>2</v>
      </c>
      <c r="V717" s="53"/>
      <c r="W717" s="52">
        <f t="shared" ref="W717" si="1422">W180+W359+X538</f>
        <v>0</v>
      </c>
      <c r="X717" s="52"/>
      <c r="Y717" s="53">
        <f t="shared" ref="Y717" si="1423">Y180+Y359+Z538</f>
        <v>2</v>
      </c>
      <c r="Z717" s="53"/>
      <c r="AA717" s="52">
        <f t="shared" ref="AA717" si="1424">AA180+AA359+AB538</f>
        <v>0</v>
      </c>
      <c r="AB717" s="52"/>
      <c r="AC717" s="53">
        <f t="shared" ref="AC717" si="1425">AC180+AC359+AD538</f>
        <v>5</v>
      </c>
      <c r="AD717" s="53"/>
      <c r="AE717" s="52">
        <f t="shared" ref="AE717" si="1426">AE180+AE359+AF538</f>
        <v>1</v>
      </c>
      <c r="AF717" s="52"/>
      <c r="AG717" s="53">
        <f t="shared" ref="AG717" si="1427">AG180+AG359+AH538</f>
        <v>11</v>
      </c>
      <c r="AH717" s="53"/>
      <c r="AI717" s="52">
        <f t="shared" ref="AI717" si="1428">AI180+AI359+AJ538</f>
        <v>1</v>
      </c>
      <c r="AJ717" s="52"/>
      <c r="AK717" s="30"/>
      <c r="AL717" s="30"/>
    </row>
    <row r="718" spans="1:38" ht="30" customHeight="1" thickBot="1">
      <c r="A718" s="57" t="s">
        <v>433</v>
      </c>
      <c r="B718" s="57"/>
      <c r="C718" s="58">
        <f t="shared" si="1071"/>
        <v>20</v>
      </c>
      <c r="D718" s="59"/>
      <c r="E718" s="60">
        <f t="shared" si="1072"/>
        <v>11</v>
      </c>
      <c r="F718" s="60"/>
      <c r="G718" s="60">
        <f t="shared" si="1313"/>
        <v>31</v>
      </c>
      <c r="H718" s="60"/>
      <c r="I718" s="53">
        <f t="shared" si="1314"/>
        <v>0</v>
      </c>
      <c r="J718" s="53"/>
      <c r="K718" s="52">
        <f t="shared" ref="K718" si="1429">K181+K360+L539</f>
        <v>0</v>
      </c>
      <c r="L718" s="52"/>
      <c r="M718" s="53">
        <f t="shared" ref="M718" si="1430">M181+M360+N539</f>
        <v>0</v>
      </c>
      <c r="N718" s="53"/>
      <c r="O718" s="52">
        <f t="shared" ref="O718" si="1431">O181+O360+P539</f>
        <v>0</v>
      </c>
      <c r="P718" s="52"/>
      <c r="Q718" s="53">
        <f t="shared" ref="Q718" si="1432">Q181+Q360+R539</f>
        <v>4</v>
      </c>
      <c r="R718" s="53"/>
      <c r="S718" s="52">
        <f t="shared" ref="S718" si="1433">S181+S360+T539</f>
        <v>0</v>
      </c>
      <c r="T718" s="52"/>
      <c r="U718" s="53">
        <f t="shared" ref="U718" si="1434">U181+U360+V539</f>
        <v>4</v>
      </c>
      <c r="V718" s="53"/>
      <c r="W718" s="52">
        <f t="shared" ref="W718" si="1435">W181+W360+X539</f>
        <v>0</v>
      </c>
      <c r="X718" s="52"/>
      <c r="Y718" s="53">
        <f t="shared" ref="Y718" si="1436">Y181+Y360+Z539</f>
        <v>3</v>
      </c>
      <c r="Z718" s="53"/>
      <c r="AA718" s="52">
        <f t="shared" ref="AA718" si="1437">AA181+AA360+AB539</f>
        <v>0</v>
      </c>
      <c r="AB718" s="52"/>
      <c r="AC718" s="53">
        <f t="shared" ref="AC718" si="1438">AC181+AC360+AD539</f>
        <v>2</v>
      </c>
      <c r="AD718" s="53"/>
      <c r="AE718" s="52">
        <f t="shared" ref="AE718" si="1439">AE181+AE360+AF539</f>
        <v>1</v>
      </c>
      <c r="AF718" s="52"/>
      <c r="AG718" s="53">
        <f t="shared" ref="AG718" si="1440">AG181+AG360+AH539</f>
        <v>7</v>
      </c>
      <c r="AH718" s="53"/>
      <c r="AI718" s="52">
        <f t="shared" ref="AI718" si="1441">AI181+AI360+AJ539</f>
        <v>10</v>
      </c>
      <c r="AJ718" s="52"/>
      <c r="AK718" s="30"/>
      <c r="AL718" s="30"/>
    </row>
    <row r="719" spans="1:38" ht="30" customHeight="1" thickBot="1">
      <c r="A719" s="57" t="s">
        <v>434</v>
      </c>
      <c r="B719" s="57"/>
      <c r="C719" s="58">
        <f t="shared" si="1071"/>
        <v>36</v>
      </c>
      <c r="D719" s="59"/>
      <c r="E719" s="60">
        <f t="shared" si="1072"/>
        <v>0</v>
      </c>
      <c r="F719" s="60"/>
      <c r="G719" s="60">
        <f t="shared" si="1313"/>
        <v>36</v>
      </c>
      <c r="H719" s="60"/>
      <c r="I719" s="53">
        <f t="shared" si="1314"/>
        <v>1</v>
      </c>
      <c r="J719" s="53"/>
      <c r="K719" s="52">
        <f t="shared" ref="K719" si="1442">K182+K361+L540</f>
        <v>0</v>
      </c>
      <c r="L719" s="52"/>
      <c r="M719" s="53">
        <f t="shared" ref="M719" si="1443">M182+M361+N540</f>
        <v>5</v>
      </c>
      <c r="N719" s="53"/>
      <c r="O719" s="52">
        <f t="shared" ref="O719" si="1444">O182+O361+P540</f>
        <v>0</v>
      </c>
      <c r="P719" s="52"/>
      <c r="Q719" s="53">
        <f t="shared" ref="Q719" si="1445">Q182+Q361+R540</f>
        <v>5</v>
      </c>
      <c r="R719" s="53"/>
      <c r="S719" s="52">
        <f t="shared" ref="S719" si="1446">S182+S361+T540</f>
        <v>0</v>
      </c>
      <c r="T719" s="52"/>
      <c r="U719" s="53">
        <f t="shared" ref="U719" si="1447">U182+U361+V540</f>
        <v>4</v>
      </c>
      <c r="V719" s="53"/>
      <c r="W719" s="52">
        <f t="shared" ref="W719" si="1448">W182+W361+X540</f>
        <v>0</v>
      </c>
      <c r="X719" s="52"/>
      <c r="Y719" s="53">
        <f t="shared" ref="Y719" si="1449">Y182+Y361+Z540</f>
        <v>4</v>
      </c>
      <c r="Z719" s="53"/>
      <c r="AA719" s="52">
        <f t="shared" ref="AA719" si="1450">AA182+AA361+AB540</f>
        <v>0</v>
      </c>
      <c r="AB719" s="52"/>
      <c r="AC719" s="53">
        <f t="shared" ref="AC719" si="1451">AC182+AC361+AD540</f>
        <v>2</v>
      </c>
      <c r="AD719" s="53"/>
      <c r="AE719" s="52">
        <f t="shared" ref="AE719" si="1452">AE182+AE361+AF540</f>
        <v>0</v>
      </c>
      <c r="AF719" s="52"/>
      <c r="AG719" s="53">
        <f t="shared" ref="AG719" si="1453">AG182+AG361+AH540</f>
        <v>15</v>
      </c>
      <c r="AH719" s="53"/>
      <c r="AI719" s="52">
        <f t="shared" ref="AI719" si="1454">AI182+AI361+AJ540</f>
        <v>0</v>
      </c>
      <c r="AJ719" s="52"/>
      <c r="AK719" s="30"/>
      <c r="AL719" s="30"/>
    </row>
    <row r="720" spans="1:38" ht="30" customHeight="1" thickBot="1">
      <c r="A720" s="57" t="s">
        <v>435</v>
      </c>
      <c r="B720" s="57"/>
      <c r="C720" s="58">
        <f t="shared" si="1071"/>
        <v>31</v>
      </c>
      <c r="D720" s="59"/>
      <c r="E720" s="60">
        <f t="shared" si="1072"/>
        <v>0</v>
      </c>
      <c r="F720" s="60"/>
      <c r="G720" s="60">
        <f t="shared" si="1313"/>
        <v>31</v>
      </c>
      <c r="H720" s="60"/>
      <c r="I720" s="53">
        <f t="shared" si="1314"/>
        <v>0</v>
      </c>
      <c r="J720" s="53"/>
      <c r="K720" s="52">
        <f t="shared" ref="K720" si="1455">K183+K362+L541</f>
        <v>0</v>
      </c>
      <c r="L720" s="52"/>
      <c r="M720" s="53">
        <f t="shared" ref="M720" si="1456">M183+M362+N541</f>
        <v>3</v>
      </c>
      <c r="N720" s="53"/>
      <c r="O720" s="52">
        <f t="shared" ref="O720" si="1457">O183+O362+P541</f>
        <v>0</v>
      </c>
      <c r="P720" s="52"/>
      <c r="Q720" s="53">
        <f t="shared" ref="Q720" si="1458">Q183+Q362+R541</f>
        <v>1</v>
      </c>
      <c r="R720" s="53"/>
      <c r="S720" s="52">
        <f t="shared" ref="S720" si="1459">S183+S362+T541</f>
        <v>0</v>
      </c>
      <c r="T720" s="52"/>
      <c r="U720" s="53">
        <f t="shared" ref="U720" si="1460">U183+U362+V541</f>
        <v>12</v>
      </c>
      <c r="V720" s="53"/>
      <c r="W720" s="52">
        <f t="shared" ref="W720" si="1461">W183+W362+X541</f>
        <v>0</v>
      </c>
      <c r="X720" s="52"/>
      <c r="Y720" s="53">
        <f t="shared" ref="Y720" si="1462">Y183+Y362+Z541</f>
        <v>1</v>
      </c>
      <c r="Z720" s="53"/>
      <c r="AA720" s="52">
        <f t="shared" ref="AA720" si="1463">AA183+AA362+AB541</f>
        <v>0</v>
      </c>
      <c r="AB720" s="52"/>
      <c r="AC720" s="53">
        <f t="shared" ref="AC720" si="1464">AC183+AC362+AD541</f>
        <v>3</v>
      </c>
      <c r="AD720" s="53"/>
      <c r="AE720" s="52">
        <f t="shared" ref="AE720" si="1465">AE183+AE362+AF541</f>
        <v>0</v>
      </c>
      <c r="AF720" s="52"/>
      <c r="AG720" s="53">
        <f t="shared" ref="AG720" si="1466">AG183+AG362+AH541</f>
        <v>11</v>
      </c>
      <c r="AH720" s="53"/>
      <c r="AI720" s="52">
        <f t="shared" ref="AI720" si="1467">AI183+AI362+AJ541</f>
        <v>0</v>
      </c>
      <c r="AJ720" s="52"/>
      <c r="AK720" s="30"/>
      <c r="AL720" s="30"/>
    </row>
    <row r="721" spans="1:38" ht="30" customHeight="1" thickBot="1">
      <c r="A721" s="57" t="s">
        <v>436</v>
      </c>
      <c r="B721" s="57"/>
      <c r="C721" s="58">
        <f t="shared" si="1071"/>
        <v>28</v>
      </c>
      <c r="D721" s="59"/>
      <c r="E721" s="60">
        <f t="shared" si="1072"/>
        <v>2</v>
      </c>
      <c r="F721" s="60"/>
      <c r="G721" s="60">
        <f t="shared" si="1313"/>
        <v>30</v>
      </c>
      <c r="H721" s="60"/>
      <c r="I721" s="53">
        <f t="shared" si="1314"/>
        <v>0</v>
      </c>
      <c r="J721" s="53"/>
      <c r="K721" s="52">
        <f t="shared" ref="K721" si="1468">K184+K363+L542</f>
        <v>0</v>
      </c>
      <c r="L721" s="52"/>
      <c r="M721" s="53">
        <f t="shared" ref="M721" si="1469">M184+M363+N542</f>
        <v>7</v>
      </c>
      <c r="N721" s="53"/>
      <c r="O721" s="52">
        <f t="shared" ref="O721" si="1470">O184+O363+P542</f>
        <v>0</v>
      </c>
      <c r="P721" s="52"/>
      <c r="Q721" s="53">
        <f t="shared" ref="Q721" si="1471">Q184+Q363+R542</f>
        <v>1</v>
      </c>
      <c r="R721" s="53"/>
      <c r="S721" s="52">
        <f t="shared" ref="S721" si="1472">S184+S363+T542</f>
        <v>0</v>
      </c>
      <c r="T721" s="52"/>
      <c r="U721" s="53">
        <f t="shared" ref="U721" si="1473">U184+U363+V542</f>
        <v>6</v>
      </c>
      <c r="V721" s="53"/>
      <c r="W721" s="52">
        <f t="shared" ref="W721" si="1474">W184+W363+X542</f>
        <v>1</v>
      </c>
      <c r="X721" s="52"/>
      <c r="Y721" s="53">
        <f t="shared" ref="Y721" si="1475">Y184+Y363+Z542</f>
        <v>0</v>
      </c>
      <c r="Z721" s="53"/>
      <c r="AA721" s="52">
        <f t="shared" ref="AA721" si="1476">AA184+AA363+AB542</f>
        <v>0</v>
      </c>
      <c r="AB721" s="52"/>
      <c r="AC721" s="53">
        <f t="shared" ref="AC721" si="1477">AC184+AC363+AD542</f>
        <v>3</v>
      </c>
      <c r="AD721" s="53"/>
      <c r="AE721" s="52">
        <f t="shared" ref="AE721" si="1478">AE184+AE363+AF542</f>
        <v>0</v>
      </c>
      <c r="AF721" s="52"/>
      <c r="AG721" s="53">
        <f t="shared" ref="AG721" si="1479">AG184+AG363+AH542</f>
        <v>11</v>
      </c>
      <c r="AH721" s="53"/>
      <c r="AI721" s="52">
        <f t="shared" ref="AI721" si="1480">AI184+AI363+AJ542</f>
        <v>1</v>
      </c>
      <c r="AJ721" s="52"/>
      <c r="AK721" s="30"/>
      <c r="AL721" s="30"/>
    </row>
    <row r="722" spans="1:38" ht="15" customHeight="1" thickBot="1">
      <c r="A722" s="54" t="s">
        <v>472</v>
      </c>
      <c r="B722" s="54"/>
      <c r="C722" s="55">
        <f t="shared" ref="C722" si="1481">SUM(C545:D721)</f>
        <v>11572</v>
      </c>
      <c r="D722" s="56"/>
      <c r="E722" s="51">
        <f t="shared" ref="E722" si="1482">SUM(E545:F721)</f>
        <v>1831</v>
      </c>
      <c r="F722" s="51"/>
      <c r="G722" s="51">
        <f>SUM(G545:H721)</f>
        <v>13403</v>
      </c>
      <c r="H722" s="51"/>
      <c r="I722" s="51">
        <f t="shared" ref="I722" si="1483">SUM(I545:J721)</f>
        <v>734</v>
      </c>
      <c r="J722" s="51"/>
      <c r="K722" s="51">
        <f t="shared" ref="K722" si="1484">SUM(K545:L721)</f>
        <v>154</v>
      </c>
      <c r="L722" s="51"/>
      <c r="M722" s="51">
        <f t="shared" ref="M722" si="1485">SUM(M545:N721)</f>
        <v>1440</v>
      </c>
      <c r="N722" s="51"/>
      <c r="O722" s="51">
        <f t="shared" ref="O722" si="1486">SUM(O545:P721)</f>
        <v>192</v>
      </c>
      <c r="P722" s="51"/>
      <c r="Q722" s="51">
        <f t="shared" ref="Q722" si="1487">SUM(Q545:R721)</f>
        <v>1568</v>
      </c>
      <c r="R722" s="51"/>
      <c r="S722" s="51">
        <f t="shared" ref="S722" si="1488">SUM(S545:T721)</f>
        <v>130</v>
      </c>
      <c r="T722" s="51"/>
      <c r="U722" s="51">
        <f t="shared" ref="U722" si="1489">SUM(U545:V721)</f>
        <v>1119</v>
      </c>
      <c r="V722" s="51"/>
      <c r="W722" s="51">
        <f t="shared" ref="W722" si="1490">SUM(W545:X721)</f>
        <v>101</v>
      </c>
      <c r="X722" s="51"/>
      <c r="Y722" s="51">
        <f t="shared" ref="Y722" si="1491">SUM(Y545:Z721)</f>
        <v>561</v>
      </c>
      <c r="Z722" s="51"/>
      <c r="AA722" s="51">
        <f t="shared" ref="AA722" si="1492">SUM(AA545:AB721)</f>
        <v>67</v>
      </c>
      <c r="AB722" s="51"/>
      <c r="AC722" s="51">
        <f t="shared" ref="AC722" si="1493">SUM(AC545:AD721)</f>
        <v>1721</v>
      </c>
      <c r="AD722" s="51"/>
      <c r="AE722" s="51">
        <f t="shared" ref="AE722" si="1494">SUM(AE545:AF721)</f>
        <v>289</v>
      </c>
      <c r="AF722" s="51"/>
      <c r="AG722" s="51">
        <f t="shared" ref="AG722" si="1495">SUM(AG545:AH721)</f>
        <v>4429</v>
      </c>
      <c r="AH722" s="51"/>
      <c r="AI722" s="51">
        <f t="shared" ref="AI722" si="1496">SUM(AI545:AJ721)</f>
        <v>898</v>
      </c>
      <c r="AJ722" s="51"/>
      <c r="AK722" s="30"/>
      <c r="AL722" s="30"/>
    </row>
    <row r="723" spans="1:38" ht="15" thickBot="1"/>
    <row r="724" spans="1:38" ht="15" thickBot="1">
      <c r="B724" s="61" t="s">
        <v>473</v>
      </c>
      <c r="C724" s="61"/>
      <c r="D724" s="62"/>
      <c r="E724" s="62"/>
      <c r="F724" s="62"/>
      <c r="G724" s="62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  <c r="AA724" s="62"/>
      <c r="AB724" s="62"/>
      <c r="AC724" s="62"/>
      <c r="AD724" s="62"/>
      <c r="AE724" s="62"/>
      <c r="AF724" s="62"/>
      <c r="AG724" s="62"/>
      <c r="AH724" s="62"/>
      <c r="AI724" s="62"/>
      <c r="AJ724" s="62"/>
      <c r="AK724" s="62"/>
    </row>
    <row r="725" spans="1:38" ht="15" thickBot="1">
      <c r="B725" s="57" t="s">
        <v>258</v>
      </c>
      <c r="C725" s="57"/>
      <c r="D725" s="58">
        <f>J725+N725+R725+V725+Z725+AD725+AH725</f>
        <v>39</v>
      </c>
      <c r="E725" s="59"/>
      <c r="F725" s="60">
        <f>L725+P725+T725+X725+AB725+AF725+AJ725</f>
        <v>6</v>
      </c>
      <c r="G725" s="60"/>
      <c r="H725" s="60">
        <f t="shared" ref="H725:H756" si="1497">D725+F725</f>
        <v>45</v>
      </c>
      <c r="I725" s="60"/>
      <c r="J725" s="53">
        <f>I187+J366</f>
        <v>4</v>
      </c>
      <c r="K725" s="53"/>
      <c r="L725" s="52">
        <f>K187+L366</f>
        <v>0</v>
      </c>
      <c r="M725" s="52"/>
      <c r="N725" s="53">
        <f t="shared" ref="N725" si="1498">M187+N366</f>
        <v>7</v>
      </c>
      <c r="O725" s="53"/>
      <c r="P725" s="52">
        <f t="shared" ref="P725" si="1499">O187+P366</f>
        <v>0</v>
      </c>
      <c r="Q725" s="52"/>
      <c r="R725" s="53">
        <f t="shared" ref="R725" si="1500">Q187+R366</f>
        <v>2</v>
      </c>
      <c r="S725" s="53"/>
      <c r="T725" s="52">
        <f t="shared" ref="T725" si="1501">S187+T366</f>
        <v>2</v>
      </c>
      <c r="U725" s="52"/>
      <c r="V725" s="53">
        <f t="shared" ref="V725" si="1502">U187+V366</f>
        <v>1</v>
      </c>
      <c r="W725" s="53"/>
      <c r="X725" s="52">
        <f t="shared" ref="X725" si="1503">W187+X366</f>
        <v>1</v>
      </c>
      <c r="Y725" s="52"/>
      <c r="Z725" s="53">
        <f t="shared" ref="Z725" si="1504">Y187+Z366</f>
        <v>2</v>
      </c>
      <c r="AA725" s="53"/>
      <c r="AB725" s="52">
        <f t="shared" ref="AB725" si="1505">AA187+AB366</f>
        <v>2</v>
      </c>
      <c r="AC725" s="52"/>
      <c r="AD725" s="53">
        <f t="shared" ref="AD725" si="1506">AC187+AD366</f>
        <v>12</v>
      </c>
      <c r="AE725" s="53"/>
      <c r="AF725" s="52">
        <f t="shared" ref="AF725" si="1507">AE187+AF366</f>
        <v>1</v>
      </c>
      <c r="AG725" s="52"/>
      <c r="AH725" s="53">
        <f t="shared" ref="AH725" si="1508">AG187+AH366</f>
        <v>11</v>
      </c>
      <c r="AI725" s="53"/>
      <c r="AJ725" s="52">
        <f t="shared" ref="AJ725" si="1509">AI187+AJ366</f>
        <v>0</v>
      </c>
      <c r="AK725" s="52"/>
    </row>
    <row r="726" spans="1:38" ht="15" thickBot="1">
      <c r="B726" s="57" t="s">
        <v>259</v>
      </c>
      <c r="C726" s="57"/>
      <c r="D726" s="58">
        <f t="shared" ref="D726:D789" si="1510">J726+N726+R726+V726+Z726+AD726+AH726</f>
        <v>31</v>
      </c>
      <c r="E726" s="59"/>
      <c r="F726" s="60">
        <f t="shared" ref="F726:F789" si="1511">L726+P726+T726+X726+AB726+AF726+AJ726</f>
        <v>1</v>
      </c>
      <c r="G726" s="60"/>
      <c r="H726" s="60">
        <f t="shared" si="1497"/>
        <v>32</v>
      </c>
      <c r="I726" s="60"/>
      <c r="J726" s="53">
        <f t="shared" ref="J726:J789" si="1512">I188+J367</f>
        <v>1</v>
      </c>
      <c r="K726" s="53"/>
      <c r="L726" s="52">
        <f t="shared" ref="L726" si="1513">K188+L367</f>
        <v>0</v>
      </c>
      <c r="M726" s="52"/>
      <c r="N726" s="53">
        <f t="shared" ref="N726" si="1514">M188+N367</f>
        <v>6</v>
      </c>
      <c r="O726" s="53"/>
      <c r="P726" s="52">
        <f t="shared" ref="P726" si="1515">O188+P367</f>
        <v>0</v>
      </c>
      <c r="Q726" s="52"/>
      <c r="R726" s="53">
        <f t="shared" ref="R726" si="1516">Q188+R367</f>
        <v>1</v>
      </c>
      <c r="S726" s="53"/>
      <c r="T726" s="52">
        <f t="shared" ref="T726" si="1517">S188+T367</f>
        <v>0</v>
      </c>
      <c r="U726" s="52"/>
      <c r="V726" s="53">
        <f t="shared" ref="V726" si="1518">U188+V367</f>
        <v>0</v>
      </c>
      <c r="W726" s="53"/>
      <c r="X726" s="52">
        <f t="shared" ref="X726" si="1519">W188+X367</f>
        <v>1</v>
      </c>
      <c r="Y726" s="52"/>
      <c r="Z726" s="53">
        <f t="shared" ref="Z726" si="1520">Y188+Z367</f>
        <v>3</v>
      </c>
      <c r="AA726" s="53"/>
      <c r="AB726" s="52">
        <f t="shared" ref="AB726" si="1521">AA188+AB367</f>
        <v>0</v>
      </c>
      <c r="AC726" s="52"/>
      <c r="AD726" s="53">
        <f t="shared" ref="AD726" si="1522">AC188+AD367</f>
        <v>6</v>
      </c>
      <c r="AE726" s="53"/>
      <c r="AF726" s="52">
        <f t="shared" ref="AF726" si="1523">AE188+AF367</f>
        <v>0</v>
      </c>
      <c r="AG726" s="52"/>
      <c r="AH726" s="53">
        <f t="shared" ref="AH726" si="1524">AG188+AH367</f>
        <v>14</v>
      </c>
      <c r="AI726" s="53"/>
      <c r="AJ726" s="52">
        <f t="shared" ref="AJ726" si="1525">AI188+AJ367</f>
        <v>0</v>
      </c>
      <c r="AK726" s="52"/>
    </row>
    <row r="727" spans="1:38" ht="15" thickBot="1">
      <c r="B727" s="57" t="s">
        <v>260</v>
      </c>
      <c r="C727" s="57"/>
      <c r="D727" s="58">
        <f t="shared" si="1510"/>
        <v>12</v>
      </c>
      <c r="E727" s="59"/>
      <c r="F727" s="60">
        <f t="shared" si="1511"/>
        <v>1</v>
      </c>
      <c r="G727" s="60"/>
      <c r="H727" s="60">
        <f t="shared" si="1497"/>
        <v>13</v>
      </c>
      <c r="I727" s="60"/>
      <c r="J727" s="53">
        <f t="shared" si="1512"/>
        <v>0</v>
      </c>
      <c r="K727" s="53"/>
      <c r="L727" s="52">
        <f t="shared" ref="L727" si="1526">K189+L368</f>
        <v>0</v>
      </c>
      <c r="M727" s="52"/>
      <c r="N727" s="53">
        <f t="shared" ref="N727" si="1527">M189+N368</f>
        <v>1</v>
      </c>
      <c r="O727" s="53"/>
      <c r="P727" s="52">
        <f t="shared" ref="P727" si="1528">O189+P368</f>
        <v>0</v>
      </c>
      <c r="Q727" s="52"/>
      <c r="R727" s="53">
        <f t="shared" ref="R727" si="1529">Q189+R368</f>
        <v>3</v>
      </c>
      <c r="S727" s="53"/>
      <c r="T727" s="52">
        <f t="shared" ref="T727" si="1530">S189+T368</f>
        <v>0</v>
      </c>
      <c r="U727" s="52"/>
      <c r="V727" s="53">
        <f t="shared" ref="V727" si="1531">U189+V368</f>
        <v>0</v>
      </c>
      <c r="W727" s="53"/>
      <c r="X727" s="52">
        <f t="shared" ref="X727" si="1532">W189+X368</f>
        <v>0</v>
      </c>
      <c r="Y727" s="52"/>
      <c r="Z727" s="53">
        <f t="shared" ref="Z727" si="1533">Y189+Z368</f>
        <v>1</v>
      </c>
      <c r="AA727" s="53"/>
      <c r="AB727" s="52">
        <f t="shared" ref="AB727" si="1534">AA189+AB368</f>
        <v>0</v>
      </c>
      <c r="AC727" s="52"/>
      <c r="AD727" s="53">
        <f t="shared" ref="AD727" si="1535">AC189+AD368</f>
        <v>2</v>
      </c>
      <c r="AE727" s="53"/>
      <c r="AF727" s="52">
        <f t="shared" ref="AF727" si="1536">AE189+AF368</f>
        <v>0</v>
      </c>
      <c r="AG727" s="52"/>
      <c r="AH727" s="53">
        <f t="shared" ref="AH727" si="1537">AG189+AH368</f>
        <v>5</v>
      </c>
      <c r="AI727" s="53"/>
      <c r="AJ727" s="52">
        <f t="shared" ref="AJ727" si="1538">AI189+AJ368</f>
        <v>1</v>
      </c>
      <c r="AK727" s="52"/>
    </row>
    <row r="728" spans="1:38" ht="15" thickBot="1">
      <c r="B728" s="57" t="s">
        <v>261</v>
      </c>
      <c r="C728" s="57"/>
      <c r="D728" s="58">
        <f t="shared" si="1510"/>
        <v>14</v>
      </c>
      <c r="E728" s="59"/>
      <c r="F728" s="60">
        <f t="shared" si="1511"/>
        <v>2</v>
      </c>
      <c r="G728" s="60"/>
      <c r="H728" s="60">
        <f t="shared" si="1497"/>
        <v>16</v>
      </c>
      <c r="I728" s="60"/>
      <c r="J728" s="53">
        <f t="shared" si="1512"/>
        <v>0</v>
      </c>
      <c r="K728" s="53"/>
      <c r="L728" s="52">
        <f t="shared" ref="L728" si="1539">K190+L369</f>
        <v>0</v>
      </c>
      <c r="M728" s="52"/>
      <c r="N728" s="53">
        <f t="shared" ref="N728" si="1540">M190+N369</f>
        <v>0</v>
      </c>
      <c r="O728" s="53"/>
      <c r="P728" s="52">
        <f t="shared" ref="P728" si="1541">O190+P369</f>
        <v>0</v>
      </c>
      <c r="Q728" s="52"/>
      <c r="R728" s="53">
        <f t="shared" ref="R728" si="1542">Q190+R369</f>
        <v>0</v>
      </c>
      <c r="S728" s="53"/>
      <c r="T728" s="52">
        <f t="shared" ref="T728" si="1543">S190+T369</f>
        <v>0</v>
      </c>
      <c r="U728" s="52"/>
      <c r="V728" s="53">
        <f t="shared" ref="V728" si="1544">U190+V369</f>
        <v>0</v>
      </c>
      <c r="W728" s="53"/>
      <c r="X728" s="52">
        <f t="shared" ref="X728" si="1545">W190+X369</f>
        <v>0</v>
      </c>
      <c r="Y728" s="52"/>
      <c r="Z728" s="53">
        <f t="shared" ref="Z728" si="1546">Y190+Z369</f>
        <v>0</v>
      </c>
      <c r="AA728" s="53"/>
      <c r="AB728" s="52">
        <f t="shared" ref="AB728" si="1547">AA190+AB369</f>
        <v>0</v>
      </c>
      <c r="AC728" s="52"/>
      <c r="AD728" s="53">
        <f t="shared" ref="AD728" si="1548">AC190+AD369</f>
        <v>4</v>
      </c>
      <c r="AE728" s="53"/>
      <c r="AF728" s="52">
        <f t="shared" ref="AF728" si="1549">AE190+AF369</f>
        <v>0</v>
      </c>
      <c r="AG728" s="52"/>
      <c r="AH728" s="53">
        <f t="shared" ref="AH728" si="1550">AG190+AH369</f>
        <v>10</v>
      </c>
      <c r="AI728" s="53"/>
      <c r="AJ728" s="52">
        <f t="shared" ref="AJ728" si="1551">AI190+AJ369</f>
        <v>2</v>
      </c>
      <c r="AK728" s="52"/>
    </row>
    <row r="729" spans="1:38" ht="15" thickBot="1">
      <c r="B729" s="57" t="s">
        <v>262</v>
      </c>
      <c r="C729" s="57"/>
      <c r="D729" s="58">
        <f t="shared" si="1510"/>
        <v>48</v>
      </c>
      <c r="E729" s="59"/>
      <c r="F729" s="60">
        <f t="shared" si="1511"/>
        <v>7</v>
      </c>
      <c r="G729" s="60"/>
      <c r="H729" s="60">
        <f t="shared" si="1497"/>
        <v>55</v>
      </c>
      <c r="I729" s="60"/>
      <c r="J729" s="53">
        <f t="shared" si="1512"/>
        <v>0</v>
      </c>
      <c r="K729" s="53"/>
      <c r="L729" s="52">
        <f t="shared" ref="L729" si="1552">K191+L370</f>
        <v>0</v>
      </c>
      <c r="M729" s="52"/>
      <c r="N729" s="53">
        <f t="shared" ref="N729" si="1553">M191+N370</f>
        <v>2</v>
      </c>
      <c r="O729" s="53"/>
      <c r="P729" s="52">
        <f t="shared" ref="P729" si="1554">O191+P370</f>
        <v>0</v>
      </c>
      <c r="Q729" s="52"/>
      <c r="R729" s="53">
        <f t="shared" ref="R729" si="1555">Q191+R370</f>
        <v>6</v>
      </c>
      <c r="S729" s="53"/>
      <c r="T729" s="52">
        <f t="shared" ref="T729" si="1556">S191+T370</f>
        <v>0</v>
      </c>
      <c r="U729" s="52"/>
      <c r="V729" s="53">
        <f t="shared" ref="V729" si="1557">U191+V370</f>
        <v>5</v>
      </c>
      <c r="W729" s="53"/>
      <c r="X729" s="52">
        <f t="shared" ref="X729" si="1558">W191+X370</f>
        <v>0</v>
      </c>
      <c r="Y729" s="52"/>
      <c r="Z729" s="53">
        <f t="shared" ref="Z729" si="1559">Y191+Z370</f>
        <v>3</v>
      </c>
      <c r="AA729" s="53"/>
      <c r="AB729" s="52">
        <f t="shared" ref="AB729" si="1560">AA191+AB370</f>
        <v>0</v>
      </c>
      <c r="AC729" s="52"/>
      <c r="AD729" s="53">
        <f t="shared" ref="AD729" si="1561">AC191+AD370</f>
        <v>7</v>
      </c>
      <c r="AE729" s="53"/>
      <c r="AF729" s="52">
        <f t="shared" ref="AF729" si="1562">AE191+AF370</f>
        <v>3</v>
      </c>
      <c r="AG729" s="52"/>
      <c r="AH729" s="53">
        <f t="shared" ref="AH729" si="1563">AG191+AH370</f>
        <v>25</v>
      </c>
      <c r="AI729" s="53"/>
      <c r="AJ729" s="52">
        <f t="shared" ref="AJ729" si="1564">AI191+AJ370</f>
        <v>4</v>
      </c>
      <c r="AK729" s="52"/>
    </row>
    <row r="730" spans="1:38" ht="15" thickBot="1">
      <c r="B730" s="57" t="s">
        <v>263</v>
      </c>
      <c r="C730" s="57"/>
      <c r="D730" s="58">
        <f t="shared" si="1510"/>
        <v>14</v>
      </c>
      <c r="E730" s="59"/>
      <c r="F730" s="60">
        <f t="shared" si="1511"/>
        <v>2</v>
      </c>
      <c r="G730" s="60"/>
      <c r="H730" s="60">
        <f t="shared" si="1497"/>
        <v>16</v>
      </c>
      <c r="I730" s="60"/>
      <c r="J730" s="53">
        <f t="shared" si="1512"/>
        <v>0</v>
      </c>
      <c r="K730" s="53"/>
      <c r="L730" s="52">
        <f t="shared" ref="L730" si="1565">K192+L371</f>
        <v>0</v>
      </c>
      <c r="M730" s="52"/>
      <c r="N730" s="53">
        <f t="shared" ref="N730" si="1566">M192+N371</f>
        <v>0</v>
      </c>
      <c r="O730" s="53"/>
      <c r="P730" s="52">
        <f t="shared" ref="P730" si="1567">O192+P371</f>
        <v>0</v>
      </c>
      <c r="Q730" s="52"/>
      <c r="R730" s="53">
        <f t="shared" ref="R730" si="1568">Q192+R371</f>
        <v>0</v>
      </c>
      <c r="S730" s="53"/>
      <c r="T730" s="52">
        <f t="shared" ref="T730" si="1569">S192+T371</f>
        <v>0</v>
      </c>
      <c r="U730" s="52"/>
      <c r="V730" s="53">
        <f t="shared" ref="V730" si="1570">U192+V371</f>
        <v>0</v>
      </c>
      <c r="W730" s="53"/>
      <c r="X730" s="52">
        <f t="shared" ref="X730" si="1571">W192+X371</f>
        <v>0</v>
      </c>
      <c r="Y730" s="52"/>
      <c r="Z730" s="53">
        <f t="shared" ref="Z730" si="1572">Y192+Z371</f>
        <v>2</v>
      </c>
      <c r="AA730" s="53"/>
      <c r="AB730" s="52">
        <f t="shared" ref="AB730" si="1573">AA192+AB371</f>
        <v>0</v>
      </c>
      <c r="AC730" s="52"/>
      <c r="AD730" s="53">
        <f t="shared" ref="AD730" si="1574">AC192+AD371</f>
        <v>3</v>
      </c>
      <c r="AE730" s="53"/>
      <c r="AF730" s="52">
        <f t="shared" ref="AF730" si="1575">AE192+AF371</f>
        <v>0</v>
      </c>
      <c r="AG730" s="52"/>
      <c r="AH730" s="53">
        <f t="shared" ref="AH730" si="1576">AG192+AH371</f>
        <v>9</v>
      </c>
      <c r="AI730" s="53"/>
      <c r="AJ730" s="52">
        <f t="shared" ref="AJ730" si="1577">AI192+AJ371</f>
        <v>2</v>
      </c>
      <c r="AK730" s="52"/>
    </row>
    <row r="731" spans="1:38" ht="15" thickBot="1">
      <c r="B731" s="57" t="s">
        <v>264</v>
      </c>
      <c r="C731" s="57"/>
      <c r="D731" s="58">
        <f t="shared" si="1510"/>
        <v>21</v>
      </c>
      <c r="E731" s="59"/>
      <c r="F731" s="60">
        <f t="shared" si="1511"/>
        <v>0</v>
      </c>
      <c r="G731" s="60"/>
      <c r="H731" s="60">
        <f t="shared" si="1497"/>
        <v>21</v>
      </c>
      <c r="I731" s="60"/>
      <c r="J731" s="53">
        <f t="shared" si="1512"/>
        <v>0</v>
      </c>
      <c r="K731" s="53"/>
      <c r="L731" s="52">
        <f t="shared" ref="L731" si="1578">K193+L372</f>
        <v>0</v>
      </c>
      <c r="M731" s="52"/>
      <c r="N731" s="53">
        <f t="shared" ref="N731" si="1579">M193+N372</f>
        <v>0</v>
      </c>
      <c r="O731" s="53"/>
      <c r="P731" s="52">
        <f t="shared" ref="P731" si="1580">O193+P372</f>
        <v>0</v>
      </c>
      <c r="Q731" s="52"/>
      <c r="R731" s="53">
        <f t="shared" ref="R731" si="1581">Q193+R372</f>
        <v>0</v>
      </c>
      <c r="S731" s="53"/>
      <c r="T731" s="52">
        <f t="shared" ref="T731" si="1582">S193+T372</f>
        <v>0</v>
      </c>
      <c r="U731" s="52"/>
      <c r="V731" s="53">
        <f t="shared" ref="V731" si="1583">U193+V372</f>
        <v>0</v>
      </c>
      <c r="W731" s="53"/>
      <c r="X731" s="52">
        <f t="shared" ref="X731" si="1584">W193+X372</f>
        <v>0</v>
      </c>
      <c r="Y731" s="52"/>
      <c r="Z731" s="53">
        <f t="shared" ref="Z731" si="1585">Y193+Z372</f>
        <v>0</v>
      </c>
      <c r="AA731" s="53"/>
      <c r="AB731" s="52">
        <f t="shared" ref="AB731" si="1586">AA193+AB372</f>
        <v>0</v>
      </c>
      <c r="AC731" s="52"/>
      <c r="AD731" s="53">
        <f t="shared" ref="AD731" si="1587">AC193+AD372</f>
        <v>7</v>
      </c>
      <c r="AE731" s="53"/>
      <c r="AF731" s="52">
        <f t="shared" ref="AF731" si="1588">AE193+AF372</f>
        <v>0</v>
      </c>
      <c r="AG731" s="52"/>
      <c r="AH731" s="53">
        <f t="shared" ref="AH731" si="1589">AG193+AH372</f>
        <v>14</v>
      </c>
      <c r="AI731" s="53"/>
      <c r="AJ731" s="52">
        <f t="shared" ref="AJ731" si="1590">AI193+AJ372</f>
        <v>0</v>
      </c>
      <c r="AK731" s="52"/>
    </row>
    <row r="732" spans="1:38" ht="15" thickBot="1">
      <c r="B732" s="57" t="s">
        <v>265</v>
      </c>
      <c r="C732" s="57"/>
      <c r="D732" s="58">
        <f t="shared" si="1510"/>
        <v>65</v>
      </c>
      <c r="E732" s="59"/>
      <c r="F732" s="60">
        <f t="shared" si="1511"/>
        <v>8</v>
      </c>
      <c r="G732" s="60"/>
      <c r="H732" s="60">
        <f t="shared" si="1497"/>
        <v>73</v>
      </c>
      <c r="I732" s="60"/>
      <c r="J732" s="53">
        <f t="shared" si="1512"/>
        <v>1</v>
      </c>
      <c r="K732" s="53"/>
      <c r="L732" s="52">
        <f t="shared" ref="L732" si="1591">K194+L373</f>
        <v>0</v>
      </c>
      <c r="M732" s="52"/>
      <c r="N732" s="53">
        <f t="shared" ref="N732" si="1592">M194+N373</f>
        <v>10</v>
      </c>
      <c r="O732" s="53"/>
      <c r="P732" s="52">
        <f t="shared" ref="P732" si="1593">O194+P373</f>
        <v>3</v>
      </c>
      <c r="Q732" s="52"/>
      <c r="R732" s="53">
        <f t="shared" ref="R732" si="1594">Q194+R373</f>
        <v>5</v>
      </c>
      <c r="S732" s="53"/>
      <c r="T732" s="52">
        <f t="shared" ref="T732" si="1595">S194+T373</f>
        <v>1</v>
      </c>
      <c r="U732" s="52"/>
      <c r="V732" s="53">
        <f t="shared" ref="V732" si="1596">U194+V373</f>
        <v>4</v>
      </c>
      <c r="W732" s="53"/>
      <c r="X732" s="52">
        <f t="shared" ref="X732" si="1597">W194+X373</f>
        <v>0</v>
      </c>
      <c r="Y732" s="52"/>
      <c r="Z732" s="53">
        <f t="shared" ref="Z732" si="1598">Y194+Z373</f>
        <v>2</v>
      </c>
      <c r="AA732" s="53"/>
      <c r="AB732" s="52">
        <f t="shared" ref="AB732" si="1599">AA194+AB373</f>
        <v>0</v>
      </c>
      <c r="AC732" s="52"/>
      <c r="AD732" s="53">
        <f t="shared" ref="AD732" si="1600">AC194+AD373</f>
        <v>9</v>
      </c>
      <c r="AE732" s="53"/>
      <c r="AF732" s="52">
        <f t="shared" ref="AF732" si="1601">AE194+AF373</f>
        <v>1</v>
      </c>
      <c r="AG732" s="52"/>
      <c r="AH732" s="53">
        <f t="shared" ref="AH732" si="1602">AG194+AH373</f>
        <v>34</v>
      </c>
      <c r="AI732" s="53"/>
      <c r="AJ732" s="52">
        <f t="shared" ref="AJ732" si="1603">AI194+AJ373</f>
        <v>3</v>
      </c>
      <c r="AK732" s="52"/>
    </row>
    <row r="733" spans="1:38" ht="15" thickBot="1">
      <c r="B733" s="57" t="s">
        <v>266</v>
      </c>
      <c r="C733" s="57"/>
      <c r="D733" s="58">
        <f t="shared" si="1510"/>
        <v>21</v>
      </c>
      <c r="E733" s="59"/>
      <c r="F733" s="60">
        <f t="shared" si="1511"/>
        <v>2</v>
      </c>
      <c r="G733" s="60"/>
      <c r="H733" s="60">
        <f t="shared" si="1497"/>
        <v>23</v>
      </c>
      <c r="I733" s="60"/>
      <c r="J733" s="53">
        <f t="shared" si="1512"/>
        <v>0</v>
      </c>
      <c r="K733" s="53"/>
      <c r="L733" s="52">
        <f t="shared" ref="L733" si="1604">K195+L374</f>
        <v>0</v>
      </c>
      <c r="M733" s="52"/>
      <c r="N733" s="53">
        <f t="shared" ref="N733" si="1605">M195+N374</f>
        <v>1</v>
      </c>
      <c r="O733" s="53"/>
      <c r="P733" s="52">
        <f t="shared" ref="P733" si="1606">O195+P374</f>
        <v>0</v>
      </c>
      <c r="Q733" s="52"/>
      <c r="R733" s="53">
        <f t="shared" ref="R733" si="1607">Q195+R374</f>
        <v>2</v>
      </c>
      <c r="S733" s="53"/>
      <c r="T733" s="52">
        <f t="shared" ref="T733" si="1608">S195+T374</f>
        <v>0</v>
      </c>
      <c r="U733" s="52"/>
      <c r="V733" s="53">
        <f t="shared" ref="V733" si="1609">U195+V374</f>
        <v>0</v>
      </c>
      <c r="W733" s="53"/>
      <c r="X733" s="52">
        <f t="shared" ref="X733" si="1610">W195+X374</f>
        <v>0</v>
      </c>
      <c r="Y733" s="52"/>
      <c r="Z733" s="53">
        <f t="shared" ref="Z733" si="1611">Y195+Z374</f>
        <v>1</v>
      </c>
      <c r="AA733" s="53"/>
      <c r="AB733" s="52">
        <f t="shared" ref="AB733" si="1612">AA195+AB374</f>
        <v>0</v>
      </c>
      <c r="AC733" s="52"/>
      <c r="AD733" s="53">
        <f t="shared" ref="AD733" si="1613">AC195+AD374</f>
        <v>4</v>
      </c>
      <c r="AE733" s="53"/>
      <c r="AF733" s="52">
        <f t="shared" ref="AF733" si="1614">AE195+AF374</f>
        <v>1</v>
      </c>
      <c r="AG733" s="52"/>
      <c r="AH733" s="53">
        <f t="shared" ref="AH733" si="1615">AG195+AH374</f>
        <v>13</v>
      </c>
      <c r="AI733" s="53"/>
      <c r="AJ733" s="52">
        <f t="shared" ref="AJ733" si="1616">AI195+AJ374</f>
        <v>1</v>
      </c>
      <c r="AK733" s="52"/>
    </row>
    <row r="734" spans="1:38" ht="15" thickBot="1">
      <c r="B734" s="57" t="s">
        <v>267</v>
      </c>
      <c r="C734" s="57"/>
      <c r="D734" s="58">
        <f t="shared" si="1510"/>
        <v>24</v>
      </c>
      <c r="E734" s="59"/>
      <c r="F734" s="60">
        <f t="shared" si="1511"/>
        <v>0</v>
      </c>
      <c r="G734" s="60"/>
      <c r="H734" s="60">
        <f t="shared" si="1497"/>
        <v>24</v>
      </c>
      <c r="I734" s="60"/>
      <c r="J734" s="53">
        <f t="shared" si="1512"/>
        <v>0</v>
      </c>
      <c r="K734" s="53"/>
      <c r="L734" s="52">
        <f t="shared" ref="L734" si="1617">K196+L375</f>
        <v>0</v>
      </c>
      <c r="M734" s="52"/>
      <c r="N734" s="53">
        <f t="shared" ref="N734" si="1618">M196+N375</f>
        <v>0</v>
      </c>
      <c r="O734" s="53"/>
      <c r="P734" s="52">
        <f t="shared" ref="P734" si="1619">O196+P375</f>
        <v>0</v>
      </c>
      <c r="Q734" s="52"/>
      <c r="R734" s="53">
        <f t="shared" ref="R734" si="1620">Q196+R375</f>
        <v>0</v>
      </c>
      <c r="S734" s="53"/>
      <c r="T734" s="52">
        <f t="shared" ref="T734" si="1621">S196+T375</f>
        <v>0</v>
      </c>
      <c r="U734" s="52"/>
      <c r="V734" s="53">
        <f t="shared" ref="V734" si="1622">U196+V375</f>
        <v>0</v>
      </c>
      <c r="W734" s="53"/>
      <c r="X734" s="52">
        <f t="shared" ref="X734" si="1623">W196+X375</f>
        <v>0</v>
      </c>
      <c r="Y734" s="52"/>
      <c r="Z734" s="53">
        <f t="shared" ref="Z734" si="1624">Y196+Z375</f>
        <v>0</v>
      </c>
      <c r="AA734" s="53"/>
      <c r="AB734" s="52">
        <f t="shared" ref="AB734" si="1625">AA196+AB375</f>
        <v>0</v>
      </c>
      <c r="AC734" s="52"/>
      <c r="AD734" s="53">
        <f t="shared" ref="AD734" si="1626">AC196+AD375</f>
        <v>5</v>
      </c>
      <c r="AE734" s="53"/>
      <c r="AF734" s="52">
        <f t="shared" ref="AF734" si="1627">AE196+AF375</f>
        <v>0</v>
      </c>
      <c r="AG734" s="52"/>
      <c r="AH734" s="53">
        <f t="shared" ref="AH734" si="1628">AG196+AH375</f>
        <v>19</v>
      </c>
      <c r="AI734" s="53"/>
      <c r="AJ734" s="52">
        <f t="shared" ref="AJ734" si="1629">AI196+AJ375</f>
        <v>0</v>
      </c>
      <c r="AK734" s="52"/>
    </row>
    <row r="735" spans="1:38" ht="15" thickBot="1">
      <c r="B735" s="57" t="s">
        <v>268</v>
      </c>
      <c r="C735" s="57"/>
      <c r="D735" s="58">
        <f t="shared" si="1510"/>
        <v>10</v>
      </c>
      <c r="E735" s="59"/>
      <c r="F735" s="60">
        <f t="shared" si="1511"/>
        <v>3</v>
      </c>
      <c r="G735" s="60"/>
      <c r="H735" s="60">
        <f t="shared" si="1497"/>
        <v>13</v>
      </c>
      <c r="I735" s="60"/>
      <c r="J735" s="53">
        <f t="shared" si="1512"/>
        <v>0</v>
      </c>
      <c r="K735" s="53"/>
      <c r="L735" s="52">
        <f t="shared" ref="L735" si="1630">K197+L376</f>
        <v>0</v>
      </c>
      <c r="M735" s="52"/>
      <c r="N735" s="53">
        <f t="shared" ref="N735" si="1631">M197+N376</f>
        <v>0</v>
      </c>
      <c r="O735" s="53"/>
      <c r="P735" s="52">
        <f t="shared" ref="P735" si="1632">O197+P376</f>
        <v>0</v>
      </c>
      <c r="Q735" s="52"/>
      <c r="R735" s="53">
        <f t="shared" ref="R735" si="1633">Q197+R376</f>
        <v>0</v>
      </c>
      <c r="S735" s="53"/>
      <c r="T735" s="52">
        <f t="shared" ref="T735" si="1634">S197+T376</f>
        <v>0</v>
      </c>
      <c r="U735" s="52"/>
      <c r="V735" s="53">
        <f t="shared" ref="V735" si="1635">U197+V376</f>
        <v>0</v>
      </c>
      <c r="W735" s="53"/>
      <c r="X735" s="52">
        <f t="shared" ref="X735" si="1636">W197+X376</f>
        <v>0</v>
      </c>
      <c r="Y735" s="52"/>
      <c r="Z735" s="53">
        <f t="shared" ref="Z735" si="1637">Y197+Z376</f>
        <v>0</v>
      </c>
      <c r="AA735" s="53"/>
      <c r="AB735" s="52">
        <f t="shared" ref="AB735" si="1638">AA197+AB376</f>
        <v>0</v>
      </c>
      <c r="AC735" s="52"/>
      <c r="AD735" s="53">
        <f t="shared" ref="AD735" si="1639">AC197+AD376</f>
        <v>1</v>
      </c>
      <c r="AE735" s="53"/>
      <c r="AF735" s="52">
        <f t="shared" ref="AF735" si="1640">AE197+AF376</f>
        <v>0</v>
      </c>
      <c r="AG735" s="52"/>
      <c r="AH735" s="53">
        <f t="shared" ref="AH735" si="1641">AG197+AH376</f>
        <v>9</v>
      </c>
      <c r="AI735" s="53"/>
      <c r="AJ735" s="52">
        <f t="shared" ref="AJ735" si="1642">AI197+AJ376</f>
        <v>3</v>
      </c>
      <c r="AK735" s="52"/>
    </row>
    <row r="736" spans="1:38" ht="15" thickBot="1">
      <c r="B736" s="57" t="s">
        <v>269</v>
      </c>
      <c r="C736" s="57"/>
      <c r="D736" s="58">
        <f t="shared" si="1510"/>
        <v>48</v>
      </c>
      <c r="E736" s="59"/>
      <c r="F736" s="60">
        <f t="shared" si="1511"/>
        <v>1</v>
      </c>
      <c r="G736" s="60"/>
      <c r="H736" s="60">
        <f t="shared" si="1497"/>
        <v>49</v>
      </c>
      <c r="I736" s="60"/>
      <c r="J736" s="53">
        <f t="shared" si="1512"/>
        <v>0</v>
      </c>
      <c r="K736" s="53"/>
      <c r="L736" s="52">
        <f t="shared" ref="L736" si="1643">K198+L377</f>
        <v>0</v>
      </c>
      <c r="M736" s="52"/>
      <c r="N736" s="53">
        <f t="shared" ref="N736" si="1644">M198+N377</f>
        <v>2</v>
      </c>
      <c r="O736" s="53"/>
      <c r="P736" s="52">
        <f t="shared" ref="P736" si="1645">O198+P377</f>
        <v>0</v>
      </c>
      <c r="Q736" s="52"/>
      <c r="R736" s="53">
        <f t="shared" ref="R736" si="1646">Q198+R377</f>
        <v>2</v>
      </c>
      <c r="S736" s="53"/>
      <c r="T736" s="52">
        <f t="shared" ref="T736" si="1647">S198+T377</f>
        <v>0</v>
      </c>
      <c r="U736" s="52"/>
      <c r="V736" s="53">
        <f t="shared" ref="V736" si="1648">U198+V377</f>
        <v>7</v>
      </c>
      <c r="W736" s="53"/>
      <c r="X736" s="52">
        <f t="shared" ref="X736" si="1649">W198+X377</f>
        <v>0</v>
      </c>
      <c r="Y736" s="52"/>
      <c r="Z736" s="53">
        <f t="shared" ref="Z736" si="1650">Y198+Z377</f>
        <v>6</v>
      </c>
      <c r="AA736" s="53"/>
      <c r="AB736" s="52">
        <f t="shared" ref="AB736" si="1651">AA198+AB377</f>
        <v>0</v>
      </c>
      <c r="AC736" s="52"/>
      <c r="AD736" s="53">
        <f t="shared" ref="AD736" si="1652">AC198+AD377</f>
        <v>17</v>
      </c>
      <c r="AE736" s="53"/>
      <c r="AF736" s="52">
        <f t="shared" ref="AF736" si="1653">AE198+AF377</f>
        <v>1</v>
      </c>
      <c r="AG736" s="52"/>
      <c r="AH736" s="53">
        <f t="shared" ref="AH736" si="1654">AG198+AH377</f>
        <v>14</v>
      </c>
      <c r="AI736" s="53"/>
      <c r="AJ736" s="52">
        <f t="shared" ref="AJ736" si="1655">AI198+AJ377</f>
        <v>0</v>
      </c>
      <c r="AK736" s="52"/>
    </row>
    <row r="737" spans="2:37" ht="15" thickBot="1">
      <c r="B737" s="57" t="s">
        <v>270</v>
      </c>
      <c r="C737" s="57"/>
      <c r="D737" s="58">
        <f t="shared" si="1510"/>
        <v>15</v>
      </c>
      <c r="E737" s="59"/>
      <c r="F737" s="60">
        <f t="shared" si="1511"/>
        <v>2</v>
      </c>
      <c r="G737" s="60"/>
      <c r="H737" s="60">
        <f t="shared" si="1497"/>
        <v>17</v>
      </c>
      <c r="I737" s="60"/>
      <c r="J737" s="53">
        <f t="shared" si="1512"/>
        <v>0</v>
      </c>
      <c r="K737" s="53"/>
      <c r="L737" s="52">
        <f t="shared" ref="L737" si="1656">K199+L378</f>
        <v>0</v>
      </c>
      <c r="M737" s="52"/>
      <c r="N737" s="53">
        <f t="shared" ref="N737" si="1657">M199+N378</f>
        <v>0</v>
      </c>
      <c r="O737" s="53"/>
      <c r="P737" s="52">
        <f t="shared" ref="P737" si="1658">O199+P378</f>
        <v>0</v>
      </c>
      <c r="Q737" s="52"/>
      <c r="R737" s="53">
        <f t="shared" ref="R737" si="1659">Q199+R378</f>
        <v>0</v>
      </c>
      <c r="S737" s="53"/>
      <c r="T737" s="52">
        <f t="shared" ref="T737" si="1660">S199+T378</f>
        <v>0</v>
      </c>
      <c r="U737" s="52"/>
      <c r="V737" s="53">
        <f t="shared" ref="V737" si="1661">U199+V378</f>
        <v>0</v>
      </c>
      <c r="W737" s="53"/>
      <c r="X737" s="52">
        <f t="shared" ref="X737" si="1662">W199+X378</f>
        <v>0</v>
      </c>
      <c r="Y737" s="52"/>
      <c r="Z737" s="53">
        <f t="shared" ref="Z737" si="1663">Y199+Z378</f>
        <v>0</v>
      </c>
      <c r="AA737" s="53"/>
      <c r="AB737" s="52">
        <f t="shared" ref="AB737" si="1664">AA199+AB378</f>
        <v>0</v>
      </c>
      <c r="AC737" s="52"/>
      <c r="AD737" s="53">
        <f t="shared" ref="AD737" si="1665">AC199+AD378</f>
        <v>4</v>
      </c>
      <c r="AE737" s="53"/>
      <c r="AF737" s="52">
        <f t="shared" ref="AF737" si="1666">AE199+AF378</f>
        <v>0</v>
      </c>
      <c r="AG737" s="52"/>
      <c r="AH737" s="53">
        <f t="shared" ref="AH737" si="1667">AG199+AH378</f>
        <v>11</v>
      </c>
      <c r="AI737" s="53"/>
      <c r="AJ737" s="52">
        <f t="shared" ref="AJ737" si="1668">AI199+AJ378</f>
        <v>2</v>
      </c>
      <c r="AK737" s="52"/>
    </row>
    <row r="738" spans="2:37" ht="15" thickBot="1">
      <c r="B738" s="57" t="s">
        <v>271</v>
      </c>
      <c r="C738" s="57"/>
      <c r="D738" s="58">
        <f t="shared" si="1510"/>
        <v>13</v>
      </c>
      <c r="E738" s="59"/>
      <c r="F738" s="60">
        <f t="shared" si="1511"/>
        <v>0</v>
      </c>
      <c r="G738" s="60"/>
      <c r="H738" s="60">
        <f t="shared" si="1497"/>
        <v>13</v>
      </c>
      <c r="I738" s="60"/>
      <c r="J738" s="53">
        <f t="shared" si="1512"/>
        <v>0</v>
      </c>
      <c r="K738" s="53"/>
      <c r="L738" s="52">
        <f t="shared" ref="L738" si="1669">K200+L379</f>
        <v>0</v>
      </c>
      <c r="M738" s="52"/>
      <c r="N738" s="53">
        <f t="shared" ref="N738" si="1670">M200+N379</f>
        <v>0</v>
      </c>
      <c r="O738" s="53"/>
      <c r="P738" s="52">
        <f t="shared" ref="P738" si="1671">O200+P379</f>
        <v>0</v>
      </c>
      <c r="Q738" s="52"/>
      <c r="R738" s="53">
        <f t="shared" ref="R738" si="1672">Q200+R379</f>
        <v>0</v>
      </c>
      <c r="S738" s="53"/>
      <c r="T738" s="52">
        <f t="shared" ref="T738" si="1673">S200+T379</f>
        <v>0</v>
      </c>
      <c r="U738" s="52"/>
      <c r="V738" s="53">
        <f t="shared" ref="V738" si="1674">U200+V379</f>
        <v>1</v>
      </c>
      <c r="W738" s="53"/>
      <c r="X738" s="52">
        <f t="shared" ref="X738" si="1675">W200+X379</f>
        <v>0</v>
      </c>
      <c r="Y738" s="52"/>
      <c r="Z738" s="53">
        <f t="shared" ref="Z738" si="1676">Y200+Z379</f>
        <v>1</v>
      </c>
      <c r="AA738" s="53"/>
      <c r="AB738" s="52">
        <f t="shared" ref="AB738" si="1677">AA200+AB379</f>
        <v>0</v>
      </c>
      <c r="AC738" s="52"/>
      <c r="AD738" s="53">
        <f t="shared" ref="AD738" si="1678">AC200+AD379</f>
        <v>0</v>
      </c>
      <c r="AE738" s="53"/>
      <c r="AF738" s="52">
        <f t="shared" ref="AF738" si="1679">AE200+AF379</f>
        <v>0</v>
      </c>
      <c r="AG738" s="52"/>
      <c r="AH738" s="53">
        <f t="shared" ref="AH738" si="1680">AG200+AH379</f>
        <v>11</v>
      </c>
      <c r="AI738" s="53"/>
      <c r="AJ738" s="52">
        <f t="shared" ref="AJ738" si="1681">AI200+AJ379</f>
        <v>0</v>
      </c>
      <c r="AK738" s="52"/>
    </row>
    <row r="739" spans="2:37" ht="15" thickBot="1">
      <c r="B739" s="57" t="s">
        <v>272</v>
      </c>
      <c r="C739" s="57"/>
      <c r="D739" s="58">
        <f t="shared" si="1510"/>
        <v>5</v>
      </c>
      <c r="E739" s="59"/>
      <c r="F739" s="60">
        <f t="shared" si="1511"/>
        <v>0</v>
      </c>
      <c r="G739" s="60"/>
      <c r="H739" s="60">
        <f t="shared" si="1497"/>
        <v>5</v>
      </c>
      <c r="I739" s="60"/>
      <c r="J739" s="53">
        <f t="shared" si="1512"/>
        <v>0</v>
      </c>
      <c r="K739" s="53"/>
      <c r="L739" s="52">
        <f t="shared" ref="L739" si="1682">K201+L380</f>
        <v>0</v>
      </c>
      <c r="M739" s="52"/>
      <c r="N739" s="53">
        <f t="shared" ref="N739" si="1683">M201+N380</f>
        <v>0</v>
      </c>
      <c r="O739" s="53"/>
      <c r="P739" s="52">
        <f t="shared" ref="P739" si="1684">O201+P380</f>
        <v>0</v>
      </c>
      <c r="Q739" s="52"/>
      <c r="R739" s="53">
        <f t="shared" ref="R739" si="1685">Q201+R380</f>
        <v>0</v>
      </c>
      <c r="S739" s="53"/>
      <c r="T739" s="52">
        <f t="shared" ref="T739" si="1686">S201+T380</f>
        <v>0</v>
      </c>
      <c r="U739" s="52"/>
      <c r="V739" s="53">
        <f t="shared" ref="V739" si="1687">U201+V380</f>
        <v>0</v>
      </c>
      <c r="W739" s="53"/>
      <c r="X739" s="52">
        <f t="shared" ref="X739" si="1688">W201+X380</f>
        <v>0</v>
      </c>
      <c r="Y739" s="52"/>
      <c r="Z739" s="53">
        <f t="shared" ref="Z739" si="1689">Y201+Z380</f>
        <v>0</v>
      </c>
      <c r="AA739" s="53"/>
      <c r="AB739" s="52">
        <f t="shared" ref="AB739" si="1690">AA201+AB380</f>
        <v>0</v>
      </c>
      <c r="AC739" s="52"/>
      <c r="AD739" s="53">
        <f t="shared" ref="AD739" si="1691">AC201+AD380</f>
        <v>1</v>
      </c>
      <c r="AE739" s="53"/>
      <c r="AF739" s="52">
        <f t="shared" ref="AF739" si="1692">AE201+AF380</f>
        <v>0</v>
      </c>
      <c r="AG739" s="52"/>
      <c r="AH739" s="53">
        <f t="shared" ref="AH739" si="1693">AG201+AH380</f>
        <v>4</v>
      </c>
      <c r="AI739" s="53"/>
      <c r="AJ739" s="52">
        <f t="shared" ref="AJ739" si="1694">AI201+AJ380</f>
        <v>0</v>
      </c>
      <c r="AK739" s="52"/>
    </row>
    <row r="740" spans="2:37" ht="15" thickBot="1">
      <c r="B740" s="57" t="s">
        <v>273</v>
      </c>
      <c r="C740" s="57"/>
      <c r="D740" s="58">
        <f t="shared" si="1510"/>
        <v>22</v>
      </c>
      <c r="E740" s="59"/>
      <c r="F740" s="60">
        <f t="shared" si="1511"/>
        <v>0</v>
      </c>
      <c r="G740" s="60"/>
      <c r="H740" s="60">
        <f t="shared" si="1497"/>
        <v>22</v>
      </c>
      <c r="I740" s="60"/>
      <c r="J740" s="53">
        <f t="shared" si="1512"/>
        <v>0</v>
      </c>
      <c r="K740" s="53"/>
      <c r="L740" s="52">
        <f t="shared" ref="L740" si="1695">K202+L381</f>
        <v>0</v>
      </c>
      <c r="M740" s="52"/>
      <c r="N740" s="53">
        <f t="shared" ref="N740" si="1696">M202+N381</f>
        <v>0</v>
      </c>
      <c r="O740" s="53"/>
      <c r="P740" s="52">
        <f t="shared" ref="P740" si="1697">O202+P381</f>
        <v>0</v>
      </c>
      <c r="Q740" s="52"/>
      <c r="R740" s="53">
        <f t="shared" ref="R740" si="1698">Q202+R381</f>
        <v>0</v>
      </c>
      <c r="S740" s="53"/>
      <c r="T740" s="52">
        <f t="shared" ref="T740" si="1699">S202+T381</f>
        <v>0</v>
      </c>
      <c r="U740" s="52"/>
      <c r="V740" s="53">
        <f t="shared" ref="V740" si="1700">U202+V381</f>
        <v>2</v>
      </c>
      <c r="W740" s="53"/>
      <c r="X740" s="52">
        <f t="shared" ref="X740" si="1701">W202+X381</f>
        <v>0</v>
      </c>
      <c r="Y740" s="52"/>
      <c r="Z740" s="53">
        <f t="shared" ref="Z740" si="1702">Y202+Z381</f>
        <v>2</v>
      </c>
      <c r="AA740" s="53"/>
      <c r="AB740" s="52">
        <f t="shared" ref="AB740" si="1703">AA202+AB381</f>
        <v>0</v>
      </c>
      <c r="AC740" s="52"/>
      <c r="AD740" s="53">
        <f t="shared" ref="AD740" si="1704">AC202+AD381</f>
        <v>2</v>
      </c>
      <c r="AE740" s="53"/>
      <c r="AF740" s="52">
        <f t="shared" ref="AF740" si="1705">AE202+AF381</f>
        <v>0</v>
      </c>
      <c r="AG740" s="52"/>
      <c r="AH740" s="53">
        <f t="shared" ref="AH740" si="1706">AG202+AH381</f>
        <v>16</v>
      </c>
      <c r="AI740" s="53"/>
      <c r="AJ740" s="52">
        <f t="shared" ref="AJ740" si="1707">AI202+AJ381</f>
        <v>0</v>
      </c>
      <c r="AK740" s="52"/>
    </row>
    <row r="741" spans="2:37" ht="15" thickBot="1">
      <c r="B741" s="57" t="s">
        <v>450</v>
      </c>
      <c r="C741" s="57"/>
      <c r="D741" s="58">
        <f t="shared" si="1510"/>
        <v>5</v>
      </c>
      <c r="E741" s="59"/>
      <c r="F741" s="60">
        <f t="shared" si="1511"/>
        <v>1</v>
      </c>
      <c r="G741" s="60"/>
      <c r="H741" s="60">
        <f t="shared" si="1497"/>
        <v>6</v>
      </c>
      <c r="I741" s="60"/>
      <c r="J741" s="53">
        <f t="shared" si="1512"/>
        <v>0</v>
      </c>
      <c r="K741" s="53"/>
      <c r="L741" s="52">
        <f t="shared" ref="L741" si="1708">K203+L382</f>
        <v>0</v>
      </c>
      <c r="M741" s="52"/>
      <c r="N741" s="53">
        <f t="shared" ref="N741" si="1709">M203+N382</f>
        <v>0</v>
      </c>
      <c r="O741" s="53"/>
      <c r="P741" s="52">
        <f t="shared" ref="P741" si="1710">O203+P382</f>
        <v>0</v>
      </c>
      <c r="Q741" s="52"/>
      <c r="R741" s="53">
        <f t="shared" ref="R741" si="1711">Q203+R382</f>
        <v>0</v>
      </c>
      <c r="S741" s="53"/>
      <c r="T741" s="52">
        <f t="shared" ref="T741" si="1712">S203+T382</f>
        <v>0</v>
      </c>
      <c r="U741" s="52"/>
      <c r="V741" s="53">
        <f t="shared" ref="V741" si="1713">U203+V382</f>
        <v>0</v>
      </c>
      <c r="W741" s="53"/>
      <c r="X741" s="52">
        <f t="shared" ref="X741" si="1714">W203+X382</f>
        <v>0</v>
      </c>
      <c r="Y741" s="52"/>
      <c r="Z741" s="53">
        <f t="shared" ref="Z741" si="1715">Y203+Z382</f>
        <v>0</v>
      </c>
      <c r="AA741" s="53"/>
      <c r="AB741" s="52">
        <f t="shared" ref="AB741" si="1716">AA203+AB382</f>
        <v>0</v>
      </c>
      <c r="AC741" s="52"/>
      <c r="AD741" s="53">
        <f t="shared" ref="AD741" si="1717">AC203+AD382</f>
        <v>0</v>
      </c>
      <c r="AE741" s="53"/>
      <c r="AF741" s="52">
        <f t="shared" ref="AF741" si="1718">AE203+AF382</f>
        <v>0</v>
      </c>
      <c r="AG741" s="52"/>
      <c r="AH741" s="53">
        <f t="shared" ref="AH741" si="1719">AG203+AH382</f>
        <v>5</v>
      </c>
      <c r="AI741" s="53"/>
      <c r="AJ741" s="52">
        <f t="shared" ref="AJ741" si="1720">AI203+AJ382</f>
        <v>1</v>
      </c>
      <c r="AK741" s="52"/>
    </row>
    <row r="742" spans="2:37" ht="15" thickBot="1">
      <c r="B742" s="57" t="s">
        <v>274</v>
      </c>
      <c r="C742" s="57"/>
      <c r="D742" s="58">
        <f t="shared" si="1510"/>
        <v>34</v>
      </c>
      <c r="E742" s="59"/>
      <c r="F742" s="60">
        <f t="shared" si="1511"/>
        <v>0</v>
      </c>
      <c r="G742" s="60"/>
      <c r="H742" s="60">
        <f t="shared" si="1497"/>
        <v>34</v>
      </c>
      <c r="I742" s="60"/>
      <c r="J742" s="53">
        <f t="shared" si="1512"/>
        <v>1</v>
      </c>
      <c r="K742" s="53"/>
      <c r="L742" s="52">
        <f t="shared" ref="L742" si="1721">K204+L383</f>
        <v>0</v>
      </c>
      <c r="M742" s="52"/>
      <c r="N742" s="53">
        <f t="shared" ref="N742" si="1722">M204+N383</f>
        <v>0</v>
      </c>
      <c r="O742" s="53"/>
      <c r="P742" s="52">
        <f t="shared" ref="P742" si="1723">O204+P383</f>
        <v>0</v>
      </c>
      <c r="Q742" s="52"/>
      <c r="R742" s="53">
        <f t="shared" ref="R742" si="1724">Q204+R383</f>
        <v>2</v>
      </c>
      <c r="S742" s="53"/>
      <c r="T742" s="52">
        <f t="shared" ref="T742" si="1725">S204+T383</f>
        <v>0</v>
      </c>
      <c r="U742" s="52"/>
      <c r="V742" s="53">
        <f t="shared" ref="V742" si="1726">U204+V383</f>
        <v>6</v>
      </c>
      <c r="W742" s="53"/>
      <c r="X742" s="52">
        <f t="shared" ref="X742" si="1727">W204+X383</f>
        <v>0</v>
      </c>
      <c r="Y742" s="52"/>
      <c r="Z742" s="53">
        <f t="shared" ref="Z742" si="1728">Y204+Z383</f>
        <v>0</v>
      </c>
      <c r="AA742" s="53"/>
      <c r="AB742" s="52">
        <f t="shared" ref="AB742" si="1729">AA204+AB383</f>
        <v>0</v>
      </c>
      <c r="AC742" s="52"/>
      <c r="AD742" s="53">
        <f t="shared" ref="AD742" si="1730">AC204+AD383</f>
        <v>9</v>
      </c>
      <c r="AE742" s="53"/>
      <c r="AF742" s="52">
        <f t="shared" ref="AF742" si="1731">AE204+AF383</f>
        <v>0</v>
      </c>
      <c r="AG742" s="52"/>
      <c r="AH742" s="53">
        <f t="shared" ref="AH742" si="1732">AG204+AH383</f>
        <v>16</v>
      </c>
      <c r="AI742" s="53"/>
      <c r="AJ742" s="52">
        <f t="shared" ref="AJ742" si="1733">AI204+AJ383</f>
        <v>0</v>
      </c>
      <c r="AK742" s="52"/>
    </row>
    <row r="743" spans="2:37" ht="15" thickBot="1">
      <c r="B743" s="57" t="s">
        <v>275</v>
      </c>
      <c r="C743" s="57"/>
      <c r="D743" s="58">
        <f t="shared" si="1510"/>
        <v>26</v>
      </c>
      <c r="E743" s="59"/>
      <c r="F743" s="60">
        <f t="shared" si="1511"/>
        <v>1</v>
      </c>
      <c r="G743" s="60"/>
      <c r="H743" s="60">
        <f t="shared" si="1497"/>
        <v>27</v>
      </c>
      <c r="I743" s="60"/>
      <c r="J743" s="53">
        <f t="shared" si="1512"/>
        <v>0</v>
      </c>
      <c r="K743" s="53"/>
      <c r="L743" s="52">
        <f t="shared" ref="L743" si="1734">K205+L384</f>
        <v>0</v>
      </c>
      <c r="M743" s="52"/>
      <c r="N743" s="53">
        <f t="shared" ref="N743" si="1735">M205+N384</f>
        <v>2</v>
      </c>
      <c r="O743" s="53"/>
      <c r="P743" s="52">
        <f t="shared" ref="P743" si="1736">O205+P384</f>
        <v>0</v>
      </c>
      <c r="Q743" s="52"/>
      <c r="R743" s="53">
        <f t="shared" ref="R743" si="1737">Q205+R384</f>
        <v>1</v>
      </c>
      <c r="S743" s="53"/>
      <c r="T743" s="52">
        <f t="shared" ref="T743" si="1738">S205+T384</f>
        <v>0</v>
      </c>
      <c r="U743" s="52"/>
      <c r="V743" s="53">
        <f t="shared" ref="V743" si="1739">U205+V384</f>
        <v>3</v>
      </c>
      <c r="W743" s="53"/>
      <c r="X743" s="52">
        <f t="shared" ref="X743" si="1740">W205+X384</f>
        <v>0</v>
      </c>
      <c r="Y743" s="52"/>
      <c r="Z743" s="53">
        <f t="shared" ref="Z743" si="1741">Y205+Z384</f>
        <v>1</v>
      </c>
      <c r="AA743" s="53"/>
      <c r="AB743" s="52">
        <f t="shared" ref="AB743" si="1742">AA205+AB384</f>
        <v>0</v>
      </c>
      <c r="AC743" s="52"/>
      <c r="AD743" s="53">
        <f t="shared" ref="AD743" si="1743">AC205+AD384</f>
        <v>7</v>
      </c>
      <c r="AE743" s="53"/>
      <c r="AF743" s="52">
        <f t="shared" ref="AF743" si="1744">AE205+AF384</f>
        <v>1</v>
      </c>
      <c r="AG743" s="52"/>
      <c r="AH743" s="53">
        <f t="shared" ref="AH743" si="1745">AG205+AH384</f>
        <v>12</v>
      </c>
      <c r="AI743" s="53"/>
      <c r="AJ743" s="52">
        <f t="shared" ref="AJ743" si="1746">AI205+AJ384</f>
        <v>0</v>
      </c>
      <c r="AK743" s="52"/>
    </row>
    <row r="744" spans="2:37" ht="15" thickBot="1">
      <c r="B744" s="57" t="s">
        <v>276</v>
      </c>
      <c r="C744" s="57"/>
      <c r="D744" s="58">
        <f t="shared" si="1510"/>
        <v>28</v>
      </c>
      <c r="E744" s="59"/>
      <c r="F744" s="60">
        <f t="shared" si="1511"/>
        <v>6</v>
      </c>
      <c r="G744" s="60"/>
      <c r="H744" s="60">
        <f t="shared" si="1497"/>
        <v>34</v>
      </c>
      <c r="I744" s="60"/>
      <c r="J744" s="53">
        <f t="shared" si="1512"/>
        <v>0</v>
      </c>
      <c r="K744" s="53"/>
      <c r="L744" s="52">
        <f t="shared" ref="L744" si="1747">K206+L385</f>
        <v>0</v>
      </c>
      <c r="M744" s="52"/>
      <c r="N744" s="53">
        <f t="shared" ref="N744" si="1748">M206+N385</f>
        <v>2</v>
      </c>
      <c r="O744" s="53"/>
      <c r="P744" s="52">
        <f t="shared" ref="P744" si="1749">O206+P385</f>
        <v>0</v>
      </c>
      <c r="Q744" s="52"/>
      <c r="R744" s="53">
        <f t="shared" ref="R744" si="1750">Q206+R385</f>
        <v>3</v>
      </c>
      <c r="S744" s="53"/>
      <c r="T744" s="52">
        <f t="shared" ref="T744" si="1751">S206+T385</f>
        <v>1</v>
      </c>
      <c r="U744" s="52"/>
      <c r="V744" s="53">
        <f t="shared" ref="V744" si="1752">U206+V385</f>
        <v>3</v>
      </c>
      <c r="W744" s="53"/>
      <c r="X744" s="52">
        <f t="shared" ref="X744" si="1753">W206+X385</f>
        <v>0</v>
      </c>
      <c r="Y744" s="52"/>
      <c r="Z744" s="53">
        <f t="shared" ref="Z744" si="1754">Y206+Z385</f>
        <v>3</v>
      </c>
      <c r="AA744" s="53"/>
      <c r="AB744" s="52">
        <f t="shared" ref="AB744" si="1755">AA206+AB385</f>
        <v>0</v>
      </c>
      <c r="AC744" s="52"/>
      <c r="AD744" s="53">
        <f t="shared" ref="AD744" si="1756">AC206+AD385</f>
        <v>2</v>
      </c>
      <c r="AE744" s="53"/>
      <c r="AF744" s="52">
        <f t="shared" ref="AF744" si="1757">AE206+AF385</f>
        <v>3</v>
      </c>
      <c r="AG744" s="52"/>
      <c r="AH744" s="53">
        <f t="shared" ref="AH744" si="1758">AG206+AH385</f>
        <v>15</v>
      </c>
      <c r="AI744" s="53"/>
      <c r="AJ744" s="52">
        <f t="shared" ref="AJ744" si="1759">AI206+AJ385</f>
        <v>2</v>
      </c>
      <c r="AK744" s="52"/>
    </row>
    <row r="745" spans="2:37" ht="15" thickBot="1">
      <c r="B745" s="57" t="s">
        <v>278</v>
      </c>
      <c r="C745" s="57"/>
      <c r="D745" s="58">
        <f t="shared" si="1510"/>
        <v>21</v>
      </c>
      <c r="E745" s="59"/>
      <c r="F745" s="60">
        <f t="shared" si="1511"/>
        <v>2</v>
      </c>
      <c r="G745" s="60"/>
      <c r="H745" s="60">
        <f t="shared" si="1497"/>
        <v>23</v>
      </c>
      <c r="I745" s="60"/>
      <c r="J745" s="53">
        <f t="shared" si="1512"/>
        <v>0</v>
      </c>
      <c r="K745" s="53"/>
      <c r="L745" s="52">
        <f t="shared" ref="L745" si="1760">K207+L386</f>
        <v>0</v>
      </c>
      <c r="M745" s="52"/>
      <c r="N745" s="53">
        <f t="shared" ref="N745" si="1761">M207+N386</f>
        <v>0</v>
      </c>
      <c r="O745" s="53"/>
      <c r="P745" s="52">
        <f t="shared" ref="P745" si="1762">O207+P386</f>
        <v>0</v>
      </c>
      <c r="Q745" s="52"/>
      <c r="R745" s="53">
        <f t="shared" ref="R745" si="1763">Q207+R386</f>
        <v>1</v>
      </c>
      <c r="S745" s="53"/>
      <c r="T745" s="52">
        <f t="shared" ref="T745" si="1764">S207+T386</f>
        <v>0</v>
      </c>
      <c r="U745" s="52"/>
      <c r="V745" s="53">
        <f t="shared" ref="V745" si="1765">U207+V386</f>
        <v>2</v>
      </c>
      <c r="W745" s="53"/>
      <c r="X745" s="52">
        <f t="shared" ref="X745" si="1766">W207+X386</f>
        <v>0</v>
      </c>
      <c r="Y745" s="52"/>
      <c r="Z745" s="53">
        <f t="shared" ref="Z745" si="1767">Y207+Z386</f>
        <v>2</v>
      </c>
      <c r="AA745" s="53"/>
      <c r="AB745" s="52">
        <f t="shared" ref="AB745" si="1768">AA207+AB386</f>
        <v>0</v>
      </c>
      <c r="AC745" s="52"/>
      <c r="AD745" s="53">
        <f t="shared" ref="AD745" si="1769">AC207+AD386</f>
        <v>5</v>
      </c>
      <c r="AE745" s="53"/>
      <c r="AF745" s="52">
        <f t="shared" ref="AF745" si="1770">AE207+AF386</f>
        <v>1</v>
      </c>
      <c r="AG745" s="52"/>
      <c r="AH745" s="53">
        <f t="shared" ref="AH745" si="1771">AG207+AH386</f>
        <v>11</v>
      </c>
      <c r="AI745" s="53"/>
      <c r="AJ745" s="52">
        <f t="shared" ref="AJ745" si="1772">AI207+AJ386</f>
        <v>1</v>
      </c>
      <c r="AK745" s="52"/>
    </row>
    <row r="746" spans="2:37" ht="15" thickBot="1">
      <c r="B746" s="57" t="s">
        <v>280</v>
      </c>
      <c r="C746" s="57"/>
      <c r="D746" s="58">
        <f t="shared" si="1510"/>
        <v>41</v>
      </c>
      <c r="E746" s="59"/>
      <c r="F746" s="60">
        <f t="shared" si="1511"/>
        <v>0</v>
      </c>
      <c r="G746" s="60"/>
      <c r="H746" s="60">
        <f t="shared" si="1497"/>
        <v>41</v>
      </c>
      <c r="I746" s="60"/>
      <c r="J746" s="53">
        <f t="shared" si="1512"/>
        <v>0</v>
      </c>
      <c r="K746" s="53"/>
      <c r="L746" s="52">
        <f t="shared" ref="L746" si="1773">K208+L387</f>
        <v>0</v>
      </c>
      <c r="M746" s="52"/>
      <c r="N746" s="53">
        <f t="shared" ref="N746" si="1774">M208+N387</f>
        <v>1</v>
      </c>
      <c r="O746" s="53"/>
      <c r="P746" s="52">
        <f t="shared" ref="P746" si="1775">O208+P387</f>
        <v>0</v>
      </c>
      <c r="Q746" s="52"/>
      <c r="R746" s="53">
        <f t="shared" ref="R746" si="1776">Q208+R387</f>
        <v>2</v>
      </c>
      <c r="S746" s="53"/>
      <c r="T746" s="52">
        <f t="shared" ref="T746" si="1777">S208+T387</f>
        <v>0</v>
      </c>
      <c r="U746" s="52"/>
      <c r="V746" s="53">
        <f t="shared" ref="V746" si="1778">U208+V387</f>
        <v>8</v>
      </c>
      <c r="W746" s="53"/>
      <c r="X746" s="52">
        <f t="shared" ref="X746" si="1779">W208+X387</f>
        <v>0</v>
      </c>
      <c r="Y746" s="52"/>
      <c r="Z746" s="53">
        <f t="shared" ref="Z746" si="1780">Y208+Z387</f>
        <v>5</v>
      </c>
      <c r="AA746" s="53"/>
      <c r="AB746" s="52">
        <f t="shared" ref="AB746" si="1781">AA208+AB387</f>
        <v>0</v>
      </c>
      <c r="AC746" s="52"/>
      <c r="AD746" s="53">
        <f t="shared" ref="AD746" si="1782">AC208+AD387</f>
        <v>8</v>
      </c>
      <c r="AE746" s="53"/>
      <c r="AF746" s="52">
        <f t="shared" ref="AF746" si="1783">AE208+AF387</f>
        <v>0</v>
      </c>
      <c r="AG746" s="52"/>
      <c r="AH746" s="53">
        <f t="shared" ref="AH746" si="1784">AG208+AH387</f>
        <v>17</v>
      </c>
      <c r="AI746" s="53"/>
      <c r="AJ746" s="52">
        <f t="shared" ref="AJ746" si="1785">AI208+AJ387</f>
        <v>0</v>
      </c>
      <c r="AK746" s="52"/>
    </row>
    <row r="747" spans="2:37" ht="15" thickBot="1">
      <c r="B747" s="57" t="s">
        <v>281</v>
      </c>
      <c r="C747" s="57"/>
      <c r="D747" s="58">
        <f t="shared" si="1510"/>
        <v>28</v>
      </c>
      <c r="E747" s="59"/>
      <c r="F747" s="60">
        <f t="shared" si="1511"/>
        <v>1</v>
      </c>
      <c r="G747" s="60"/>
      <c r="H747" s="60">
        <f t="shared" si="1497"/>
        <v>29</v>
      </c>
      <c r="I747" s="60"/>
      <c r="J747" s="53">
        <f t="shared" si="1512"/>
        <v>0</v>
      </c>
      <c r="K747" s="53"/>
      <c r="L747" s="52">
        <f t="shared" ref="L747" si="1786">K209+L388</f>
        <v>0</v>
      </c>
      <c r="M747" s="52"/>
      <c r="N747" s="53">
        <f t="shared" ref="N747" si="1787">M209+N388</f>
        <v>0</v>
      </c>
      <c r="O747" s="53"/>
      <c r="P747" s="52">
        <f t="shared" ref="P747" si="1788">O209+P388</f>
        <v>0</v>
      </c>
      <c r="Q747" s="52"/>
      <c r="R747" s="53">
        <f t="shared" ref="R747" si="1789">Q209+R388</f>
        <v>5</v>
      </c>
      <c r="S747" s="53"/>
      <c r="T747" s="52">
        <f t="shared" ref="T747" si="1790">S209+T388</f>
        <v>0</v>
      </c>
      <c r="U747" s="52"/>
      <c r="V747" s="53">
        <f t="shared" ref="V747" si="1791">U209+V388</f>
        <v>0</v>
      </c>
      <c r="W747" s="53"/>
      <c r="X747" s="52">
        <f t="shared" ref="X747" si="1792">W209+X388</f>
        <v>0</v>
      </c>
      <c r="Y747" s="52"/>
      <c r="Z747" s="53">
        <f t="shared" ref="Z747" si="1793">Y209+Z388</f>
        <v>1</v>
      </c>
      <c r="AA747" s="53"/>
      <c r="AB747" s="52">
        <f t="shared" ref="AB747" si="1794">AA209+AB388</f>
        <v>0</v>
      </c>
      <c r="AC747" s="52"/>
      <c r="AD747" s="53">
        <f t="shared" ref="AD747" si="1795">AC209+AD388</f>
        <v>7</v>
      </c>
      <c r="AE747" s="53"/>
      <c r="AF747" s="52">
        <f t="shared" ref="AF747" si="1796">AE209+AF388</f>
        <v>1</v>
      </c>
      <c r="AG747" s="52"/>
      <c r="AH747" s="53">
        <f t="shared" ref="AH747" si="1797">AG209+AH388</f>
        <v>15</v>
      </c>
      <c r="AI747" s="53"/>
      <c r="AJ747" s="52">
        <f t="shared" ref="AJ747" si="1798">AI209+AJ388</f>
        <v>0</v>
      </c>
      <c r="AK747" s="52"/>
    </row>
    <row r="748" spans="2:37" ht="15" thickBot="1">
      <c r="B748" s="57" t="s">
        <v>283</v>
      </c>
      <c r="C748" s="57"/>
      <c r="D748" s="58">
        <f t="shared" si="1510"/>
        <v>43</v>
      </c>
      <c r="E748" s="59"/>
      <c r="F748" s="60">
        <f t="shared" si="1511"/>
        <v>4</v>
      </c>
      <c r="G748" s="60"/>
      <c r="H748" s="60">
        <f t="shared" si="1497"/>
        <v>47</v>
      </c>
      <c r="I748" s="60"/>
      <c r="J748" s="53">
        <f t="shared" si="1512"/>
        <v>0</v>
      </c>
      <c r="K748" s="53"/>
      <c r="L748" s="52">
        <f t="shared" ref="L748" si="1799">K210+L389</f>
        <v>0</v>
      </c>
      <c r="M748" s="52"/>
      <c r="N748" s="53">
        <f t="shared" ref="N748" si="1800">M210+N389</f>
        <v>3</v>
      </c>
      <c r="O748" s="53"/>
      <c r="P748" s="52">
        <f t="shared" ref="P748" si="1801">O210+P389</f>
        <v>1</v>
      </c>
      <c r="Q748" s="52"/>
      <c r="R748" s="53">
        <f t="shared" ref="R748" si="1802">Q210+R389</f>
        <v>1</v>
      </c>
      <c r="S748" s="53"/>
      <c r="T748" s="52">
        <f t="shared" ref="T748" si="1803">S210+T389</f>
        <v>0</v>
      </c>
      <c r="U748" s="52"/>
      <c r="V748" s="53">
        <f t="shared" ref="V748" si="1804">U210+V389</f>
        <v>11</v>
      </c>
      <c r="W748" s="53"/>
      <c r="X748" s="52">
        <f t="shared" ref="X748" si="1805">W210+X389</f>
        <v>1</v>
      </c>
      <c r="Y748" s="52"/>
      <c r="Z748" s="53">
        <f t="shared" ref="Z748" si="1806">Y210+Z389</f>
        <v>4</v>
      </c>
      <c r="AA748" s="53"/>
      <c r="AB748" s="52">
        <f t="shared" ref="AB748" si="1807">AA210+AB389</f>
        <v>1</v>
      </c>
      <c r="AC748" s="52"/>
      <c r="AD748" s="53">
        <f t="shared" ref="AD748" si="1808">AC210+AD389</f>
        <v>9</v>
      </c>
      <c r="AE748" s="53"/>
      <c r="AF748" s="52">
        <f t="shared" ref="AF748" si="1809">AE210+AF389</f>
        <v>1</v>
      </c>
      <c r="AG748" s="52"/>
      <c r="AH748" s="53">
        <f t="shared" ref="AH748" si="1810">AG210+AH389</f>
        <v>15</v>
      </c>
      <c r="AI748" s="53"/>
      <c r="AJ748" s="52">
        <f t="shared" ref="AJ748" si="1811">AI210+AJ389</f>
        <v>0</v>
      </c>
      <c r="AK748" s="52"/>
    </row>
    <row r="749" spans="2:37" ht="15" thickBot="1">
      <c r="B749" s="57" t="s">
        <v>284</v>
      </c>
      <c r="C749" s="57"/>
      <c r="D749" s="58">
        <f t="shared" si="1510"/>
        <v>10</v>
      </c>
      <c r="E749" s="59"/>
      <c r="F749" s="60">
        <f t="shared" si="1511"/>
        <v>1</v>
      </c>
      <c r="G749" s="60"/>
      <c r="H749" s="60">
        <f t="shared" si="1497"/>
        <v>11</v>
      </c>
      <c r="I749" s="60"/>
      <c r="J749" s="53">
        <f t="shared" si="1512"/>
        <v>0</v>
      </c>
      <c r="K749" s="53"/>
      <c r="L749" s="52">
        <f t="shared" ref="L749" si="1812">K211+L390</f>
        <v>0</v>
      </c>
      <c r="M749" s="52"/>
      <c r="N749" s="53">
        <f t="shared" ref="N749" si="1813">M211+N390</f>
        <v>1</v>
      </c>
      <c r="O749" s="53"/>
      <c r="P749" s="52">
        <f t="shared" ref="P749" si="1814">O211+P390</f>
        <v>1</v>
      </c>
      <c r="Q749" s="52"/>
      <c r="R749" s="53">
        <f t="shared" ref="R749" si="1815">Q211+R390</f>
        <v>1</v>
      </c>
      <c r="S749" s="53"/>
      <c r="T749" s="52">
        <f t="shared" ref="T749" si="1816">S211+T390</f>
        <v>0</v>
      </c>
      <c r="U749" s="52"/>
      <c r="V749" s="53">
        <f t="shared" ref="V749" si="1817">U211+V390</f>
        <v>2</v>
      </c>
      <c r="W749" s="53"/>
      <c r="X749" s="52">
        <f t="shared" ref="X749" si="1818">W211+X390</f>
        <v>0</v>
      </c>
      <c r="Y749" s="52"/>
      <c r="Z749" s="53">
        <f t="shared" ref="Z749" si="1819">Y211+Z390</f>
        <v>0</v>
      </c>
      <c r="AA749" s="53"/>
      <c r="AB749" s="52">
        <f t="shared" ref="AB749" si="1820">AA211+AB390</f>
        <v>0</v>
      </c>
      <c r="AC749" s="52"/>
      <c r="AD749" s="53">
        <f t="shared" ref="AD749" si="1821">AC211+AD390</f>
        <v>1</v>
      </c>
      <c r="AE749" s="53"/>
      <c r="AF749" s="52">
        <f t="shared" ref="AF749" si="1822">AE211+AF390</f>
        <v>0</v>
      </c>
      <c r="AG749" s="52"/>
      <c r="AH749" s="53">
        <f t="shared" ref="AH749" si="1823">AG211+AH390</f>
        <v>5</v>
      </c>
      <c r="AI749" s="53"/>
      <c r="AJ749" s="52">
        <f t="shared" ref="AJ749" si="1824">AI211+AJ390</f>
        <v>0</v>
      </c>
      <c r="AK749" s="52"/>
    </row>
    <row r="750" spans="2:37" ht="15" thickBot="1">
      <c r="B750" s="57" t="s">
        <v>285</v>
      </c>
      <c r="C750" s="57"/>
      <c r="D750" s="58">
        <f t="shared" si="1510"/>
        <v>49</v>
      </c>
      <c r="E750" s="59"/>
      <c r="F750" s="60">
        <f t="shared" si="1511"/>
        <v>4</v>
      </c>
      <c r="G750" s="60"/>
      <c r="H750" s="60">
        <f t="shared" si="1497"/>
        <v>53</v>
      </c>
      <c r="I750" s="60"/>
      <c r="J750" s="53">
        <f t="shared" si="1512"/>
        <v>0</v>
      </c>
      <c r="K750" s="53"/>
      <c r="L750" s="52">
        <f t="shared" ref="L750" si="1825">K212+L391</f>
        <v>0</v>
      </c>
      <c r="M750" s="52"/>
      <c r="N750" s="53">
        <f t="shared" ref="N750" si="1826">M212+N391</f>
        <v>1</v>
      </c>
      <c r="O750" s="53"/>
      <c r="P750" s="52">
        <f t="shared" ref="P750" si="1827">O212+P391</f>
        <v>0</v>
      </c>
      <c r="Q750" s="52"/>
      <c r="R750" s="53">
        <f t="shared" ref="R750" si="1828">Q212+R391</f>
        <v>2</v>
      </c>
      <c r="S750" s="53"/>
      <c r="T750" s="52">
        <f t="shared" ref="T750" si="1829">S212+T391</f>
        <v>0</v>
      </c>
      <c r="U750" s="52"/>
      <c r="V750" s="53">
        <f t="shared" ref="V750" si="1830">U212+V391</f>
        <v>6</v>
      </c>
      <c r="W750" s="53"/>
      <c r="X750" s="52">
        <f t="shared" ref="X750" si="1831">W212+X391</f>
        <v>1</v>
      </c>
      <c r="Y750" s="52"/>
      <c r="Z750" s="53">
        <f t="shared" ref="Z750" si="1832">Y212+Z391</f>
        <v>4</v>
      </c>
      <c r="AA750" s="53"/>
      <c r="AB750" s="52">
        <f t="shared" ref="AB750" si="1833">AA212+AB391</f>
        <v>0</v>
      </c>
      <c r="AC750" s="52"/>
      <c r="AD750" s="53">
        <f t="shared" ref="AD750" si="1834">AC212+AD391</f>
        <v>9</v>
      </c>
      <c r="AE750" s="53"/>
      <c r="AF750" s="52">
        <f t="shared" ref="AF750" si="1835">AE212+AF391</f>
        <v>3</v>
      </c>
      <c r="AG750" s="52"/>
      <c r="AH750" s="53">
        <f t="shared" ref="AH750" si="1836">AG212+AH391</f>
        <v>27</v>
      </c>
      <c r="AI750" s="53"/>
      <c r="AJ750" s="52">
        <f t="shared" ref="AJ750" si="1837">AI212+AJ391</f>
        <v>0</v>
      </c>
      <c r="AK750" s="52"/>
    </row>
    <row r="751" spans="2:37" ht="15" thickBot="1">
      <c r="B751" s="57" t="s">
        <v>286</v>
      </c>
      <c r="C751" s="57"/>
      <c r="D751" s="58">
        <f t="shared" si="1510"/>
        <v>13</v>
      </c>
      <c r="E751" s="59"/>
      <c r="F751" s="60">
        <f t="shared" si="1511"/>
        <v>2</v>
      </c>
      <c r="G751" s="60"/>
      <c r="H751" s="60">
        <f t="shared" si="1497"/>
        <v>15</v>
      </c>
      <c r="I751" s="60"/>
      <c r="J751" s="53">
        <f t="shared" si="1512"/>
        <v>0</v>
      </c>
      <c r="K751" s="53"/>
      <c r="L751" s="52">
        <f t="shared" ref="L751" si="1838">K213+L392</f>
        <v>0</v>
      </c>
      <c r="M751" s="52"/>
      <c r="N751" s="53">
        <f t="shared" ref="N751" si="1839">M213+N392</f>
        <v>1</v>
      </c>
      <c r="O751" s="53"/>
      <c r="P751" s="52">
        <f t="shared" ref="P751" si="1840">O213+P392</f>
        <v>0</v>
      </c>
      <c r="Q751" s="52"/>
      <c r="R751" s="53">
        <f t="shared" ref="R751" si="1841">Q213+R392</f>
        <v>3</v>
      </c>
      <c r="S751" s="53"/>
      <c r="T751" s="52">
        <f t="shared" ref="T751" si="1842">S213+T392</f>
        <v>0</v>
      </c>
      <c r="U751" s="52"/>
      <c r="V751" s="53">
        <f t="shared" ref="V751" si="1843">U213+V392</f>
        <v>3</v>
      </c>
      <c r="W751" s="53"/>
      <c r="X751" s="52">
        <f t="shared" ref="X751" si="1844">W213+X392</f>
        <v>0</v>
      </c>
      <c r="Y751" s="52"/>
      <c r="Z751" s="53">
        <f t="shared" ref="Z751" si="1845">Y213+Z392</f>
        <v>1</v>
      </c>
      <c r="AA751" s="53"/>
      <c r="AB751" s="52">
        <f t="shared" ref="AB751" si="1846">AA213+AB392</f>
        <v>0</v>
      </c>
      <c r="AC751" s="52"/>
      <c r="AD751" s="53">
        <f t="shared" ref="AD751" si="1847">AC213+AD392</f>
        <v>0</v>
      </c>
      <c r="AE751" s="53"/>
      <c r="AF751" s="52">
        <f t="shared" ref="AF751" si="1848">AE213+AF392</f>
        <v>1</v>
      </c>
      <c r="AG751" s="52"/>
      <c r="AH751" s="53">
        <f t="shared" ref="AH751" si="1849">AG213+AH392</f>
        <v>5</v>
      </c>
      <c r="AI751" s="53"/>
      <c r="AJ751" s="52">
        <f t="shared" ref="AJ751" si="1850">AI213+AJ392</f>
        <v>1</v>
      </c>
      <c r="AK751" s="52"/>
    </row>
    <row r="752" spans="2:37" ht="15" thickBot="1">
      <c r="B752" s="57" t="s">
        <v>287</v>
      </c>
      <c r="C752" s="57"/>
      <c r="D752" s="58">
        <f t="shared" si="1510"/>
        <v>15</v>
      </c>
      <c r="E752" s="59"/>
      <c r="F752" s="60">
        <f t="shared" si="1511"/>
        <v>2</v>
      </c>
      <c r="G752" s="60"/>
      <c r="H752" s="60">
        <f t="shared" si="1497"/>
        <v>17</v>
      </c>
      <c r="I752" s="60"/>
      <c r="J752" s="53">
        <f t="shared" si="1512"/>
        <v>0</v>
      </c>
      <c r="K752" s="53"/>
      <c r="L752" s="52">
        <f t="shared" ref="L752" si="1851">K214+L393</f>
        <v>0</v>
      </c>
      <c r="M752" s="52"/>
      <c r="N752" s="53">
        <f t="shared" ref="N752" si="1852">M214+N393</f>
        <v>0</v>
      </c>
      <c r="O752" s="53"/>
      <c r="P752" s="52">
        <f t="shared" ref="P752" si="1853">O214+P393</f>
        <v>0</v>
      </c>
      <c r="Q752" s="52"/>
      <c r="R752" s="53">
        <f t="shared" ref="R752" si="1854">Q214+R393</f>
        <v>0</v>
      </c>
      <c r="S752" s="53"/>
      <c r="T752" s="52">
        <f t="shared" ref="T752" si="1855">S214+T393</f>
        <v>0</v>
      </c>
      <c r="U752" s="52"/>
      <c r="V752" s="53">
        <f t="shared" ref="V752" si="1856">U214+V393</f>
        <v>0</v>
      </c>
      <c r="W752" s="53"/>
      <c r="X752" s="52">
        <f t="shared" ref="X752" si="1857">W214+X393</f>
        <v>0</v>
      </c>
      <c r="Y752" s="52"/>
      <c r="Z752" s="53">
        <f t="shared" ref="Z752" si="1858">Y214+Z393</f>
        <v>0</v>
      </c>
      <c r="AA752" s="53"/>
      <c r="AB752" s="52">
        <f t="shared" ref="AB752" si="1859">AA214+AB393</f>
        <v>0</v>
      </c>
      <c r="AC752" s="52"/>
      <c r="AD752" s="53">
        <f t="shared" ref="AD752" si="1860">AC214+AD393</f>
        <v>2</v>
      </c>
      <c r="AE752" s="53"/>
      <c r="AF752" s="52">
        <f t="shared" ref="AF752" si="1861">AE214+AF393</f>
        <v>0</v>
      </c>
      <c r="AG752" s="52"/>
      <c r="AH752" s="53">
        <f t="shared" ref="AH752" si="1862">AG214+AH393</f>
        <v>13</v>
      </c>
      <c r="AI752" s="53"/>
      <c r="AJ752" s="52">
        <f t="shared" ref="AJ752" si="1863">AI214+AJ393</f>
        <v>2</v>
      </c>
      <c r="AK752" s="52"/>
    </row>
    <row r="753" spans="2:37" ht="15" thickBot="1">
      <c r="B753" s="57" t="s">
        <v>288</v>
      </c>
      <c r="C753" s="57"/>
      <c r="D753" s="58">
        <f t="shared" si="1510"/>
        <v>28</v>
      </c>
      <c r="E753" s="59"/>
      <c r="F753" s="60">
        <f t="shared" si="1511"/>
        <v>1</v>
      </c>
      <c r="G753" s="60"/>
      <c r="H753" s="60">
        <f t="shared" si="1497"/>
        <v>29</v>
      </c>
      <c r="I753" s="60"/>
      <c r="J753" s="53">
        <f t="shared" si="1512"/>
        <v>0</v>
      </c>
      <c r="K753" s="53"/>
      <c r="L753" s="52">
        <f t="shared" ref="L753" si="1864">K215+L394</f>
        <v>0</v>
      </c>
      <c r="M753" s="52"/>
      <c r="N753" s="53">
        <f t="shared" ref="N753" si="1865">M215+N394</f>
        <v>1</v>
      </c>
      <c r="O753" s="53"/>
      <c r="P753" s="52">
        <f t="shared" ref="P753" si="1866">O215+P394</f>
        <v>0</v>
      </c>
      <c r="Q753" s="52"/>
      <c r="R753" s="53">
        <f t="shared" ref="R753" si="1867">Q215+R394</f>
        <v>2</v>
      </c>
      <c r="S753" s="53"/>
      <c r="T753" s="52">
        <f t="shared" ref="T753" si="1868">S215+T394</f>
        <v>1</v>
      </c>
      <c r="U753" s="52"/>
      <c r="V753" s="53">
        <f t="shared" ref="V753" si="1869">U215+V394</f>
        <v>0</v>
      </c>
      <c r="W753" s="53"/>
      <c r="X753" s="52">
        <f t="shared" ref="X753" si="1870">W215+X394</f>
        <v>0</v>
      </c>
      <c r="Y753" s="52"/>
      <c r="Z753" s="53">
        <f t="shared" ref="Z753" si="1871">Y215+Z394</f>
        <v>1</v>
      </c>
      <c r="AA753" s="53"/>
      <c r="AB753" s="52">
        <f t="shared" ref="AB753" si="1872">AA215+AB394</f>
        <v>0</v>
      </c>
      <c r="AC753" s="52"/>
      <c r="AD753" s="53">
        <f t="shared" ref="AD753" si="1873">AC215+AD394</f>
        <v>9</v>
      </c>
      <c r="AE753" s="53"/>
      <c r="AF753" s="52">
        <f t="shared" ref="AF753" si="1874">AE215+AF394</f>
        <v>0</v>
      </c>
      <c r="AG753" s="52"/>
      <c r="AH753" s="53">
        <f t="shared" ref="AH753" si="1875">AG215+AH394</f>
        <v>15</v>
      </c>
      <c r="AI753" s="53"/>
      <c r="AJ753" s="52">
        <f t="shared" ref="AJ753" si="1876">AI215+AJ394</f>
        <v>0</v>
      </c>
      <c r="AK753" s="52"/>
    </row>
    <row r="754" spans="2:37" ht="15" thickBot="1">
      <c r="B754" s="57" t="s">
        <v>289</v>
      </c>
      <c r="C754" s="57"/>
      <c r="D754" s="58">
        <f t="shared" si="1510"/>
        <v>3</v>
      </c>
      <c r="E754" s="59"/>
      <c r="F754" s="60">
        <f t="shared" si="1511"/>
        <v>0</v>
      </c>
      <c r="G754" s="60"/>
      <c r="H754" s="60">
        <f t="shared" si="1497"/>
        <v>3</v>
      </c>
      <c r="I754" s="60"/>
      <c r="J754" s="53">
        <f t="shared" si="1512"/>
        <v>0</v>
      </c>
      <c r="K754" s="53"/>
      <c r="L754" s="52">
        <f t="shared" ref="L754" si="1877">K216+L395</f>
        <v>0</v>
      </c>
      <c r="M754" s="52"/>
      <c r="N754" s="53">
        <f t="shared" ref="N754" si="1878">M216+N395</f>
        <v>0</v>
      </c>
      <c r="O754" s="53"/>
      <c r="P754" s="52">
        <f t="shared" ref="P754" si="1879">O216+P395</f>
        <v>0</v>
      </c>
      <c r="Q754" s="52"/>
      <c r="R754" s="53">
        <f t="shared" ref="R754" si="1880">Q216+R395</f>
        <v>0</v>
      </c>
      <c r="S754" s="53"/>
      <c r="T754" s="52">
        <f t="shared" ref="T754" si="1881">S216+T395</f>
        <v>0</v>
      </c>
      <c r="U754" s="52"/>
      <c r="V754" s="53">
        <f t="shared" ref="V754" si="1882">U216+V395</f>
        <v>0</v>
      </c>
      <c r="W754" s="53"/>
      <c r="X754" s="52">
        <f t="shared" ref="X754" si="1883">W216+X395</f>
        <v>0</v>
      </c>
      <c r="Y754" s="52"/>
      <c r="Z754" s="53">
        <f t="shared" ref="Z754" si="1884">Y216+Z395</f>
        <v>0</v>
      </c>
      <c r="AA754" s="53"/>
      <c r="AB754" s="52">
        <f t="shared" ref="AB754" si="1885">AA216+AB395</f>
        <v>0</v>
      </c>
      <c r="AC754" s="52"/>
      <c r="AD754" s="53">
        <f t="shared" ref="AD754" si="1886">AC216+AD395</f>
        <v>0</v>
      </c>
      <c r="AE754" s="53"/>
      <c r="AF754" s="52">
        <f t="shared" ref="AF754" si="1887">AE216+AF395</f>
        <v>0</v>
      </c>
      <c r="AG754" s="52"/>
      <c r="AH754" s="53">
        <f t="shared" ref="AH754" si="1888">AG216+AH395</f>
        <v>3</v>
      </c>
      <c r="AI754" s="53"/>
      <c r="AJ754" s="52">
        <f t="shared" ref="AJ754" si="1889">AI216+AJ395</f>
        <v>0</v>
      </c>
      <c r="AK754" s="52"/>
    </row>
    <row r="755" spans="2:37" ht="15" thickBot="1">
      <c r="B755" s="57" t="s">
        <v>291</v>
      </c>
      <c r="C755" s="57"/>
      <c r="D755" s="58">
        <f t="shared" si="1510"/>
        <v>84</v>
      </c>
      <c r="E755" s="59"/>
      <c r="F755" s="60">
        <f t="shared" si="1511"/>
        <v>25</v>
      </c>
      <c r="G755" s="60"/>
      <c r="H755" s="60">
        <f t="shared" si="1497"/>
        <v>109</v>
      </c>
      <c r="I755" s="60"/>
      <c r="J755" s="53">
        <f t="shared" si="1512"/>
        <v>7</v>
      </c>
      <c r="K755" s="53"/>
      <c r="L755" s="52">
        <f t="shared" ref="L755" si="1890">K217+L396</f>
        <v>0</v>
      </c>
      <c r="M755" s="52"/>
      <c r="N755" s="53">
        <f t="shared" ref="N755" si="1891">M217+N396</f>
        <v>6</v>
      </c>
      <c r="O755" s="53"/>
      <c r="P755" s="52">
        <f t="shared" ref="P755" si="1892">O217+P396</f>
        <v>2</v>
      </c>
      <c r="Q755" s="52"/>
      <c r="R755" s="53">
        <f t="shared" ref="R755" si="1893">Q217+R396</f>
        <v>15</v>
      </c>
      <c r="S755" s="53"/>
      <c r="T755" s="52">
        <f t="shared" ref="T755" si="1894">S217+T396</f>
        <v>0</v>
      </c>
      <c r="U755" s="52"/>
      <c r="V755" s="53">
        <f t="shared" ref="V755" si="1895">U217+V396</f>
        <v>9</v>
      </c>
      <c r="W755" s="53"/>
      <c r="X755" s="52">
        <f t="shared" ref="X755" si="1896">W217+X396</f>
        <v>0</v>
      </c>
      <c r="Y755" s="52"/>
      <c r="Z755" s="53">
        <f t="shared" ref="Z755" si="1897">Y217+Z396</f>
        <v>7</v>
      </c>
      <c r="AA755" s="53"/>
      <c r="AB755" s="52">
        <f t="shared" ref="AB755" si="1898">AA217+AB396</f>
        <v>5</v>
      </c>
      <c r="AC755" s="52"/>
      <c r="AD755" s="53">
        <f t="shared" ref="AD755" si="1899">AC217+AD396</f>
        <v>14</v>
      </c>
      <c r="AE755" s="53"/>
      <c r="AF755" s="52">
        <f t="shared" ref="AF755" si="1900">AE217+AF396</f>
        <v>14</v>
      </c>
      <c r="AG755" s="52"/>
      <c r="AH755" s="53">
        <f t="shared" ref="AH755" si="1901">AG217+AH396</f>
        <v>26</v>
      </c>
      <c r="AI755" s="53"/>
      <c r="AJ755" s="52">
        <f t="shared" ref="AJ755" si="1902">AI217+AJ396</f>
        <v>4</v>
      </c>
      <c r="AK755" s="52"/>
    </row>
    <row r="756" spans="2:37" ht="15" thickBot="1">
      <c r="B756" s="57" t="s">
        <v>292</v>
      </c>
      <c r="C756" s="57"/>
      <c r="D756" s="58">
        <f t="shared" si="1510"/>
        <v>33</v>
      </c>
      <c r="E756" s="59"/>
      <c r="F756" s="60">
        <f t="shared" si="1511"/>
        <v>1</v>
      </c>
      <c r="G756" s="60"/>
      <c r="H756" s="60">
        <f t="shared" si="1497"/>
        <v>34</v>
      </c>
      <c r="I756" s="60"/>
      <c r="J756" s="53">
        <f t="shared" si="1512"/>
        <v>0</v>
      </c>
      <c r="K756" s="53"/>
      <c r="L756" s="52">
        <f t="shared" ref="L756" si="1903">K218+L397</f>
        <v>0</v>
      </c>
      <c r="M756" s="52"/>
      <c r="N756" s="53">
        <f t="shared" ref="N756" si="1904">M218+N397</f>
        <v>0</v>
      </c>
      <c r="O756" s="53"/>
      <c r="P756" s="52">
        <f t="shared" ref="P756" si="1905">O218+P397</f>
        <v>0</v>
      </c>
      <c r="Q756" s="52"/>
      <c r="R756" s="53">
        <f t="shared" ref="R756" si="1906">Q218+R397</f>
        <v>2</v>
      </c>
      <c r="S756" s="53"/>
      <c r="T756" s="52">
        <f t="shared" ref="T756" si="1907">S218+T397</f>
        <v>0</v>
      </c>
      <c r="U756" s="52"/>
      <c r="V756" s="53">
        <f t="shared" ref="V756" si="1908">U218+V397</f>
        <v>3</v>
      </c>
      <c r="W756" s="53"/>
      <c r="X756" s="52">
        <f t="shared" ref="X756" si="1909">W218+X397</f>
        <v>0</v>
      </c>
      <c r="Y756" s="52"/>
      <c r="Z756" s="53">
        <f t="shared" ref="Z756" si="1910">Y218+Z397</f>
        <v>3</v>
      </c>
      <c r="AA756" s="53"/>
      <c r="AB756" s="52">
        <f t="shared" ref="AB756" si="1911">AA218+AB397</f>
        <v>0</v>
      </c>
      <c r="AC756" s="52"/>
      <c r="AD756" s="53">
        <f t="shared" ref="AD756" si="1912">AC218+AD397</f>
        <v>7</v>
      </c>
      <c r="AE756" s="53"/>
      <c r="AF756" s="52">
        <f t="shared" ref="AF756" si="1913">AE218+AF397</f>
        <v>0</v>
      </c>
      <c r="AG756" s="52"/>
      <c r="AH756" s="53">
        <f t="shared" ref="AH756" si="1914">AG218+AH397</f>
        <v>18</v>
      </c>
      <c r="AI756" s="53"/>
      <c r="AJ756" s="52">
        <f t="shared" ref="AJ756" si="1915">AI218+AJ397</f>
        <v>1</v>
      </c>
      <c r="AK756" s="52"/>
    </row>
    <row r="757" spans="2:37" ht="15" thickBot="1">
      <c r="B757" s="57" t="s">
        <v>293</v>
      </c>
      <c r="C757" s="57"/>
      <c r="D757" s="58">
        <f t="shared" si="1510"/>
        <v>59</v>
      </c>
      <c r="E757" s="59"/>
      <c r="F757" s="60">
        <f t="shared" si="1511"/>
        <v>11</v>
      </c>
      <c r="G757" s="60"/>
      <c r="H757" s="60">
        <f t="shared" ref="H757:H788" si="1916">D757+F757</f>
        <v>70</v>
      </c>
      <c r="I757" s="60"/>
      <c r="J757" s="53">
        <f t="shared" si="1512"/>
        <v>0</v>
      </c>
      <c r="K757" s="53"/>
      <c r="L757" s="52">
        <f t="shared" ref="L757" si="1917">K219+L398</f>
        <v>0</v>
      </c>
      <c r="M757" s="52"/>
      <c r="N757" s="53">
        <f t="shared" ref="N757" si="1918">M219+N398</f>
        <v>1</v>
      </c>
      <c r="O757" s="53"/>
      <c r="P757" s="52">
        <f t="shared" ref="P757" si="1919">O219+P398</f>
        <v>0</v>
      </c>
      <c r="Q757" s="52"/>
      <c r="R757" s="53">
        <f t="shared" ref="R757" si="1920">Q219+R398</f>
        <v>2</v>
      </c>
      <c r="S757" s="53"/>
      <c r="T757" s="52">
        <f t="shared" ref="T757" si="1921">S219+T398</f>
        <v>0</v>
      </c>
      <c r="U757" s="52"/>
      <c r="V757" s="53">
        <f t="shared" ref="V757" si="1922">U219+V398</f>
        <v>14</v>
      </c>
      <c r="W757" s="53"/>
      <c r="X757" s="52">
        <f t="shared" ref="X757" si="1923">W219+X398</f>
        <v>0</v>
      </c>
      <c r="Y757" s="52"/>
      <c r="Z757" s="53">
        <f t="shared" ref="Z757" si="1924">Y219+Z398</f>
        <v>7</v>
      </c>
      <c r="AA757" s="53"/>
      <c r="AB757" s="52">
        <f t="shared" ref="AB757" si="1925">AA219+AB398</f>
        <v>1</v>
      </c>
      <c r="AC757" s="52"/>
      <c r="AD757" s="53">
        <f t="shared" ref="AD757" si="1926">AC219+AD398</f>
        <v>16</v>
      </c>
      <c r="AE757" s="53"/>
      <c r="AF757" s="52">
        <f t="shared" ref="AF757" si="1927">AE219+AF398</f>
        <v>4</v>
      </c>
      <c r="AG757" s="52"/>
      <c r="AH757" s="53">
        <f t="shared" ref="AH757" si="1928">AG219+AH398</f>
        <v>19</v>
      </c>
      <c r="AI757" s="53"/>
      <c r="AJ757" s="52">
        <f t="shared" ref="AJ757" si="1929">AI219+AJ398</f>
        <v>6</v>
      </c>
      <c r="AK757" s="52"/>
    </row>
    <row r="758" spans="2:37" ht="15" thickBot="1">
      <c r="B758" s="57" t="s">
        <v>294</v>
      </c>
      <c r="C758" s="57"/>
      <c r="D758" s="58">
        <f t="shared" si="1510"/>
        <v>40</v>
      </c>
      <c r="E758" s="59"/>
      <c r="F758" s="60">
        <f t="shared" si="1511"/>
        <v>0</v>
      </c>
      <c r="G758" s="60"/>
      <c r="H758" s="60">
        <f t="shared" si="1916"/>
        <v>40</v>
      </c>
      <c r="I758" s="60"/>
      <c r="J758" s="53">
        <f t="shared" si="1512"/>
        <v>0</v>
      </c>
      <c r="K758" s="53"/>
      <c r="L758" s="52">
        <f t="shared" ref="L758" si="1930">K220+L399</f>
        <v>0</v>
      </c>
      <c r="M758" s="52"/>
      <c r="N758" s="53">
        <f t="shared" ref="N758" si="1931">M220+N399</f>
        <v>1</v>
      </c>
      <c r="O758" s="53"/>
      <c r="P758" s="52">
        <f t="shared" ref="P758" si="1932">O220+P399</f>
        <v>0</v>
      </c>
      <c r="Q758" s="52"/>
      <c r="R758" s="53">
        <f t="shared" ref="R758" si="1933">Q220+R399</f>
        <v>2</v>
      </c>
      <c r="S758" s="53"/>
      <c r="T758" s="52">
        <f t="shared" ref="T758" si="1934">S220+T399</f>
        <v>0</v>
      </c>
      <c r="U758" s="52"/>
      <c r="V758" s="53">
        <f t="shared" ref="V758" si="1935">U220+V399</f>
        <v>4</v>
      </c>
      <c r="W758" s="53"/>
      <c r="X758" s="52">
        <f t="shared" ref="X758" si="1936">W220+X399</f>
        <v>0</v>
      </c>
      <c r="Y758" s="52"/>
      <c r="Z758" s="53">
        <f t="shared" ref="Z758" si="1937">Y220+Z399</f>
        <v>2</v>
      </c>
      <c r="AA758" s="53"/>
      <c r="AB758" s="52">
        <f t="shared" ref="AB758" si="1938">AA220+AB399</f>
        <v>0</v>
      </c>
      <c r="AC758" s="52"/>
      <c r="AD758" s="53">
        <f t="shared" ref="AD758" si="1939">AC220+AD399</f>
        <v>11</v>
      </c>
      <c r="AE758" s="53"/>
      <c r="AF758" s="52">
        <f t="shared" ref="AF758" si="1940">AE220+AF399</f>
        <v>0</v>
      </c>
      <c r="AG758" s="52"/>
      <c r="AH758" s="53">
        <f t="shared" ref="AH758" si="1941">AG220+AH399</f>
        <v>20</v>
      </c>
      <c r="AI758" s="53"/>
      <c r="AJ758" s="52">
        <f t="shared" ref="AJ758" si="1942">AI220+AJ399</f>
        <v>0</v>
      </c>
      <c r="AK758" s="52"/>
    </row>
    <row r="759" spans="2:37" ht="15" thickBot="1">
      <c r="B759" s="57" t="s">
        <v>295</v>
      </c>
      <c r="C759" s="57"/>
      <c r="D759" s="58">
        <f t="shared" si="1510"/>
        <v>83</v>
      </c>
      <c r="E759" s="59"/>
      <c r="F759" s="60">
        <f t="shared" si="1511"/>
        <v>10</v>
      </c>
      <c r="G759" s="60"/>
      <c r="H759" s="60">
        <f t="shared" si="1916"/>
        <v>93</v>
      </c>
      <c r="I759" s="60"/>
      <c r="J759" s="53">
        <f t="shared" si="1512"/>
        <v>7</v>
      </c>
      <c r="K759" s="53"/>
      <c r="L759" s="52">
        <f t="shared" ref="L759" si="1943">K221+L400</f>
        <v>0</v>
      </c>
      <c r="M759" s="52"/>
      <c r="N759" s="53">
        <f t="shared" ref="N759" si="1944">M221+N400</f>
        <v>9</v>
      </c>
      <c r="O759" s="53"/>
      <c r="P759" s="52">
        <f t="shared" ref="P759" si="1945">O221+P400</f>
        <v>0</v>
      </c>
      <c r="Q759" s="52"/>
      <c r="R759" s="53">
        <f t="shared" ref="R759" si="1946">Q221+R400</f>
        <v>24</v>
      </c>
      <c r="S759" s="53"/>
      <c r="T759" s="52">
        <f t="shared" ref="T759" si="1947">S221+T400</f>
        <v>2</v>
      </c>
      <c r="U759" s="52"/>
      <c r="V759" s="53">
        <f t="shared" ref="V759" si="1948">U221+V400</f>
        <v>6</v>
      </c>
      <c r="W759" s="53"/>
      <c r="X759" s="52">
        <f t="shared" ref="X759" si="1949">W221+X400</f>
        <v>1</v>
      </c>
      <c r="Y759" s="52"/>
      <c r="Z759" s="53">
        <f t="shared" ref="Z759" si="1950">Y221+Z400</f>
        <v>3</v>
      </c>
      <c r="AA759" s="53"/>
      <c r="AB759" s="52">
        <f t="shared" ref="AB759" si="1951">AA221+AB400</f>
        <v>0</v>
      </c>
      <c r="AC759" s="52"/>
      <c r="AD759" s="53">
        <f t="shared" ref="AD759" si="1952">AC221+AD400</f>
        <v>4</v>
      </c>
      <c r="AE759" s="53"/>
      <c r="AF759" s="52">
        <f t="shared" ref="AF759" si="1953">AE221+AF400</f>
        <v>4</v>
      </c>
      <c r="AG759" s="52"/>
      <c r="AH759" s="53">
        <f t="shared" ref="AH759" si="1954">AG221+AH400</f>
        <v>30</v>
      </c>
      <c r="AI759" s="53"/>
      <c r="AJ759" s="52">
        <f t="shared" ref="AJ759" si="1955">AI221+AJ400</f>
        <v>3</v>
      </c>
      <c r="AK759" s="52"/>
    </row>
    <row r="760" spans="2:37" ht="15" thickBot="1">
      <c r="B760" s="57" t="s">
        <v>296</v>
      </c>
      <c r="C760" s="57"/>
      <c r="D760" s="58">
        <f t="shared" si="1510"/>
        <v>18</v>
      </c>
      <c r="E760" s="59"/>
      <c r="F760" s="60">
        <f t="shared" si="1511"/>
        <v>1</v>
      </c>
      <c r="G760" s="60"/>
      <c r="H760" s="60">
        <f t="shared" si="1916"/>
        <v>19</v>
      </c>
      <c r="I760" s="60"/>
      <c r="J760" s="53">
        <f t="shared" si="1512"/>
        <v>0</v>
      </c>
      <c r="K760" s="53"/>
      <c r="L760" s="52">
        <f t="shared" ref="L760" si="1956">K222+L401</f>
        <v>0</v>
      </c>
      <c r="M760" s="52"/>
      <c r="N760" s="53">
        <f t="shared" ref="N760" si="1957">M222+N401</f>
        <v>0</v>
      </c>
      <c r="O760" s="53"/>
      <c r="P760" s="52">
        <f t="shared" ref="P760" si="1958">O222+P401</f>
        <v>0</v>
      </c>
      <c r="Q760" s="52"/>
      <c r="R760" s="53">
        <f t="shared" ref="R760" si="1959">Q222+R401</f>
        <v>1</v>
      </c>
      <c r="S760" s="53"/>
      <c r="T760" s="52">
        <f t="shared" ref="T760" si="1960">S222+T401</f>
        <v>0</v>
      </c>
      <c r="U760" s="52"/>
      <c r="V760" s="53">
        <f t="shared" ref="V760" si="1961">U222+V401</f>
        <v>2</v>
      </c>
      <c r="W760" s="53"/>
      <c r="X760" s="52">
        <f t="shared" ref="X760" si="1962">W222+X401</f>
        <v>1</v>
      </c>
      <c r="Y760" s="52"/>
      <c r="Z760" s="53">
        <f t="shared" ref="Z760" si="1963">Y222+Z401</f>
        <v>0</v>
      </c>
      <c r="AA760" s="53"/>
      <c r="AB760" s="52">
        <f t="shared" ref="AB760" si="1964">AA222+AB401</f>
        <v>0</v>
      </c>
      <c r="AC760" s="52"/>
      <c r="AD760" s="53">
        <f t="shared" ref="AD760" si="1965">AC222+AD401</f>
        <v>3</v>
      </c>
      <c r="AE760" s="53"/>
      <c r="AF760" s="52">
        <f t="shared" ref="AF760" si="1966">AE222+AF401</f>
        <v>0</v>
      </c>
      <c r="AG760" s="52"/>
      <c r="AH760" s="53">
        <f t="shared" ref="AH760" si="1967">AG222+AH401</f>
        <v>12</v>
      </c>
      <c r="AI760" s="53"/>
      <c r="AJ760" s="52">
        <f t="shared" ref="AJ760" si="1968">AI222+AJ401</f>
        <v>0</v>
      </c>
      <c r="AK760" s="52"/>
    </row>
    <row r="761" spans="2:37" ht="15" thickBot="1">
      <c r="B761" s="57" t="s">
        <v>297</v>
      </c>
      <c r="C761" s="57"/>
      <c r="D761" s="58">
        <f t="shared" si="1510"/>
        <v>60</v>
      </c>
      <c r="E761" s="59"/>
      <c r="F761" s="60">
        <f t="shared" si="1511"/>
        <v>5</v>
      </c>
      <c r="G761" s="60"/>
      <c r="H761" s="60">
        <f t="shared" si="1916"/>
        <v>65</v>
      </c>
      <c r="I761" s="60"/>
      <c r="J761" s="53">
        <f t="shared" si="1512"/>
        <v>2</v>
      </c>
      <c r="K761" s="53"/>
      <c r="L761" s="52">
        <f t="shared" ref="L761" si="1969">K223+L402</f>
        <v>1</v>
      </c>
      <c r="M761" s="52"/>
      <c r="N761" s="53">
        <f t="shared" ref="N761" si="1970">M223+N402</f>
        <v>4</v>
      </c>
      <c r="O761" s="53"/>
      <c r="P761" s="52">
        <f t="shared" ref="P761" si="1971">O223+P402</f>
        <v>0</v>
      </c>
      <c r="Q761" s="52"/>
      <c r="R761" s="53">
        <f t="shared" ref="R761" si="1972">Q223+R402</f>
        <v>7</v>
      </c>
      <c r="S761" s="53"/>
      <c r="T761" s="52">
        <f t="shared" ref="T761" si="1973">S223+T402</f>
        <v>0</v>
      </c>
      <c r="U761" s="52"/>
      <c r="V761" s="53">
        <f t="shared" ref="V761" si="1974">U223+V402</f>
        <v>6</v>
      </c>
      <c r="W761" s="53"/>
      <c r="X761" s="52">
        <f t="shared" ref="X761" si="1975">W223+X402</f>
        <v>0</v>
      </c>
      <c r="Y761" s="52"/>
      <c r="Z761" s="53">
        <f t="shared" ref="Z761" si="1976">Y223+Z402</f>
        <v>1</v>
      </c>
      <c r="AA761" s="53"/>
      <c r="AB761" s="52">
        <f t="shared" ref="AB761" si="1977">AA223+AB402</f>
        <v>0</v>
      </c>
      <c r="AC761" s="52"/>
      <c r="AD761" s="53">
        <f t="shared" ref="AD761" si="1978">AC223+AD402</f>
        <v>8</v>
      </c>
      <c r="AE761" s="53"/>
      <c r="AF761" s="52">
        <f t="shared" ref="AF761" si="1979">AE223+AF402</f>
        <v>2</v>
      </c>
      <c r="AG761" s="52"/>
      <c r="AH761" s="53">
        <f t="shared" ref="AH761" si="1980">AG223+AH402</f>
        <v>32</v>
      </c>
      <c r="AI761" s="53"/>
      <c r="AJ761" s="52">
        <f t="shared" ref="AJ761" si="1981">AI223+AJ402</f>
        <v>2</v>
      </c>
      <c r="AK761" s="52"/>
    </row>
    <row r="762" spans="2:37" ht="15" thickBot="1">
      <c r="B762" s="57" t="s">
        <v>298</v>
      </c>
      <c r="C762" s="57"/>
      <c r="D762" s="58">
        <f t="shared" si="1510"/>
        <v>12</v>
      </c>
      <c r="E762" s="59"/>
      <c r="F762" s="60">
        <f t="shared" si="1511"/>
        <v>0</v>
      </c>
      <c r="G762" s="60"/>
      <c r="H762" s="60">
        <f t="shared" si="1916"/>
        <v>12</v>
      </c>
      <c r="I762" s="60"/>
      <c r="J762" s="53">
        <f t="shared" si="1512"/>
        <v>0</v>
      </c>
      <c r="K762" s="53"/>
      <c r="L762" s="52">
        <f t="shared" ref="L762" si="1982">K224+L403</f>
        <v>0</v>
      </c>
      <c r="M762" s="52"/>
      <c r="N762" s="53">
        <f t="shared" ref="N762" si="1983">M224+N403</f>
        <v>0</v>
      </c>
      <c r="O762" s="53"/>
      <c r="P762" s="52">
        <f t="shared" ref="P762" si="1984">O224+P403</f>
        <v>0</v>
      </c>
      <c r="Q762" s="52"/>
      <c r="R762" s="53">
        <f t="shared" ref="R762" si="1985">Q224+R403</f>
        <v>0</v>
      </c>
      <c r="S762" s="53"/>
      <c r="T762" s="52">
        <f t="shared" ref="T762" si="1986">S224+T403</f>
        <v>0</v>
      </c>
      <c r="U762" s="52"/>
      <c r="V762" s="53">
        <f t="shared" ref="V762" si="1987">U224+V403</f>
        <v>1</v>
      </c>
      <c r="W762" s="53"/>
      <c r="X762" s="52">
        <f t="shared" ref="X762" si="1988">W224+X403</f>
        <v>0</v>
      </c>
      <c r="Y762" s="52"/>
      <c r="Z762" s="53">
        <f t="shared" ref="Z762" si="1989">Y224+Z403</f>
        <v>0</v>
      </c>
      <c r="AA762" s="53"/>
      <c r="AB762" s="52">
        <f t="shared" ref="AB762" si="1990">AA224+AB403</f>
        <v>0</v>
      </c>
      <c r="AC762" s="52"/>
      <c r="AD762" s="53">
        <f t="shared" ref="AD762" si="1991">AC224+AD403</f>
        <v>1</v>
      </c>
      <c r="AE762" s="53"/>
      <c r="AF762" s="52">
        <f t="shared" ref="AF762" si="1992">AE224+AF403</f>
        <v>0</v>
      </c>
      <c r="AG762" s="52"/>
      <c r="AH762" s="53">
        <f t="shared" ref="AH762" si="1993">AG224+AH403</f>
        <v>10</v>
      </c>
      <c r="AI762" s="53"/>
      <c r="AJ762" s="52">
        <f t="shared" ref="AJ762" si="1994">AI224+AJ403</f>
        <v>0</v>
      </c>
      <c r="AK762" s="52"/>
    </row>
    <row r="763" spans="2:37" ht="15" thickBot="1">
      <c r="B763" s="57" t="s">
        <v>300</v>
      </c>
      <c r="C763" s="57"/>
      <c r="D763" s="58">
        <f t="shared" si="1510"/>
        <v>31</v>
      </c>
      <c r="E763" s="59"/>
      <c r="F763" s="60">
        <f t="shared" si="1511"/>
        <v>0</v>
      </c>
      <c r="G763" s="60"/>
      <c r="H763" s="60">
        <f t="shared" si="1916"/>
        <v>31</v>
      </c>
      <c r="I763" s="60"/>
      <c r="J763" s="53">
        <f t="shared" si="1512"/>
        <v>0</v>
      </c>
      <c r="K763" s="53"/>
      <c r="L763" s="52">
        <f t="shared" ref="L763" si="1995">K225+L404</f>
        <v>0</v>
      </c>
      <c r="M763" s="52"/>
      <c r="N763" s="53">
        <f t="shared" ref="N763" si="1996">M225+N404</f>
        <v>3</v>
      </c>
      <c r="O763" s="53"/>
      <c r="P763" s="52">
        <f t="shared" ref="P763" si="1997">O225+P404</f>
        <v>0</v>
      </c>
      <c r="Q763" s="52"/>
      <c r="R763" s="53">
        <f t="shared" ref="R763" si="1998">Q225+R404</f>
        <v>6</v>
      </c>
      <c r="S763" s="53"/>
      <c r="T763" s="52">
        <f t="shared" ref="T763" si="1999">S225+T404</f>
        <v>0</v>
      </c>
      <c r="U763" s="52"/>
      <c r="V763" s="53">
        <f t="shared" ref="V763" si="2000">U225+V404</f>
        <v>3</v>
      </c>
      <c r="W763" s="53"/>
      <c r="X763" s="52">
        <f t="shared" ref="X763" si="2001">W225+X404</f>
        <v>0</v>
      </c>
      <c r="Y763" s="52"/>
      <c r="Z763" s="53">
        <f t="shared" ref="Z763" si="2002">Y225+Z404</f>
        <v>0</v>
      </c>
      <c r="AA763" s="53"/>
      <c r="AB763" s="52">
        <f t="shared" ref="AB763" si="2003">AA225+AB404</f>
        <v>0</v>
      </c>
      <c r="AC763" s="52"/>
      <c r="AD763" s="53">
        <f t="shared" ref="AD763" si="2004">AC225+AD404</f>
        <v>6</v>
      </c>
      <c r="AE763" s="53"/>
      <c r="AF763" s="52">
        <f t="shared" ref="AF763" si="2005">AE225+AF404</f>
        <v>0</v>
      </c>
      <c r="AG763" s="52"/>
      <c r="AH763" s="53">
        <f t="shared" ref="AH763" si="2006">AG225+AH404</f>
        <v>13</v>
      </c>
      <c r="AI763" s="53"/>
      <c r="AJ763" s="52">
        <f t="shared" ref="AJ763" si="2007">AI225+AJ404</f>
        <v>0</v>
      </c>
      <c r="AK763" s="52"/>
    </row>
    <row r="764" spans="2:37" ht="15" thickBot="1">
      <c r="B764" s="57" t="s">
        <v>451</v>
      </c>
      <c r="C764" s="57"/>
      <c r="D764" s="58">
        <f t="shared" si="1510"/>
        <v>25</v>
      </c>
      <c r="E764" s="59"/>
      <c r="F764" s="60">
        <f t="shared" si="1511"/>
        <v>2</v>
      </c>
      <c r="G764" s="60"/>
      <c r="H764" s="60">
        <f t="shared" si="1916"/>
        <v>27</v>
      </c>
      <c r="I764" s="60"/>
      <c r="J764" s="53">
        <f t="shared" si="1512"/>
        <v>1</v>
      </c>
      <c r="K764" s="53"/>
      <c r="L764" s="52">
        <f t="shared" ref="L764" si="2008">K226+L405</f>
        <v>0</v>
      </c>
      <c r="M764" s="52"/>
      <c r="N764" s="53">
        <f t="shared" ref="N764" si="2009">M226+N405</f>
        <v>4</v>
      </c>
      <c r="O764" s="53"/>
      <c r="P764" s="52">
        <f t="shared" ref="P764" si="2010">O226+P405</f>
        <v>0</v>
      </c>
      <c r="Q764" s="52"/>
      <c r="R764" s="53">
        <f t="shared" ref="R764" si="2011">Q226+R405</f>
        <v>1</v>
      </c>
      <c r="S764" s="53"/>
      <c r="T764" s="52">
        <f t="shared" ref="T764" si="2012">S226+T405</f>
        <v>2</v>
      </c>
      <c r="U764" s="52"/>
      <c r="V764" s="53">
        <f t="shared" ref="V764" si="2013">U226+V405</f>
        <v>1</v>
      </c>
      <c r="W764" s="53"/>
      <c r="X764" s="52">
        <f t="shared" ref="X764" si="2014">W226+X405</f>
        <v>0</v>
      </c>
      <c r="Y764" s="52"/>
      <c r="Z764" s="53">
        <f t="shared" ref="Z764" si="2015">Y226+Z405</f>
        <v>1</v>
      </c>
      <c r="AA764" s="53"/>
      <c r="AB764" s="52">
        <f t="shared" ref="AB764" si="2016">AA226+AB405</f>
        <v>0</v>
      </c>
      <c r="AC764" s="52"/>
      <c r="AD764" s="53">
        <f t="shared" ref="AD764" si="2017">AC226+AD405</f>
        <v>1</v>
      </c>
      <c r="AE764" s="53"/>
      <c r="AF764" s="52">
        <f t="shared" ref="AF764" si="2018">AE226+AF405</f>
        <v>0</v>
      </c>
      <c r="AG764" s="52"/>
      <c r="AH764" s="53">
        <f t="shared" ref="AH764" si="2019">AG226+AH405</f>
        <v>16</v>
      </c>
      <c r="AI764" s="53"/>
      <c r="AJ764" s="52">
        <f t="shared" ref="AJ764" si="2020">AI226+AJ405</f>
        <v>0</v>
      </c>
      <c r="AK764" s="52"/>
    </row>
    <row r="765" spans="2:37" ht="15" thickBot="1">
      <c r="B765" s="57" t="s">
        <v>302</v>
      </c>
      <c r="C765" s="57"/>
      <c r="D765" s="58">
        <f t="shared" si="1510"/>
        <v>13</v>
      </c>
      <c r="E765" s="59"/>
      <c r="F765" s="60">
        <f t="shared" si="1511"/>
        <v>2</v>
      </c>
      <c r="G765" s="60"/>
      <c r="H765" s="60">
        <f t="shared" si="1916"/>
        <v>15</v>
      </c>
      <c r="I765" s="60"/>
      <c r="J765" s="53">
        <f t="shared" si="1512"/>
        <v>0</v>
      </c>
      <c r="K765" s="53"/>
      <c r="L765" s="52">
        <f t="shared" ref="L765" si="2021">K227+L406</f>
        <v>0</v>
      </c>
      <c r="M765" s="52"/>
      <c r="N765" s="53">
        <f t="shared" ref="N765" si="2022">M227+N406</f>
        <v>0</v>
      </c>
      <c r="O765" s="53"/>
      <c r="P765" s="52">
        <f t="shared" ref="P765" si="2023">O227+P406</f>
        <v>0</v>
      </c>
      <c r="Q765" s="52"/>
      <c r="R765" s="53">
        <f t="shared" ref="R765" si="2024">Q227+R406</f>
        <v>0</v>
      </c>
      <c r="S765" s="53"/>
      <c r="T765" s="52">
        <f t="shared" ref="T765" si="2025">S227+T406</f>
        <v>0</v>
      </c>
      <c r="U765" s="52"/>
      <c r="V765" s="53">
        <f t="shared" ref="V765" si="2026">U227+V406</f>
        <v>0</v>
      </c>
      <c r="W765" s="53"/>
      <c r="X765" s="52">
        <f t="shared" ref="X765" si="2027">W227+X406</f>
        <v>0</v>
      </c>
      <c r="Y765" s="52"/>
      <c r="Z765" s="53">
        <f t="shared" ref="Z765" si="2028">Y227+Z406</f>
        <v>0</v>
      </c>
      <c r="AA765" s="53"/>
      <c r="AB765" s="52">
        <f t="shared" ref="AB765" si="2029">AA227+AB406</f>
        <v>0</v>
      </c>
      <c r="AC765" s="52"/>
      <c r="AD765" s="53">
        <f t="shared" ref="AD765" si="2030">AC227+AD406</f>
        <v>2</v>
      </c>
      <c r="AE765" s="53"/>
      <c r="AF765" s="52">
        <f t="shared" ref="AF765" si="2031">AE227+AF406</f>
        <v>1</v>
      </c>
      <c r="AG765" s="52"/>
      <c r="AH765" s="53">
        <f t="shared" ref="AH765" si="2032">AG227+AH406</f>
        <v>11</v>
      </c>
      <c r="AI765" s="53"/>
      <c r="AJ765" s="52">
        <f t="shared" ref="AJ765" si="2033">AI227+AJ406</f>
        <v>1</v>
      </c>
      <c r="AK765" s="52"/>
    </row>
    <row r="766" spans="2:37" ht="15" thickBot="1">
      <c r="B766" s="57" t="s">
        <v>303</v>
      </c>
      <c r="C766" s="57"/>
      <c r="D766" s="58">
        <f t="shared" si="1510"/>
        <v>72</v>
      </c>
      <c r="E766" s="59"/>
      <c r="F766" s="60">
        <f t="shared" si="1511"/>
        <v>5</v>
      </c>
      <c r="G766" s="60"/>
      <c r="H766" s="60">
        <f t="shared" si="1916"/>
        <v>77</v>
      </c>
      <c r="I766" s="60"/>
      <c r="J766" s="53">
        <f t="shared" si="1512"/>
        <v>3</v>
      </c>
      <c r="K766" s="53"/>
      <c r="L766" s="52">
        <f t="shared" ref="L766" si="2034">K228+L407</f>
        <v>0</v>
      </c>
      <c r="M766" s="52"/>
      <c r="N766" s="53">
        <f t="shared" ref="N766" si="2035">M228+N407</f>
        <v>5</v>
      </c>
      <c r="O766" s="53"/>
      <c r="P766" s="52">
        <f t="shared" ref="P766" si="2036">O228+P407</f>
        <v>0</v>
      </c>
      <c r="Q766" s="52"/>
      <c r="R766" s="53">
        <f t="shared" ref="R766" si="2037">Q228+R407</f>
        <v>8</v>
      </c>
      <c r="S766" s="53"/>
      <c r="T766" s="52">
        <f t="shared" ref="T766" si="2038">S228+T407</f>
        <v>1</v>
      </c>
      <c r="U766" s="52"/>
      <c r="V766" s="53">
        <f t="shared" ref="V766" si="2039">U228+V407</f>
        <v>15</v>
      </c>
      <c r="W766" s="53"/>
      <c r="X766" s="52">
        <f t="shared" ref="X766" si="2040">W228+X407</f>
        <v>1</v>
      </c>
      <c r="Y766" s="52"/>
      <c r="Z766" s="53">
        <f t="shared" ref="Z766" si="2041">Y228+Z407</f>
        <v>7</v>
      </c>
      <c r="AA766" s="53"/>
      <c r="AB766" s="52">
        <f t="shared" ref="AB766" si="2042">AA228+AB407</f>
        <v>0</v>
      </c>
      <c r="AC766" s="52"/>
      <c r="AD766" s="53">
        <f t="shared" ref="AD766" si="2043">AC228+AD407</f>
        <v>12</v>
      </c>
      <c r="AE766" s="53"/>
      <c r="AF766" s="52">
        <f t="shared" ref="AF766" si="2044">AE228+AF407</f>
        <v>2</v>
      </c>
      <c r="AG766" s="52"/>
      <c r="AH766" s="53">
        <f t="shared" ref="AH766" si="2045">AG228+AH407</f>
        <v>22</v>
      </c>
      <c r="AI766" s="53"/>
      <c r="AJ766" s="52">
        <f t="shared" ref="AJ766" si="2046">AI228+AJ407</f>
        <v>1</v>
      </c>
      <c r="AK766" s="52"/>
    </row>
    <row r="767" spans="2:37" ht="15" thickBot="1">
      <c r="B767" s="57" t="s">
        <v>304</v>
      </c>
      <c r="C767" s="57"/>
      <c r="D767" s="58">
        <f t="shared" si="1510"/>
        <v>24</v>
      </c>
      <c r="E767" s="59"/>
      <c r="F767" s="60">
        <f t="shared" si="1511"/>
        <v>2</v>
      </c>
      <c r="G767" s="60"/>
      <c r="H767" s="60">
        <f t="shared" si="1916"/>
        <v>26</v>
      </c>
      <c r="I767" s="60"/>
      <c r="J767" s="53">
        <f t="shared" si="1512"/>
        <v>0</v>
      </c>
      <c r="K767" s="53"/>
      <c r="L767" s="52">
        <f t="shared" ref="L767" si="2047">K229+L408</f>
        <v>0</v>
      </c>
      <c r="M767" s="52"/>
      <c r="N767" s="53">
        <f t="shared" ref="N767" si="2048">M229+N408</f>
        <v>5</v>
      </c>
      <c r="O767" s="53"/>
      <c r="P767" s="52">
        <f t="shared" ref="P767" si="2049">O229+P408</f>
        <v>0</v>
      </c>
      <c r="Q767" s="52"/>
      <c r="R767" s="53">
        <f t="shared" ref="R767" si="2050">Q229+R408</f>
        <v>2</v>
      </c>
      <c r="S767" s="53"/>
      <c r="T767" s="52">
        <f t="shared" ref="T767" si="2051">S229+T408</f>
        <v>0</v>
      </c>
      <c r="U767" s="52"/>
      <c r="V767" s="53">
        <f t="shared" ref="V767" si="2052">U229+V408</f>
        <v>3</v>
      </c>
      <c r="W767" s="53"/>
      <c r="X767" s="52">
        <f t="shared" ref="X767" si="2053">W229+X408</f>
        <v>1</v>
      </c>
      <c r="Y767" s="52"/>
      <c r="Z767" s="53">
        <f t="shared" ref="Z767" si="2054">Y229+Z408</f>
        <v>3</v>
      </c>
      <c r="AA767" s="53"/>
      <c r="AB767" s="52">
        <f t="shared" ref="AB767" si="2055">AA229+AB408</f>
        <v>0</v>
      </c>
      <c r="AC767" s="52"/>
      <c r="AD767" s="53">
        <f t="shared" ref="AD767" si="2056">AC229+AD408</f>
        <v>1</v>
      </c>
      <c r="AE767" s="53"/>
      <c r="AF767" s="52">
        <f t="shared" ref="AF767" si="2057">AE229+AF408</f>
        <v>0</v>
      </c>
      <c r="AG767" s="52"/>
      <c r="AH767" s="53">
        <f t="shared" ref="AH767" si="2058">AG229+AH408</f>
        <v>10</v>
      </c>
      <c r="AI767" s="53"/>
      <c r="AJ767" s="52">
        <f t="shared" ref="AJ767" si="2059">AI229+AJ408</f>
        <v>1</v>
      </c>
      <c r="AK767" s="52"/>
    </row>
    <row r="768" spans="2:37" ht="15" thickBot="1">
      <c r="B768" s="57" t="s">
        <v>305</v>
      </c>
      <c r="C768" s="57"/>
      <c r="D768" s="58">
        <f t="shared" si="1510"/>
        <v>10</v>
      </c>
      <c r="E768" s="59"/>
      <c r="F768" s="60">
        <f t="shared" si="1511"/>
        <v>0</v>
      </c>
      <c r="G768" s="60"/>
      <c r="H768" s="60">
        <f t="shared" si="1916"/>
        <v>10</v>
      </c>
      <c r="I768" s="60"/>
      <c r="J768" s="53">
        <f t="shared" si="1512"/>
        <v>0</v>
      </c>
      <c r="K768" s="53"/>
      <c r="L768" s="52">
        <f t="shared" ref="L768" si="2060">K230+L409</f>
        <v>0</v>
      </c>
      <c r="M768" s="52"/>
      <c r="N768" s="53">
        <f t="shared" ref="N768" si="2061">M230+N409</f>
        <v>0</v>
      </c>
      <c r="O768" s="53"/>
      <c r="P768" s="52">
        <f t="shared" ref="P768" si="2062">O230+P409</f>
        <v>0</v>
      </c>
      <c r="Q768" s="52"/>
      <c r="R768" s="53">
        <f t="shared" ref="R768" si="2063">Q230+R409</f>
        <v>1</v>
      </c>
      <c r="S768" s="53"/>
      <c r="T768" s="52">
        <f t="shared" ref="T768" si="2064">S230+T409</f>
        <v>0</v>
      </c>
      <c r="U768" s="52"/>
      <c r="V768" s="53">
        <f t="shared" ref="V768" si="2065">U230+V409</f>
        <v>0</v>
      </c>
      <c r="W768" s="53"/>
      <c r="X768" s="52">
        <f t="shared" ref="X768" si="2066">W230+X409</f>
        <v>0</v>
      </c>
      <c r="Y768" s="52"/>
      <c r="Z768" s="53">
        <f t="shared" ref="Z768" si="2067">Y230+Z409</f>
        <v>0</v>
      </c>
      <c r="AA768" s="53"/>
      <c r="AB768" s="52">
        <f t="shared" ref="AB768" si="2068">AA230+AB409</f>
        <v>0</v>
      </c>
      <c r="AC768" s="52"/>
      <c r="AD768" s="53">
        <f t="shared" ref="AD768" si="2069">AC230+AD409</f>
        <v>1</v>
      </c>
      <c r="AE768" s="53"/>
      <c r="AF768" s="52">
        <f t="shared" ref="AF768" si="2070">AE230+AF409</f>
        <v>0</v>
      </c>
      <c r="AG768" s="52"/>
      <c r="AH768" s="53">
        <f t="shared" ref="AH768" si="2071">AG230+AH409</f>
        <v>8</v>
      </c>
      <c r="AI768" s="53"/>
      <c r="AJ768" s="52">
        <f t="shared" ref="AJ768" si="2072">AI230+AJ409</f>
        <v>0</v>
      </c>
      <c r="AK768" s="52"/>
    </row>
    <row r="769" spans="2:37" ht="15" thickBot="1">
      <c r="B769" s="57" t="s">
        <v>306</v>
      </c>
      <c r="C769" s="57"/>
      <c r="D769" s="58">
        <f t="shared" si="1510"/>
        <v>20</v>
      </c>
      <c r="E769" s="59"/>
      <c r="F769" s="60">
        <f t="shared" si="1511"/>
        <v>1</v>
      </c>
      <c r="G769" s="60"/>
      <c r="H769" s="60">
        <f t="shared" si="1916"/>
        <v>21</v>
      </c>
      <c r="I769" s="60"/>
      <c r="J769" s="53">
        <f t="shared" si="1512"/>
        <v>0</v>
      </c>
      <c r="K769" s="53"/>
      <c r="L769" s="52">
        <f t="shared" ref="L769" si="2073">K231+L410</f>
        <v>0</v>
      </c>
      <c r="M769" s="52"/>
      <c r="N769" s="53">
        <f t="shared" ref="N769" si="2074">M231+N410</f>
        <v>0</v>
      </c>
      <c r="O769" s="53"/>
      <c r="P769" s="52">
        <f t="shared" ref="P769" si="2075">O231+P410</f>
        <v>0</v>
      </c>
      <c r="Q769" s="52"/>
      <c r="R769" s="53">
        <f t="shared" ref="R769" si="2076">Q231+R410</f>
        <v>1</v>
      </c>
      <c r="S769" s="53"/>
      <c r="T769" s="52">
        <f t="shared" ref="T769" si="2077">S231+T410</f>
        <v>0</v>
      </c>
      <c r="U769" s="52"/>
      <c r="V769" s="53">
        <f t="shared" ref="V769" si="2078">U231+V410</f>
        <v>0</v>
      </c>
      <c r="W769" s="53"/>
      <c r="X769" s="52">
        <f t="shared" ref="X769" si="2079">W231+X410</f>
        <v>0</v>
      </c>
      <c r="Y769" s="52"/>
      <c r="Z769" s="53">
        <f t="shared" ref="Z769" si="2080">Y231+Z410</f>
        <v>1</v>
      </c>
      <c r="AA769" s="53"/>
      <c r="AB769" s="52">
        <f t="shared" ref="AB769" si="2081">AA231+AB410</f>
        <v>0</v>
      </c>
      <c r="AC769" s="52"/>
      <c r="AD769" s="53">
        <f t="shared" ref="AD769" si="2082">AC231+AD410</f>
        <v>10</v>
      </c>
      <c r="AE769" s="53"/>
      <c r="AF769" s="52">
        <f t="shared" ref="AF769" si="2083">AE231+AF410</f>
        <v>0</v>
      </c>
      <c r="AG769" s="52"/>
      <c r="AH769" s="53">
        <f t="shared" ref="AH769" si="2084">AG231+AH410</f>
        <v>8</v>
      </c>
      <c r="AI769" s="53"/>
      <c r="AJ769" s="52">
        <f t="shared" ref="AJ769" si="2085">AI231+AJ410</f>
        <v>1</v>
      </c>
      <c r="AK769" s="52"/>
    </row>
    <row r="770" spans="2:37" ht="15" thickBot="1">
      <c r="B770" s="57" t="s">
        <v>307</v>
      </c>
      <c r="C770" s="57"/>
      <c r="D770" s="58">
        <f t="shared" si="1510"/>
        <v>14</v>
      </c>
      <c r="E770" s="59"/>
      <c r="F770" s="60">
        <f t="shared" si="1511"/>
        <v>1</v>
      </c>
      <c r="G770" s="60"/>
      <c r="H770" s="60">
        <f t="shared" si="1916"/>
        <v>15</v>
      </c>
      <c r="I770" s="60"/>
      <c r="J770" s="53">
        <f t="shared" si="1512"/>
        <v>0</v>
      </c>
      <c r="K770" s="53"/>
      <c r="L770" s="52">
        <f t="shared" ref="L770" si="2086">K232+L411</f>
        <v>0</v>
      </c>
      <c r="M770" s="52"/>
      <c r="N770" s="53">
        <f t="shared" ref="N770" si="2087">M232+N411</f>
        <v>1</v>
      </c>
      <c r="O770" s="53"/>
      <c r="P770" s="52">
        <f t="shared" ref="P770" si="2088">O232+P411</f>
        <v>0</v>
      </c>
      <c r="Q770" s="52"/>
      <c r="R770" s="53">
        <f t="shared" ref="R770" si="2089">Q232+R411</f>
        <v>3</v>
      </c>
      <c r="S770" s="53"/>
      <c r="T770" s="52">
        <f t="shared" ref="T770" si="2090">S232+T411</f>
        <v>0</v>
      </c>
      <c r="U770" s="52"/>
      <c r="V770" s="53">
        <f t="shared" ref="V770" si="2091">U232+V411</f>
        <v>1</v>
      </c>
      <c r="W770" s="53"/>
      <c r="X770" s="52">
        <f t="shared" ref="X770" si="2092">W232+X411</f>
        <v>0</v>
      </c>
      <c r="Y770" s="52"/>
      <c r="Z770" s="53">
        <f t="shared" ref="Z770" si="2093">Y232+Z411</f>
        <v>0</v>
      </c>
      <c r="AA770" s="53"/>
      <c r="AB770" s="52">
        <f t="shared" ref="AB770" si="2094">AA232+AB411</f>
        <v>0</v>
      </c>
      <c r="AC770" s="52"/>
      <c r="AD770" s="53">
        <f t="shared" ref="AD770" si="2095">AC232+AD411</f>
        <v>2</v>
      </c>
      <c r="AE770" s="53"/>
      <c r="AF770" s="52">
        <f t="shared" ref="AF770" si="2096">AE232+AF411</f>
        <v>0</v>
      </c>
      <c r="AG770" s="52"/>
      <c r="AH770" s="53">
        <f t="shared" ref="AH770" si="2097">AG232+AH411</f>
        <v>7</v>
      </c>
      <c r="AI770" s="53"/>
      <c r="AJ770" s="52">
        <f t="shared" ref="AJ770" si="2098">AI232+AJ411</f>
        <v>1</v>
      </c>
      <c r="AK770" s="52"/>
    </row>
    <row r="771" spans="2:37" ht="15" thickBot="1">
      <c r="B771" s="57" t="s">
        <v>308</v>
      </c>
      <c r="C771" s="57"/>
      <c r="D771" s="58">
        <f t="shared" si="1510"/>
        <v>14</v>
      </c>
      <c r="E771" s="59"/>
      <c r="F771" s="60">
        <f t="shared" si="1511"/>
        <v>2</v>
      </c>
      <c r="G771" s="60"/>
      <c r="H771" s="60">
        <f t="shared" si="1916"/>
        <v>16</v>
      </c>
      <c r="I771" s="60"/>
      <c r="J771" s="53">
        <f t="shared" si="1512"/>
        <v>0</v>
      </c>
      <c r="K771" s="53"/>
      <c r="L771" s="52">
        <f t="shared" ref="L771" si="2099">K233+L412</f>
        <v>0</v>
      </c>
      <c r="M771" s="52"/>
      <c r="N771" s="53">
        <f t="shared" ref="N771" si="2100">M233+N412</f>
        <v>0</v>
      </c>
      <c r="O771" s="53"/>
      <c r="P771" s="52">
        <f t="shared" ref="P771" si="2101">O233+P412</f>
        <v>0</v>
      </c>
      <c r="Q771" s="52"/>
      <c r="R771" s="53">
        <f t="shared" ref="R771" si="2102">Q233+R412</f>
        <v>0</v>
      </c>
      <c r="S771" s="53"/>
      <c r="T771" s="52">
        <f t="shared" ref="T771" si="2103">S233+T412</f>
        <v>0</v>
      </c>
      <c r="U771" s="52"/>
      <c r="V771" s="53">
        <f t="shared" ref="V771" si="2104">U233+V412</f>
        <v>0</v>
      </c>
      <c r="W771" s="53"/>
      <c r="X771" s="52">
        <f t="shared" ref="X771" si="2105">W233+X412</f>
        <v>0</v>
      </c>
      <c r="Y771" s="52"/>
      <c r="Z771" s="53">
        <f t="shared" ref="Z771" si="2106">Y233+Z412</f>
        <v>2</v>
      </c>
      <c r="AA771" s="53"/>
      <c r="AB771" s="52">
        <f t="shared" ref="AB771" si="2107">AA233+AB412</f>
        <v>0</v>
      </c>
      <c r="AC771" s="52"/>
      <c r="AD771" s="53">
        <f t="shared" ref="AD771" si="2108">AC233+AD412</f>
        <v>2</v>
      </c>
      <c r="AE771" s="53"/>
      <c r="AF771" s="52">
        <f t="shared" ref="AF771" si="2109">AE233+AF412</f>
        <v>1</v>
      </c>
      <c r="AG771" s="52"/>
      <c r="AH771" s="53">
        <f t="shared" ref="AH771" si="2110">AG233+AH412</f>
        <v>10</v>
      </c>
      <c r="AI771" s="53"/>
      <c r="AJ771" s="52">
        <f t="shared" ref="AJ771" si="2111">AI233+AJ412</f>
        <v>1</v>
      </c>
      <c r="AK771" s="52"/>
    </row>
    <row r="772" spans="2:37" ht="15" thickBot="1">
      <c r="B772" s="57" t="s">
        <v>309</v>
      </c>
      <c r="C772" s="57"/>
      <c r="D772" s="58">
        <f t="shared" si="1510"/>
        <v>55</v>
      </c>
      <c r="E772" s="59"/>
      <c r="F772" s="60">
        <f t="shared" si="1511"/>
        <v>5</v>
      </c>
      <c r="G772" s="60"/>
      <c r="H772" s="60">
        <f t="shared" si="1916"/>
        <v>60</v>
      </c>
      <c r="I772" s="60"/>
      <c r="J772" s="53">
        <f t="shared" si="1512"/>
        <v>0</v>
      </c>
      <c r="K772" s="53"/>
      <c r="L772" s="52">
        <f t="shared" ref="L772" si="2112">K234+L413</f>
        <v>0</v>
      </c>
      <c r="M772" s="52"/>
      <c r="N772" s="53">
        <f t="shared" ref="N772" si="2113">M234+N413</f>
        <v>6</v>
      </c>
      <c r="O772" s="53"/>
      <c r="P772" s="52">
        <f t="shared" ref="P772" si="2114">O234+P413</f>
        <v>1</v>
      </c>
      <c r="Q772" s="52"/>
      <c r="R772" s="53">
        <f t="shared" ref="R772" si="2115">Q234+R413</f>
        <v>7</v>
      </c>
      <c r="S772" s="53"/>
      <c r="T772" s="52">
        <f t="shared" ref="T772" si="2116">S234+T413</f>
        <v>0</v>
      </c>
      <c r="U772" s="52"/>
      <c r="V772" s="53">
        <f t="shared" ref="V772" si="2117">U234+V413</f>
        <v>2</v>
      </c>
      <c r="W772" s="53"/>
      <c r="X772" s="52">
        <f t="shared" ref="X772" si="2118">W234+X413</f>
        <v>1</v>
      </c>
      <c r="Y772" s="52"/>
      <c r="Z772" s="53">
        <f t="shared" ref="Z772" si="2119">Y234+Z413</f>
        <v>6</v>
      </c>
      <c r="AA772" s="53"/>
      <c r="AB772" s="52">
        <f t="shared" ref="AB772" si="2120">AA234+AB413</f>
        <v>1</v>
      </c>
      <c r="AC772" s="52"/>
      <c r="AD772" s="53">
        <f t="shared" ref="AD772" si="2121">AC234+AD413</f>
        <v>11</v>
      </c>
      <c r="AE772" s="53"/>
      <c r="AF772" s="52">
        <f t="shared" ref="AF772" si="2122">AE234+AF413</f>
        <v>0</v>
      </c>
      <c r="AG772" s="52"/>
      <c r="AH772" s="53">
        <f t="shared" ref="AH772" si="2123">AG234+AH413</f>
        <v>23</v>
      </c>
      <c r="AI772" s="53"/>
      <c r="AJ772" s="52">
        <f t="shared" ref="AJ772" si="2124">AI234+AJ413</f>
        <v>2</v>
      </c>
      <c r="AK772" s="52"/>
    </row>
    <row r="773" spans="2:37" ht="15" thickBot="1">
      <c r="B773" s="57" t="s">
        <v>311</v>
      </c>
      <c r="C773" s="57"/>
      <c r="D773" s="58">
        <f t="shared" si="1510"/>
        <v>15</v>
      </c>
      <c r="E773" s="59"/>
      <c r="F773" s="60">
        <f t="shared" si="1511"/>
        <v>2</v>
      </c>
      <c r="G773" s="60"/>
      <c r="H773" s="60">
        <f t="shared" si="1916"/>
        <v>17</v>
      </c>
      <c r="I773" s="60"/>
      <c r="J773" s="53">
        <f t="shared" si="1512"/>
        <v>0</v>
      </c>
      <c r="K773" s="53"/>
      <c r="L773" s="52">
        <f t="shared" ref="L773" si="2125">K235+L414</f>
        <v>0</v>
      </c>
      <c r="M773" s="52"/>
      <c r="N773" s="53">
        <f t="shared" ref="N773" si="2126">M235+N414</f>
        <v>0</v>
      </c>
      <c r="O773" s="53"/>
      <c r="P773" s="52">
        <f t="shared" ref="P773" si="2127">O235+P414</f>
        <v>0</v>
      </c>
      <c r="Q773" s="52"/>
      <c r="R773" s="53">
        <f t="shared" ref="R773" si="2128">Q235+R414</f>
        <v>1</v>
      </c>
      <c r="S773" s="53"/>
      <c r="T773" s="52">
        <f t="shared" ref="T773" si="2129">S235+T414</f>
        <v>0</v>
      </c>
      <c r="U773" s="52"/>
      <c r="V773" s="53">
        <f t="shared" ref="V773" si="2130">U235+V414</f>
        <v>1</v>
      </c>
      <c r="W773" s="53"/>
      <c r="X773" s="52">
        <f t="shared" ref="X773" si="2131">W235+X414</f>
        <v>0</v>
      </c>
      <c r="Y773" s="52"/>
      <c r="Z773" s="53">
        <f t="shared" ref="Z773" si="2132">Y235+Z414</f>
        <v>0</v>
      </c>
      <c r="AA773" s="53"/>
      <c r="AB773" s="52">
        <f t="shared" ref="AB773" si="2133">AA235+AB414</f>
        <v>0</v>
      </c>
      <c r="AC773" s="52"/>
      <c r="AD773" s="53">
        <f t="shared" ref="AD773" si="2134">AC235+AD414</f>
        <v>2</v>
      </c>
      <c r="AE773" s="53"/>
      <c r="AF773" s="52">
        <f t="shared" ref="AF773" si="2135">AE235+AF414</f>
        <v>0</v>
      </c>
      <c r="AG773" s="52"/>
      <c r="AH773" s="53">
        <f t="shared" ref="AH773" si="2136">AG235+AH414</f>
        <v>11</v>
      </c>
      <c r="AI773" s="53"/>
      <c r="AJ773" s="52">
        <f t="shared" ref="AJ773" si="2137">AI235+AJ414</f>
        <v>2</v>
      </c>
      <c r="AK773" s="52"/>
    </row>
    <row r="774" spans="2:37" ht="15" thickBot="1">
      <c r="B774" s="57" t="s">
        <v>312</v>
      </c>
      <c r="C774" s="57"/>
      <c r="D774" s="58">
        <f t="shared" si="1510"/>
        <v>18</v>
      </c>
      <c r="E774" s="59"/>
      <c r="F774" s="60">
        <f t="shared" si="1511"/>
        <v>1</v>
      </c>
      <c r="G774" s="60"/>
      <c r="H774" s="60">
        <f t="shared" si="1916"/>
        <v>19</v>
      </c>
      <c r="I774" s="60"/>
      <c r="J774" s="53">
        <f t="shared" si="1512"/>
        <v>0</v>
      </c>
      <c r="K774" s="53"/>
      <c r="L774" s="52">
        <f t="shared" ref="L774" si="2138">K236+L415</f>
        <v>0</v>
      </c>
      <c r="M774" s="52"/>
      <c r="N774" s="53">
        <f t="shared" ref="N774" si="2139">M236+N415</f>
        <v>0</v>
      </c>
      <c r="O774" s="53"/>
      <c r="P774" s="52">
        <f t="shared" ref="P774" si="2140">O236+P415</f>
        <v>0</v>
      </c>
      <c r="Q774" s="52"/>
      <c r="R774" s="53">
        <f t="shared" ref="R774" si="2141">Q236+R415</f>
        <v>0</v>
      </c>
      <c r="S774" s="53"/>
      <c r="T774" s="52">
        <f t="shared" ref="T774" si="2142">S236+T415</f>
        <v>0</v>
      </c>
      <c r="U774" s="52"/>
      <c r="V774" s="53">
        <f t="shared" ref="V774" si="2143">U236+V415</f>
        <v>1</v>
      </c>
      <c r="W774" s="53"/>
      <c r="X774" s="52">
        <f t="shared" ref="X774" si="2144">W236+X415</f>
        <v>0</v>
      </c>
      <c r="Y774" s="52"/>
      <c r="Z774" s="53">
        <f t="shared" ref="Z774" si="2145">Y236+Z415</f>
        <v>1</v>
      </c>
      <c r="AA774" s="53"/>
      <c r="AB774" s="52">
        <f t="shared" ref="AB774" si="2146">AA236+AB415</f>
        <v>0</v>
      </c>
      <c r="AC774" s="52"/>
      <c r="AD774" s="53">
        <f t="shared" ref="AD774" si="2147">AC236+AD415</f>
        <v>2</v>
      </c>
      <c r="AE774" s="53"/>
      <c r="AF774" s="52">
        <f t="shared" ref="AF774" si="2148">AE236+AF415</f>
        <v>0</v>
      </c>
      <c r="AG774" s="52"/>
      <c r="AH774" s="53">
        <f t="shared" ref="AH774" si="2149">AG236+AH415</f>
        <v>14</v>
      </c>
      <c r="AI774" s="53"/>
      <c r="AJ774" s="52">
        <f t="shared" ref="AJ774" si="2150">AI236+AJ415</f>
        <v>1</v>
      </c>
      <c r="AK774" s="52"/>
    </row>
    <row r="775" spans="2:37" ht="15" thickBot="1">
      <c r="B775" s="57" t="s">
        <v>314</v>
      </c>
      <c r="C775" s="57"/>
      <c r="D775" s="58">
        <f t="shared" si="1510"/>
        <v>15</v>
      </c>
      <c r="E775" s="59"/>
      <c r="F775" s="60">
        <f t="shared" si="1511"/>
        <v>2</v>
      </c>
      <c r="G775" s="60"/>
      <c r="H775" s="60">
        <f t="shared" si="1916"/>
        <v>17</v>
      </c>
      <c r="I775" s="60"/>
      <c r="J775" s="53">
        <f t="shared" si="1512"/>
        <v>0</v>
      </c>
      <c r="K775" s="53"/>
      <c r="L775" s="52">
        <f t="shared" ref="L775" si="2151">K237+L416</f>
        <v>0</v>
      </c>
      <c r="M775" s="52"/>
      <c r="N775" s="53">
        <f t="shared" ref="N775" si="2152">M237+N416</f>
        <v>0</v>
      </c>
      <c r="O775" s="53"/>
      <c r="P775" s="52">
        <f t="shared" ref="P775" si="2153">O237+P416</f>
        <v>0</v>
      </c>
      <c r="Q775" s="52"/>
      <c r="R775" s="53">
        <f t="shared" ref="R775" si="2154">Q237+R416</f>
        <v>0</v>
      </c>
      <c r="S775" s="53"/>
      <c r="T775" s="52">
        <f t="shared" ref="T775" si="2155">S237+T416</f>
        <v>0</v>
      </c>
      <c r="U775" s="52"/>
      <c r="V775" s="53">
        <f t="shared" ref="V775" si="2156">U237+V416</f>
        <v>0</v>
      </c>
      <c r="W775" s="53"/>
      <c r="X775" s="52">
        <f t="shared" ref="X775" si="2157">W237+X416</f>
        <v>1</v>
      </c>
      <c r="Y775" s="52"/>
      <c r="Z775" s="53">
        <f t="shared" ref="Z775" si="2158">Y237+Z416</f>
        <v>0</v>
      </c>
      <c r="AA775" s="53"/>
      <c r="AB775" s="52">
        <f t="shared" ref="AB775" si="2159">AA237+AB416</f>
        <v>0</v>
      </c>
      <c r="AC775" s="52"/>
      <c r="AD775" s="53">
        <f t="shared" ref="AD775" si="2160">AC237+AD416</f>
        <v>2</v>
      </c>
      <c r="AE775" s="53"/>
      <c r="AF775" s="52">
        <f t="shared" ref="AF775" si="2161">AE237+AF416</f>
        <v>0</v>
      </c>
      <c r="AG775" s="52"/>
      <c r="AH775" s="53">
        <f t="shared" ref="AH775" si="2162">AG237+AH416</f>
        <v>13</v>
      </c>
      <c r="AI775" s="53"/>
      <c r="AJ775" s="52">
        <f t="shared" ref="AJ775" si="2163">AI237+AJ416</f>
        <v>1</v>
      </c>
      <c r="AK775" s="52"/>
    </row>
    <row r="776" spans="2:37" ht="15" thickBot="1">
      <c r="B776" s="57" t="s">
        <v>452</v>
      </c>
      <c r="C776" s="57"/>
      <c r="D776" s="58">
        <f t="shared" si="1510"/>
        <v>15</v>
      </c>
      <c r="E776" s="59"/>
      <c r="F776" s="60">
        <f t="shared" si="1511"/>
        <v>5</v>
      </c>
      <c r="G776" s="60"/>
      <c r="H776" s="60">
        <f t="shared" si="1916"/>
        <v>20</v>
      </c>
      <c r="I776" s="60"/>
      <c r="J776" s="53">
        <f t="shared" si="1512"/>
        <v>0</v>
      </c>
      <c r="K776" s="53"/>
      <c r="L776" s="52">
        <f t="shared" ref="L776" si="2164">K238+L417</f>
        <v>0</v>
      </c>
      <c r="M776" s="52"/>
      <c r="N776" s="53">
        <f t="shared" ref="N776" si="2165">M238+N417</f>
        <v>0</v>
      </c>
      <c r="O776" s="53"/>
      <c r="P776" s="52">
        <f t="shared" ref="P776" si="2166">O238+P417</f>
        <v>0</v>
      </c>
      <c r="Q776" s="52"/>
      <c r="R776" s="53">
        <f t="shared" ref="R776" si="2167">Q238+R417</f>
        <v>1</v>
      </c>
      <c r="S776" s="53"/>
      <c r="T776" s="52">
        <f t="shared" ref="T776" si="2168">S238+T417</f>
        <v>0</v>
      </c>
      <c r="U776" s="52"/>
      <c r="V776" s="53">
        <f t="shared" ref="V776" si="2169">U238+V417</f>
        <v>1</v>
      </c>
      <c r="W776" s="53"/>
      <c r="X776" s="52">
        <f t="shared" ref="X776" si="2170">W238+X417</f>
        <v>0</v>
      </c>
      <c r="Y776" s="52"/>
      <c r="Z776" s="53">
        <f t="shared" ref="Z776" si="2171">Y238+Z417</f>
        <v>0</v>
      </c>
      <c r="AA776" s="53"/>
      <c r="AB776" s="52">
        <f t="shared" ref="AB776" si="2172">AA238+AB417</f>
        <v>0</v>
      </c>
      <c r="AC776" s="52"/>
      <c r="AD776" s="53">
        <f t="shared" ref="AD776" si="2173">AC238+AD417</f>
        <v>6</v>
      </c>
      <c r="AE776" s="53"/>
      <c r="AF776" s="52">
        <f t="shared" ref="AF776" si="2174">AE238+AF417</f>
        <v>1</v>
      </c>
      <c r="AG776" s="52"/>
      <c r="AH776" s="53">
        <f t="shared" ref="AH776" si="2175">AG238+AH417</f>
        <v>7</v>
      </c>
      <c r="AI776" s="53"/>
      <c r="AJ776" s="52">
        <f t="shared" ref="AJ776" si="2176">AI238+AJ417</f>
        <v>4</v>
      </c>
      <c r="AK776" s="52"/>
    </row>
    <row r="777" spans="2:37" ht="15" thickBot="1">
      <c r="B777" s="57" t="s">
        <v>315</v>
      </c>
      <c r="C777" s="57"/>
      <c r="D777" s="58">
        <f t="shared" si="1510"/>
        <v>32</v>
      </c>
      <c r="E777" s="59"/>
      <c r="F777" s="60">
        <f t="shared" si="1511"/>
        <v>1</v>
      </c>
      <c r="G777" s="60"/>
      <c r="H777" s="60">
        <f t="shared" si="1916"/>
        <v>33</v>
      </c>
      <c r="I777" s="60"/>
      <c r="J777" s="53">
        <f t="shared" si="1512"/>
        <v>0</v>
      </c>
      <c r="K777" s="53"/>
      <c r="L777" s="52">
        <f t="shared" ref="L777" si="2177">K239+L418</f>
        <v>0</v>
      </c>
      <c r="M777" s="52"/>
      <c r="N777" s="53">
        <f t="shared" ref="N777" si="2178">M239+N418</f>
        <v>0</v>
      </c>
      <c r="O777" s="53"/>
      <c r="P777" s="52">
        <f t="shared" ref="P777" si="2179">O239+P418</f>
        <v>0</v>
      </c>
      <c r="Q777" s="52"/>
      <c r="R777" s="53">
        <f t="shared" ref="R777" si="2180">Q239+R418</f>
        <v>4</v>
      </c>
      <c r="S777" s="53"/>
      <c r="T777" s="52">
        <f t="shared" ref="T777" si="2181">S239+T418</f>
        <v>0</v>
      </c>
      <c r="U777" s="52"/>
      <c r="V777" s="53">
        <f t="shared" ref="V777" si="2182">U239+V418</f>
        <v>12</v>
      </c>
      <c r="W777" s="53"/>
      <c r="X777" s="52">
        <f t="shared" ref="X777" si="2183">W239+X418</f>
        <v>1</v>
      </c>
      <c r="Y777" s="52"/>
      <c r="Z777" s="53">
        <f t="shared" ref="Z777" si="2184">Y239+Z418</f>
        <v>4</v>
      </c>
      <c r="AA777" s="53"/>
      <c r="AB777" s="52">
        <f t="shared" ref="AB777" si="2185">AA239+AB418</f>
        <v>0</v>
      </c>
      <c r="AC777" s="52"/>
      <c r="AD777" s="53">
        <f t="shared" ref="AD777" si="2186">AC239+AD418</f>
        <v>0</v>
      </c>
      <c r="AE777" s="53"/>
      <c r="AF777" s="52">
        <f t="shared" ref="AF777" si="2187">AE239+AF418</f>
        <v>0</v>
      </c>
      <c r="AG777" s="52"/>
      <c r="AH777" s="53">
        <f t="shared" ref="AH777" si="2188">AG239+AH418</f>
        <v>12</v>
      </c>
      <c r="AI777" s="53"/>
      <c r="AJ777" s="52">
        <f t="shared" ref="AJ777" si="2189">AI239+AJ418</f>
        <v>0</v>
      </c>
      <c r="AK777" s="52"/>
    </row>
    <row r="778" spans="2:37" ht="15" thickBot="1">
      <c r="B778" s="57" t="s">
        <v>316</v>
      </c>
      <c r="C778" s="57"/>
      <c r="D778" s="58">
        <f t="shared" si="1510"/>
        <v>90</v>
      </c>
      <c r="E778" s="59"/>
      <c r="F778" s="60">
        <f t="shared" si="1511"/>
        <v>8</v>
      </c>
      <c r="G778" s="60"/>
      <c r="H778" s="60">
        <f t="shared" si="1916"/>
        <v>98</v>
      </c>
      <c r="I778" s="60"/>
      <c r="J778" s="53">
        <f t="shared" si="1512"/>
        <v>1</v>
      </c>
      <c r="K778" s="53"/>
      <c r="L778" s="52">
        <f t="shared" ref="L778" si="2190">K240+L419</f>
        <v>0</v>
      </c>
      <c r="M778" s="52"/>
      <c r="N778" s="53">
        <f t="shared" ref="N778" si="2191">M240+N419</f>
        <v>10</v>
      </c>
      <c r="O778" s="53"/>
      <c r="P778" s="52">
        <f t="shared" ref="P778" si="2192">O240+P419</f>
        <v>0</v>
      </c>
      <c r="Q778" s="52"/>
      <c r="R778" s="53">
        <f t="shared" ref="R778" si="2193">Q240+R419</f>
        <v>10</v>
      </c>
      <c r="S778" s="53"/>
      <c r="T778" s="52">
        <f t="shared" ref="T778" si="2194">S240+T419</f>
        <v>2</v>
      </c>
      <c r="U778" s="52"/>
      <c r="V778" s="53">
        <f t="shared" ref="V778" si="2195">U240+V419</f>
        <v>9</v>
      </c>
      <c r="W778" s="53"/>
      <c r="X778" s="52">
        <f t="shared" ref="X778" si="2196">W240+X419</f>
        <v>1</v>
      </c>
      <c r="Y778" s="52"/>
      <c r="Z778" s="53">
        <f t="shared" ref="Z778" si="2197">Y240+Z419</f>
        <v>7</v>
      </c>
      <c r="AA778" s="53"/>
      <c r="AB778" s="52">
        <f t="shared" ref="AB778" si="2198">AA240+AB419</f>
        <v>0</v>
      </c>
      <c r="AC778" s="52"/>
      <c r="AD778" s="53">
        <f t="shared" ref="AD778" si="2199">AC240+AD419</f>
        <v>26</v>
      </c>
      <c r="AE778" s="53"/>
      <c r="AF778" s="52">
        <f t="shared" ref="AF778" si="2200">AE240+AF419</f>
        <v>2</v>
      </c>
      <c r="AG778" s="52"/>
      <c r="AH778" s="53">
        <f t="shared" ref="AH778" si="2201">AG240+AH419</f>
        <v>27</v>
      </c>
      <c r="AI778" s="53"/>
      <c r="AJ778" s="52">
        <f t="shared" ref="AJ778" si="2202">AI240+AJ419</f>
        <v>3</v>
      </c>
      <c r="AK778" s="52"/>
    </row>
    <row r="779" spans="2:37" ht="15" thickBot="1">
      <c r="B779" s="57" t="s">
        <v>317</v>
      </c>
      <c r="C779" s="57"/>
      <c r="D779" s="58">
        <f t="shared" si="1510"/>
        <v>37</v>
      </c>
      <c r="E779" s="59"/>
      <c r="F779" s="60">
        <f t="shared" si="1511"/>
        <v>3</v>
      </c>
      <c r="G779" s="60"/>
      <c r="H779" s="60">
        <f t="shared" si="1916"/>
        <v>40</v>
      </c>
      <c r="I779" s="60"/>
      <c r="J779" s="53">
        <f t="shared" si="1512"/>
        <v>0</v>
      </c>
      <c r="K779" s="53"/>
      <c r="L779" s="52">
        <f t="shared" ref="L779" si="2203">K241+L420</f>
        <v>0</v>
      </c>
      <c r="M779" s="52"/>
      <c r="N779" s="53">
        <f t="shared" ref="N779" si="2204">M241+N420</f>
        <v>0</v>
      </c>
      <c r="O779" s="53"/>
      <c r="P779" s="52">
        <f t="shared" ref="P779" si="2205">O241+P420</f>
        <v>0</v>
      </c>
      <c r="Q779" s="52"/>
      <c r="R779" s="53">
        <f t="shared" ref="R779" si="2206">Q241+R420</f>
        <v>3</v>
      </c>
      <c r="S779" s="53"/>
      <c r="T779" s="52">
        <f t="shared" ref="T779" si="2207">S241+T420</f>
        <v>0</v>
      </c>
      <c r="U779" s="52"/>
      <c r="V779" s="53">
        <f t="shared" ref="V779" si="2208">U241+V420</f>
        <v>1</v>
      </c>
      <c r="W779" s="53"/>
      <c r="X779" s="52">
        <f t="shared" ref="X779" si="2209">W241+X420</f>
        <v>1</v>
      </c>
      <c r="Y779" s="52"/>
      <c r="Z779" s="53">
        <f t="shared" ref="Z779" si="2210">Y241+Z420</f>
        <v>5</v>
      </c>
      <c r="AA779" s="53"/>
      <c r="AB779" s="52">
        <f t="shared" ref="AB779" si="2211">AA241+AB420</f>
        <v>0</v>
      </c>
      <c r="AC779" s="52"/>
      <c r="AD779" s="53">
        <f t="shared" ref="AD779" si="2212">AC241+AD420</f>
        <v>14</v>
      </c>
      <c r="AE779" s="53"/>
      <c r="AF779" s="52">
        <f t="shared" ref="AF779" si="2213">AE241+AF420</f>
        <v>0</v>
      </c>
      <c r="AG779" s="52"/>
      <c r="AH779" s="53">
        <f t="shared" ref="AH779" si="2214">AG241+AH420</f>
        <v>14</v>
      </c>
      <c r="AI779" s="53"/>
      <c r="AJ779" s="52">
        <f t="shared" ref="AJ779" si="2215">AI241+AJ420</f>
        <v>2</v>
      </c>
      <c r="AK779" s="52"/>
    </row>
    <row r="780" spans="2:37" ht="15" thickBot="1">
      <c r="B780" s="57" t="s">
        <v>318</v>
      </c>
      <c r="C780" s="57"/>
      <c r="D780" s="58">
        <f t="shared" si="1510"/>
        <v>126</v>
      </c>
      <c r="E780" s="59"/>
      <c r="F780" s="60">
        <f t="shared" si="1511"/>
        <v>8</v>
      </c>
      <c r="G780" s="60"/>
      <c r="H780" s="60">
        <f t="shared" si="1916"/>
        <v>134</v>
      </c>
      <c r="I780" s="60"/>
      <c r="J780" s="53">
        <f t="shared" si="1512"/>
        <v>4</v>
      </c>
      <c r="K780" s="53"/>
      <c r="L780" s="52">
        <f t="shared" ref="L780" si="2216">K242+L421</f>
        <v>0</v>
      </c>
      <c r="M780" s="52"/>
      <c r="N780" s="53">
        <f t="shared" ref="N780" si="2217">M242+N421</f>
        <v>7</v>
      </c>
      <c r="O780" s="53"/>
      <c r="P780" s="52">
        <f t="shared" ref="P780" si="2218">O242+P421</f>
        <v>0</v>
      </c>
      <c r="Q780" s="52"/>
      <c r="R780" s="53">
        <f t="shared" ref="R780" si="2219">Q242+R421</f>
        <v>11</v>
      </c>
      <c r="S780" s="53"/>
      <c r="T780" s="52">
        <f t="shared" ref="T780" si="2220">S242+T421</f>
        <v>0</v>
      </c>
      <c r="U780" s="52"/>
      <c r="V780" s="53">
        <f t="shared" ref="V780" si="2221">U242+V421</f>
        <v>11</v>
      </c>
      <c r="W780" s="53"/>
      <c r="X780" s="52">
        <f t="shared" ref="X780" si="2222">W242+X421</f>
        <v>0</v>
      </c>
      <c r="Y780" s="52"/>
      <c r="Z780" s="53">
        <f t="shared" ref="Z780" si="2223">Y242+Z421</f>
        <v>11</v>
      </c>
      <c r="AA780" s="53"/>
      <c r="AB780" s="52">
        <f t="shared" ref="AB780" si="2224">AA242+AB421</f>
        <v>1</v>
      </c>
      <c r="AC780" s="52"/>
      <c r="AD780" s="53">
        <f t="shared" ref="AD780" si="2225">AC242+AD421</f>
        <v>50</v>
      </c>
      <c r="AE780" s="53"/>
      <c r="AF780" s="52">
        <f t="shared" ref="AF780" si="2226">AE242+AF421</f>
        <v>6</v>
      </c>
      <c r="AG780" s="52"/>
      <c r="AH780" s="53">
        <f t="shared" ref="AH780" si="2227">AG242+AH421</f>
        <v>32</v>
      </c>
      <c r="AI780" s="53"/>
      <c r="AJ780" s="52">
        <f t="shared" ref="AJ780" si="2228">AI242+AJ421</f>
        <v>1</v>
      </c>
      <c r="AK780" s="52"/>
    </row>
    <row r="781" spans="2:37" ht="15" thickBot="1">
      <c r="B781" s="57" t="s">
        <v>319</v>
      </c>
      <c r="C781" s="57"/>
      <c r="D781" s="58">
        <f t="shared" si="1510"/>
        <v>14</v>
      </c>
      <c r="E781" s="59"/>
      <c r="F781" s="60">
        <f t="shared" si="1511"/>
        <v>1</v>
      </c>
      <c r="G781" s="60"/>
      <c r="H781" s="60">
        <f t="shared" si="1916"/>
        <v>15</v>
      </c>
      <c r="I781" s="60"/>
      <c r="J781" s="53">
        <f t="shared" si="1512"/>
        <v>0</v>
      </c>
      <c r="K781" s="53"/>
      <c r="L781" s="52">
        <f t="shared" ref="L781" si="2229">K243+L422</f>
        <v>0</v>
      </c>
      <c r="M781" s="52"/>
      <c r="N781" s="53">
        <f t="shared" ref="N781" si="2230">M243+N422</f>
        <v>9</v>
      </c>
      <c r="O781" s="53"/>
      <c r="P781" s="52">
        <f t="shared" ref="P781" si="2231">O243+P422</f>
        <v>0</v>
      </c>
      <c r="Q781" s="52"/>
      <c r="R781" s="53">
        <f t="shared" ref="R781" si="2232">Q243+R422</f>
        <v>3</v>
      </c>
      <c r="S781" s="53"/>
      <c r="T781" s="52">
        <f t="shared" ref="T781" si="2233">S243+T422</f>
        <v>0</v>
      </c>
      <c r="U781" s="52"/>
      <c r="V781" s="53">
        <f t="shared" ref="V781" si="2234">U243+V422</f>
        <v>0</v>
      </c>
      <c r="W781" s="53"/>
      <c r="X781" s="52">
        <f t="shared" ref="X781" si="2235">W243+X422</f>
        <v>0</v>
      </c>
      <c r="Y781" s="52"/>
      <c r="Z781" s="53">
        <f t="shared" ref="Z781" si="2236">Y243+Z422</f>
        <v>0</v>
      </c>
      <c r="AA781" s="53"/>
      <c r="AB781" s="52">
        <f t="shared" ref="AB781" si="2237">AA243+AB422</f>
        <v>0</v>
      </c>
      <c r="AC781" s="52"/>
      <c r="AD781" s="53">
        <f t="shared" ref="AD781" si="2238">AC243+AD422</f>
        <v>1</v>
      </c>
      <c r="AE781" s="53"/>
      <c r="AF781" s="52">
        <f t="shared" ref="AF781" si="2239">AE243+AF422</f>
        <v>0</v>
      </c>
      <c r="AG781" s="52"/>
      <c r="AH781" s="53">
        <f t="shared" ref="AH781" si="2240">AG243+AH422</f>
        <v>1</v>
      </c>
      <c r="AI781" s="53"/>
      <c r="AJ781" s="52">
        <f t="shared" ref="AJ781" si="2241">AI243+AJ422</f>
        <v>1</v>
      </c>
      <c r="AK781" s="52"/>
    </row>
    <row r="782" spans="2:37" ht="15" thickBot="1">
      <c r="B782" s="57" t="s">
        <v>320</v>
      </c>
      <c r="C782" s="57"/>
      <c r="D782" s="58">
        <f t="shared" si="1510"/>
        <v>64</v>
      </c>
      <c r="E782" s="59"/>
      <c r="F782" s="60">
        <f t="shared" si="1511"/>
        <v>1</v>
      </c>
      <c r="G782" s="60"/>
      <c r="H782" s="60">
        <f t="shared" si="1916"/>
        <v>65</v>
      </c>
      <c r="I782" s="60"/>
      <c r="J782" s="53">
        <f t="shared" si="1512"/>
        <v>0</v>
      </c>
      <c r="K782" s="53"/>
      <c r="L782" s="52">
        <f t="shared" ref="L782" si="2242">K244+L423</f>
        <v>0</v>
      </c>
      <c r="M782" s="52"/>
      <c r="N782" s="53">
        <f t="shared" ref="N782" si="2243">M244+N423</f>
        <v>7</v>
      </c>
      <c r="O782" s="53"/>
      <c r="P782" s="52">
        <f t="shared" ref="P782" si="2244">O244+P423</f>
        <v>0</v>
      </c>
      <c r="Q782" s="52"/>
      <c r="R782" s="53">
        <f t="shared" ref="R782" si="2245">Q244+R423</f>
        <v>9</v>
      </c>
      <c r="S782" s="53"/>
      <c r="T782" s="52">
        <f t="shared" ref="T782" si="2246">S244+T423</f>
        <v>0</v>
      </c>
      <c r="U782" s="52"/>
      <c r="V782" s="53">
        <f t="shared" ref="V782" si="2247">U244+V423</f>
        <v>2</v>
      </c>
      <c r="W782" s="53"/>
      <c r="X782" s="52">
        <f t="shared" ref="X782" si="2248">W244+X423</f>
        <v>0</v>
      </c>
      <c r="Y782" s="52"/>
      <c r="Z782" s="53">
        <f t="shared" ref="Z782" si="2249">Y244+Z423</f>
        <v>4</v>
      </c>
      <c r="AA782" s="53"/>
      <c r="AB782" s="52">
        <f t="shared" ref="AB782" si="2250">AA244+AB423</f>
        <v>0</v>
      </c>
      <c r="AC782" s="52"/>
      <c r="AD782" s="53">
        <f t="shared" ref="AD782" si="2251">AC244+AD423</f>
        <v>18</v>
      </c>
      <c r="AE782" s="53"/>
      <c r="AF782" s="52">
        <f t="shared" ref="AF782" si="2252">AE244+AF423</f>
        <v>0</v>
      </c>
      <c r="AG782" s="52"/>
      <c r="AH782" s="53">
        <f t="shared" ref="AH782" si="2253">AG244+AH423</f>
        <v>24</v>
      </c>
      <c r="AI782" s="53"/>
      <c r="AJ782" s="52">
        <f t="shared" ref="AJ782" si="2254">AI244+AJ423</f>
        <v>1</v>
      </c>
      <c r="AK782" s="52"/>
    </row>
    <row r="783" spans="2:37" ht="15" thickBot="1">
      <c r="B783" s="57" t="s">
        <v>321</v>
      </c>
      <c r="C783" s="57"/>
      <c r="D783" s="58">
        <f t="shared" si="1510"/>
        <v>39</v>
      </c>
      <c r="E783" s="59"/>
      <c r="F783" s="60">
        <f t="shared" si="1511"/>
        <v>3</v>
      </c>
      <c r="G783" s="60"/>
      <c r="H783" s="60">
        <f t="shared" si="1916"/>
        <v>42</v>
      </c>
      <c r="I783" s="60"/>
      <c r="J783" s="53">
        <f t="shared" si="1512"/>
        <v>0</v>
      </c>
      <c r="K783" s="53"/>
      <c r="L783" s="52">
        <f t="shared" ref="L783" si="2255">K245+L424</f>
        <v>0</v>
      </c>
      <c r="M783" s="52"/>
      <c r="N783" s="53">
        <f t="shared" ref="N783" si="2256">M245+N424</f>
        <v>4</v>
      </c>
      <c r="O783" s="53"/>
      <c r="P783" s="52">
        <f t="shared" ref="P783" si="2257">O245+P424</f>
        <v>0</v>
      </c>
      <c r="Q783" s="52"/>
      <c r="R783" s="53">
        <f t="shared" ref="R783" si="2258">Q245+R424</f>
        <v>11</v>
      </c>
      <c r="S783" s="53"/>
      <c r="T783" s="52">
        <f t="shared" ref="T783" si="2259">S245+T424</f>
        <v>0</v>
      </c>
      <c r="U783" s="52"/>
      <c r="V783" s="53">
        <f t="shared" ref="V783" si="2260">U245+V424</f>
        <v>1</v>
      </c>
      <c r="W783" s="53"/>
      <c r="X783" s="52">
        <f t="shared" ref="X783" si="2261">W245+X424</f>
        <v>0</v>
      </c>
      <c r="Y783" s="52"/>
      <c r="Z783" s="53">
        <f t="shared" ref="Z783" si="2262">Y245+Z424</f>
        <v>3</v>
      </c>
      <c r="AA783" s="53"/>
      <c r="AB783" s="52">
        <f t="shared" ref="AB783" si="2263">AA245+AB424</f>
        <v>0</v>
      </c>
      <c r="AC783" s="52"/>
      <c r="AD783" s="53">
        <f t="shared" ref="AD783" si="2264">AC245+AD424</f>
        <v>7</v>
      </c>
      <c r="AE783" s="53"/>
      <c r="AF783" s="52">
        <f t="shared" ref="AF783" si="2265">AE245+AF424</f>
        <v>0</v>
      </c>
      <c r="AG783" s="52"/>
      <c r="AH783" s="53">
        <f t="shared" ref="AH783" si="2266">AG245+AH424</f>
        <v>13</v>
      </c>
      <c r="AI783" s="53"/>
      <c r="AJ783" s="52">
        <f t="shared" ref="AJ783" si="2267">AI245+AJ424</f>
        <v>3</v>
      </c>
      <c r="AK783" s="52"/>
    </row>
    <row r="784" spans="2:37" ht="15" thickBot="1">
      <c r="B784" s="57" t="s">
        <v>322</v>
      </c>
      <c r="C784" s="57"/>
      <c r="D784" s="58">
        <f t="shared" si="1510"/>
        <v>81</v>
      </c>
      <c r="E784" s="59"/>
      <c r="F784" s="60">
        <f t="shared" si="1511"/>
        <v>16</v>
      </c>
      <c r="G784" s="60"/>
      <c r="H784" s="60">
        <f t="shared" si="1916"/>
        <v>97</v>
      </c>
      <c r="I784" s="60"/>
      <c r="J784" s="53">
        <f t="shared" si="1512"/>
        <v>0</v>
      </c>
      <c r="K784" s="53"/>
      <c r="L784" s="52">
        <f t="shared" ref="L784" si="2268">K246+L425</f>
        <v>0</v>
      </c>
      <c r="M784" s="52"/>
      <c r="N784" s="53">
        <f t="shared" ref="N784" si="2269">M246+N425</f>
        <v>9</v>
      </c>
      <c r="O784" s="53"/>
      <c r="P784" s="52">
        <f t="shared" ref="P784" si="2270">O246+P425</f>
        <v>0</v>
      </c>
      <c r="Q784" s="52"/>
      <c r="R784" s="53">
        <f t="shared" ref="R784" si="2271">Q246+R425</f>
        <v>12</v>
      </c>
      <c r="S784" s="53"/>
      <c r="T784" s="52">
        <f t="shared" ref="T784" si="2272">S246+T425</f>
        <v>3</v>
      </c>
      <c r="U784" s="52"/>
      <c r="V784" s="53">
        <f t="shared" ref="V784" si="2273">U246+V425</f>
        <v>6</v>
      </c>
      <c r="W784" s="53"/>
      <c r="X784" s="52">
        <f t="shared" ref="X784" si="2274">W246+X425</f>
        <v>1</v>
      </c>
      <c r="Y784" s="52"/>
      <c r="Z784" s="53">
        <f t="shared" ref="Z784" si="2275">Y246+Z425</f>
        <v>7</v>
      </c>
      <c r="AA784" s="53"/>
      <c r="AB784" s="52">
        <f t="shared" ref="AB784" si="2276">AA246+AB425</f>
        <v>0</v>
      </c>
      <c r="AC784" s="52"/>
      <c r="AD784" s="53">
        <f t="shared" ref="AD784" si="2277">AC246+AD425</f>
        <v>18</v>
      </c>
      <c r="AE784" s="53"/>
      <c r="AF784" s="52">
        <f t="shared" ref="AF784" si="2278">AE246+AF425</f>
        <v>5</v>
      </c>
      <c r="AG784" s="52"/>
      <c r="AH784" s="53">
        <f t="shared" ref="AH784" si="2279">AG246+AH425</f>
        <v>29</v>
      </c>
      <c r="AI784" s="53"/>
      <c r="AJ784" s="52">
        <f t="shared" ref="AJ784" si="2280">AI246+AJ425</f>
        <v>7</v>
      </c>
      <c r="AK784" s="52"/>
    </row>
    <row r="785" spans="2:37" ht="15" thickBot="1">
      <c r="B785" s="57" t="s">
        <v>323</v>
      </c>
      <c r="C785" s="57"/>
      <c r="D785" s="58">
        <f t="shared" si="1510"/>
        <v>86</v>
      </c>
      <c r="E785" s="59"/>
      <c r="F785" s="60">
        <f t="shared" si="1511"/>
        <v>6</v>
      </c>
      <c r="G785" s="60"/>
      <c r="H785" s="60">
        <f t="shared" si="1916"/>
        <v>92</v>
      </c>
      <c r="I785" s="60"/>
      <c r="J785" s="53">
        <f t="shared" si="1512"/>
        <v>0</v>
      </c>
      <c r="K785" s="53"/>
      <c r="L785" s="52">
        <f t="shared" ref="L785" si="2281">K247+L426</f>
        <v>0</v>
      </c>
      <c r="M785" s="52"/>
      <c r="N785" s="53">
        <f t="shared" ref="N785" si="2282">M247+N426</f>
        <v>9</v>
      </c>
      <c r="O785" s="53"/>
      <c r="P785" s="52">
        <f t="shared" ref="P785" si="2283">O247+P426</f>
        <v>0</v>
      </c>
      <c r="Q785" s="52"/>
      <c r="R785" s="53">
        <f t="shared" ref="R785" si="2284">Q247+R426</f>
        <v>14</v>
      </c>
      <c r="S785" s="53"/>
      <c r="T785" s="52">
        <f t="shared" ref="T785" si="2285">S247+T426</f>
        <v>0</v>
      </c>
      <c r="U785" s="52"/>
      <c r="V785" s="53">
        <f t="shared" ref="V785" si="2286">U247+V426</f>
        <v>9</v>
      </c>
      <c r="W785" s="53"/>
      <c r="X785" s="52">
        <f t="shared" ref="X785" si="2287">W247+X426</f>
        <v>1</v>
      </c>
      <c r="Y785" s="52"/>
      <c r="Z785" s="53">
        <f t="shared" ref="Z785" si="2288">Y247+Z426</f>
        <v>11</v>
      </c>
      <c r="AA785" s="53"/>
      <c r="AB785" s="52">
        <f t="shared" ref="AB785" si="2289">AA247+AB426</f>
        <v>1</v>
      </c>
      <c r="AC785" s="52"/>
      <c r="AD785" s="53">
        <f t="shared" ref="AD785" si="2290">AC247+AD426</f>
        <v>20</v>
      </c>
      <c r="AE785" s="53"/>
      <c r="AF785" s="52">
        <f t="shared" ref="AF785" si="2291">AE247+AF426</f>
        <v>3</v>
      </c>
      <c r="AG785" s="52"/>
      <c r="AH785" s="53">
        <f t="shared" ref="AH785" si="2292">AG247+AH426</f>
        <v>23</v>
      </c>
      <c r="AI785" s="53"/>
      <c r="AJ785" s="52">
        <f t="shared" ref="AJ785" si="2293">AI247+AJ426</f>
        <v>1</v>
      </c>
      <c r="AK785" s="52"/>
    </row>
    <row r="786" spans="2:37" ht="15" thickBot="1">
      <c r="B786" s="57" t="s">
        <v>453</v>
      </c>
      <c r="C786" s="57"/>
      <c r="D786" s="58">
        <f t="shared" si="1510"/>
        <v>90</v>
      </c>
      <c r="E786" s="59"/>
      <c r="F786" s="60">
        <f t="shared" si="1511"/>
        <v>14</v>
      </c>
      <c r="G786" s="60"/>
      <c r="H786" s="60">
        <f t="shared" si="1916"/>
        <v>104</v>
      </c>
      <c r="I786" s="60"/>
      <c r="J786" s="53">
        <f t="shared" si="1512"/>
        <v>2</v>
      </c>
      <c r="K786" s="53"/>
      <c r="L786" s="52">
        <f t="shared" ref="L786" si="2294">K248+L427</f>
        <v>1</v>
      </c>
      <c r="M786" s="52"/>
      <c r="N786" s="53">
        <f t="shared" ref="N786" si="2295">M248+N427</f>
        <v>5</v>
      </c>
      <c r="O786" s="53"/>
      <c r="P786" s="52">
        <f t="shared" ref="P786" si="2296">O248+P427</f>
        <v>1</v>
      </c>
      <c r="Q786" s="52"/>
      <c r="R786" s="53">
        <f t="shared" ref="R786" si="2297">Q248+R427</f>
        <v>5</v>
      </c>
      <c r="S786" s="53"/>
      <c r="T786" s="52">
        <f t="shared" ref="T786" si="2298">S248+T427</f>
        <v>2</v>
      </c>
      <c r="U786" s="52"/>
      <c r="V786" s="53">
        <f t="shared" ref="V786" si="2299">U248+V427</f>
        <v>8</v>
      </c>
      <c r="W786" s="53"/>
      <c r="X786" s="52">
        <f t="shared" ref="X786" si="2300">W248+X427</f>
        <v>0</v>
      </c>
      <c r="Y786" s="52"/>
      <c r="Z786" s="53">
        <f t="shared" ref="Z786" si="2301">Y248+Z427</f>
        <v>4</v>
      </c>
      <c r="AA786" s="53"/>
      <c r="AB786" s="52">
        <f t="shared" ref="AB786" si="2302">AA248+AB427</f>
        <v>4</v>
      </c>
      <c r="AC786" s="52"/>
      <c r="AD786" s="53">
        <f t="shared" ref="AD786" si="2303">AC248+AD427</f>
        <v>35</v>
      </c>
      <c r="AE786" s="53"/>
      <c r="AF786" s="52">
        <f t="shared" ref="AF786" si="2304">AE248+AF427</f>
        <v>4</v>
      </c>
      <c r="AG786" s="52"/>
      <c r="AH786" s="53">
        <f t="shared" ref="AH786" si="2305">AG248+AH427</f>
        <v>31</v>
      </c>
      <c r="AI786" s="53"/>
      <c r="AJ786" s="52">
        <f t="shared" ref="AJ786" si="2306">AI248+AJ427</f>
        <v>2</v>
      </c>
      <c r="AK786" s="52"/>
    </row>
    <row r="787" spans="2:37" ht="15" thickBot="1">
      <c r="B787" s="57" t="s">
        <v>325</v>
      </c>
      <c r="C787" s="57"/>
      <c r="D787" s="58">
        <f t="shared" si="1510"/>
        <v>43</v>
      </c>
      <c r="E787" s="59"/>
      <c r="F787" s="60">
        <f t="shared" si="1511"/>
        <v>5</v>
      </c>
      <c r="G787" s="60"/>
      <c r="H787" s="60">
        <f t="shared" si="1916"/>
        <v>48</v>
      </c>
      <c r="I787" s="60"/>
      <c r="J787" s="53">
        <f t="shared" si="1512"/>
        <v>1</v>
      </c>
      <c r="K787" s="53"/>
      <c r="L787" s="52">
        <f t="shared" ref="L787" si="2307">K249+L428</f>
        <v>0</v>
      </c>
      <c r="M787" s="52"/>
      <c r="N787" s="53">
        <f t="shared" ref="N787" si="2308">M249+N428</f>
        <v>3</v>
      </c>
      <c r="O787" s="53"/>
      <c r="P787" s="52">
        <f t="shared" ref="P787" si="2309">O249+P428</f>
        <v>0</v>
      </c>
      <c r="Q787" s="52"/>
      <c r="R787" s="53">
        <f t="shared" ref="R787" si="2310">Q249+R428</f>
        <v>6</v>
      </c>
      <c r="S787" s="53"/>
      <c r="T787" s="52">
        <f t="shared" ref="T787" si="2311">S249+T428</f>
        <v>1</v>
      </c>
      <c r="U787" s="52"/>
      <c r="V787" s="53">
        <f t="shared" ref="V787" si="2312">U249+V428</f>
        <v>7</v>
      </c>
      <c r="W787" s="53"/>
      <c r="X787" s="52">
        <f t="shared" ref="X787" si="2313">W249+X428</f>
        <v>0</v>
      </c>
      <c r="Y787" s="52"/>
      <c r="Z787" s="53">
        <f t="shared" ref="Z787" si="2314">Y249+Z428</f>
        <v>2</v>
      </c>
      <c r="AA787" s="53"/>
      <c r="AB787" s="52">
        <f t="shared" ref="AB787" si="2315">AA249+AB428</f>
        <v>1</v>
      </c>
      <c r="AC787" s="52"/>
      <c r="AD787" s="53">
        <f t="shared" ref="AD787" si="2316">AC249+AD428</f>
        <v>3</v>
      </c>
      <c r="AE787" s="53"/>
      <c r="AF787" s="52">
        <f t="shared" ref="AF787" si="2317">AE249+AF428</f>
        <v>0</v>
      </c>
      <c r="AG787" s="52"/>
      <c r="AH787" s="53">
        <f t="shared" ref="AH787" si="2318">AG249+AH428</f>
        <v>21</v>
      </c>
      <c r="AI787" s="53"/>
      <c r="AJ787" s="52">
        <f t="shared" ref="AJ787" si="2319">AI249+AJ428</f>
        <v>3</v>
      </c>
      <c r="AK787" s="52"/>
    </row>
    <row r="788" spans="2:37" ht="15" thickBot="1">
      <c r="B788" s="57" t="s">
        <v>326</v>
      </c>
      <c r="C788" s="57"/>
      <c r="D788" s="58">
        <f t="shared" si="1510"/>
        <v>88</v>
      </c>
      <c r="E788" s="59"/>
      <c r="F788" s="60">
        <f t="shared" si="1511"/>
        <v>9</v>
      </c>
      <c r="G788" s="60"/>
      <c r="H788" s="60">
        <f t="shared" si="1916"/>
        <v>97</v>
      </c>
      <c r="I788" s="60"/>
      <c r="J788" s="53">
        <f t="shared" si="1512"/>
        <v>3</v>
      </c>
      <c r="K788" s="53"/>
      <c r="L788" s="52">
        <f t="shared" ref="L788" si="2320">K250+L429</f>
        <v>1</v>
      </c>
      <c r="M788" s="52"/>
      <c r="N788" s="53">
        <f t="shared" ref="N788" si="2321">M250+N429</f>
        <v>11</v>
      </c>
      <c r="O788" s="53"/>
      <c r="P788" s="52">
        <f t="shared" ref="P788" si="2322">O250+P429</f>
        <v>2</v>
      </c>
      <c r="Q788" s="52"/>
      <c r="R788" s="53">
        <f t="shared" ref="R788" si="2323">Q250+R429</f>
        <v>8</v>
      </c>
      <c r="S788" s="53"/>
      <c r="T788" s="52">
        <f t="shared" ref="T788" si="2324">S250+T429</f>
        <v>2</v>
      </c>
      <c r="U788" s="52"/>
      <c r="V788" s="53">
        <f t="shared" ref="V788" si="2325">U250+V429</f>
        <v>7</v>
      </c>
      <c r="W788" s="53"/>
      <c r="X788" s="52">
        <f t="shared" ref="X788" si="2326">W250+X429</f>
        <v>0</v>
      </c>
      <c r="Y788" s="52"/>
      <c r="Z788" s="53">
        <f t="shared" ref="Z788" si="2327">Y250+Z429</f>
        <v>9</v>
      </c>
      <c r="AA788" s="53"/>
      <c r="AB788" s="52">
        <f t="shared" ref="AB788" si="2328">AA250+AB429</f>
        <v>0</v>
      </c>
      <c r="AC788" s="52"/>
      <c r="AD788" s="53">
        <f t="shared" ref="AD788" si="2329">AC250+AD429</f>
        <v>18</v>
      </c>
      <c r="AE788" s="53"/>
      <c r="AF788" s="52">
        <f t="shared" ref="AF788" si="2330">AE250+AF429</f>
        <v>2</v>
      </c>
      <c r="AG788" s="52"/>
      <c r="AH788" s="53">
        <f t="shared" ref="AH788" si="2331">AG250+AH429</f>
        <v>32</v>
      </c>
      <c r="AI788" s="53"/>
      <c r="AJ788" s="52">
        <f t="shared" ref="AJ788" si="2332">AI250+AJ429</f>
        <v>2</v>
      </c>
      <c r="AK788" s="52"/>
    </row>
    <row r="789" spans="2:37" ht="15" thickBot="1">
      <c r="B789" s="57" t="s">
        <v>327</v>
      </c>
      <c r="C789" s="57"/>
      <c r="D789" s="58">
        <f t="shared" si="1510"/>
        <v>37</v>
      </c>
      <c r="E789" s="59"/>
      <c r="F789" s="60">
        <f t="shared" si="1511"/>
        <v>4</v>
      </c>
      <c r="G789" s="60"/>
      <c r="H789" s="60">
        <f t="shared" ref="H789:H820" si="2333">D789+F789</f>
        <v>41</v>
      </c>
      <c r="I789" s="60"/>
      <c r="J789" s="53">
        <f t="shared" si="1512"/>
        <v>2</v>
      </c>
      <c r="K789" s="53"/>
      <c r="L789" s="52">
        <f t="shared" ref="L789" si="2334">K251+L430</f>
        <v>0</v>
      </c>
      <c r="M789" s="52"/>
      <c r="N789" s="53">
        <f t="shared" ref="N789" si="2335">M251+N430</f>
        <v>1</v>
      </c>
      <c r="O789" s="53"/>
      <c r="P789" s="52">
        <f t="shared" ref="P789" si="2336">O251+P430</f>
        <v>1</v>
      </c>
      <c r="Q789" s="52"/>
      <c r="R789" s="53">
        <f t="shared" ref="R789" si="2337">Q251+R430</f>
        <v>6</v>
      </c>
      <c r="S789" s="53"/>
      <c r="T789" s="52">
        <f t="shared" ref="T789" si="2338">S251+T430</f>
        <v>0</v>
      </c>
      <c r="U789" s="52"/>
      <c r="V789" s="53">
        <f t="shared" ref="V789" si="2339">U251+V430</f>
        <v>2</v>
      </c>
      <c r="W789" s="53"/>
      <c r="X789" s="52">
        <f t="shared" ref="X789" si="2340">W251+X430</f>
        <v>1</v>
      </c>
      <c r="Y789" s="52"/>
      <c r="Z789" s="53">
        <f t="shared" ref="Z789" si="2341">Y251+Z430</f>
        <v>1</v>
      </c>
      <c r="AA789" s="53"/>
      <c r="AB789" s="52">
        <f t="shared" ref="AB789" si="2342">AA251+AB430</f>
        <v>0</v>
      </c>
      <c r="AC789" s="52"/>
      <c r="AD789" s="53">
        <f t="shared" ref="AD789" si="2343">AC251+AD430</f>
        <v>10</v>
      </c>
      <c r="AE789" s="53"/>
      <c r="AF789" s="52">
        <f t="shared" ref="AF789" si="2344">AE251+AF430</f>
        <v>0</v>
      </c>
      <c r="AG789" s="52"/>
      <c r="AH789" s="53">
        <f t="shared" ref="AH789" si="2345">AG251+AH430</f>
        <v>15</v>
      </c>
      <c r="AI789" s="53"/>
      <c r="AJ789" s="52">
        <f t="shared" ref="AJ789" si="2346">AI251+AJ430</f>
        <v>2</v>
      </c>
      <c r="AK789" s="52"/>
    </row>
    <row r="790" spans="2:37" ht="15" thickBot="1">
      <c r="B790" s="57" t="s">
        <v>328</v>
      </c>
      <c r="C790" s="57"/>
      <c r="D790" s="58">
        <f t="shared" ref="D790:D853" si="2347">J790+N790+R790+V790+Z790+AD790+AH790</f>
        <v>56</v>
      </c>
      <c r="E790" s="59"/>
      <c r="F790" s="60">
        <f t="shared" ref="F790:F853" si="2348">L790+P790+T790+X790+AB790+AF790+AJ790</f>
        <v>3</v>
      </c>
      <c r="G790" s="60"/>
      <c r="H790" s="60">
        <f t="shared" si="2333"/>
        <v>59</v>
      </c>
      <c r="I790" s="60"/>
      <c r="J790" s="53">
        <f t="shared" ref="J790:J853" si="2349">I252+J431</f>
        <v>1</v>
      </c>
      <c r="K790" s="53"/>
      <c r="L790" s="52">
        <f t="shared" ref="L790" si="2350">K252+L431</f>
        <v>0</v>
      </c>
      <c r="M790" s="52"/>
      <c r="N790" s="53">
        <f t="shared" ref="N790" si="2351">M252+N431</f>
        <v>8</v>
      </c>
      <c r="O790" s="53"/>
      <c r="P790" s="52">
        <f t="shared" ref="P790" si="2352">O252+P431</f>
        <v>1</v>
      </c>
      <c r="Q790" s="52"/>
      <c r="R790" s="53">
        <f t="shared" ref="R790" si="2353">Q252+R431</f>
        <v>8</v>
      </c>
      <c r="S790" s="53"/>
      <c r="T790" s="52">
        <f t="shared" ref="T790" si="2354">S252+T431</f>
        <v>0</v>
      </c>
      <c r="U790" s="52"/>
      <c r="V790" s="53">
        <f t="shared" ref="V790" si="2355">U252+V431</f>
        <v>4</v>
      </c>
      <c r="W790" s="53"/>
      <c r="X790" s="52">
        <f t="shared" ref="X790" si="2356">W252+X431</f>
        <v>0</v>
      </c>
      <c r="Y790" s="52"/>
      <c r="Z790" s="53">
        <f t="shared" ref="Z790" si="2357">Y252+Z431</f>
        <v>4</v>
      </c>
      <c r="AA790" s="53"/>
      <c r="AB790" s="52">
        <f t="shared" ref="AB790" si="2358">AA252+AB431</f>
        <v>0</v>
      </c>
      <c r="AC790" s="52"/>
      <c r="AD790" s="53">
        <f t="shared" ref="AD790" si="2359">AC252+AD431</f>
        <v>19</v>
      </c>
      <c r="AE790" s="53"/>
      <c r="AF790" s="52">
        <f t="shared" ref="AF790" si="2360">AE252+AF431</f>
        <v>1</v>
      </c>
      <c r="AG790" s="52"/>
      <c r="AH790" s="53">
        <f t="shared" ref="AH790" si="2361">AG252+AH431</f>
        <v>12</v>
      </c>
      <c r="AI790" s="53"/>
      <c r="AJ790" s="52">
        <f t="shared" ref="AJ790" si="2362">AI252+AJ431</f>
        <v>1</v>
      </c>
      <c r="AK790" s="52"/>
    </row>
    <row r="791" spans="2:37" ht="15" thickBot="1">
      <c r="B791" s="57" t="s">
        <v>329</v>
      </c>
      <c r="C791" s="57"/>
      <c r="D791" s="58">
        <f t="shared" si="2347"/>
        <v>29</v>
      </c>
      <c r="E791" s="59"/>
      <c r="F791" s="60">
        <f t="shared" si="2348"/>
        <v>4</v>
      </c>
      <c r="G791" s="60"/>
      <c r="H791" s="60">
        <f t="shared" si="2333"/>
        <v>33</v>
      </c>
      <c r="I791" s="60"/>
      <c r="J791" s="53">
        <f t="shared" si="2349"/>
        <v>0</v>
      </c>
      <c r="K791" s="53"/>
      <c r="L791" s="52">
        <f t="shared" ref="L791" si="2363">K253+L432</f>
        <v>0</v>
      </c>
      <c r="M791" s="52"/>
      <c r="N791" s="53">
        <f t="shared" ref="N791" si="2364">M253+N432</f>
        <v>0</v>
      </c>
      <c r="O791" s="53"/>
      <c r="P791" s="52">
        <f t="shared" ref="P791" si="2365">O253+P432</f>
        <v>0</v>
      </c>
      <c r="Q791" s="52"/>
      <c r="R791" s="53">
        <f t="shared" ref="R791" si="2366">Q253+R432</f>
        <v>3</v>
      </c>
      <c r="S791" s="53"/>
      <c r="T791" s="52">
        <f t="shared" ref="T791" si="2367">S253+T432</f>
        <v>0</v>
      </c>
      <c r="U791" s="52"/>
      <c r="V791" s="53">
        <f t="shared" ref="V791" si="2368">U253+V432</f>
        <v>4</v>
      </c>
      <c r="W791" s="53"/>
      <c r="X791" s="52">
        <f t="shared" ref="X791" si="2369">W253+X432</f>
        <v>0</v>
      </c>
      <c r="Y791" s="52"/>
      <c r="Z791" s="53">
        <f t="shared" ref="Z791" si="2370">Y253+Z432</f>
        <v>2</v>
      </c>
      <c r="AA791" s="53"/>
      <c r="AB791" s="52">
        <f t="shared" ref="AB791" si="2371">AA253+AB432</f>
        <v>0</v>
      </c>
      <c r="AC791" s="52"/>
      <c r="AD791" s="53">
        <f t="shared" ref="AD791" si="2372">AC253+AD432</f>
        <v>12</v>
      </c>
      <c r="AE791" s="53"/>
      <c r="AF791" s="52">
        <f t="shared" ref="AF791" si="2373">AE253+AF432</f>
        <v>2</v>
      </c>
      <c r="AG791" s="52"/>
      <c r="AH791" s="53">
        <f t="shared" ref="AH791" si="2374">AG253+AH432</f>
        <v>8</v>
      </c>
      <c r="AI791" s="53"/>
      <c r="AJ791" s="52">
        <f t="shared" ref="AJ791" si="2375">AI253+AJ432</f>
        <v>2</v>
      </c>
      <c r="AK791" s="52"/>
    </row>
    <row r="792" spans="2:37" ht="15" thickBot="1">
      <c r="B792" s="57" t="s">
        <v>330</v>
      </c>
      <c r="C792" s="57"/>
      <c r="D792" s="58">
        <f t="shared" si="2347"/>
        <v>30</v>
      </c>
      <c r="E792" s="59"/>
      <c r="F792" s="60">
        <f t="shared" si="2348"/>
        <v>1</v>
      </c>
      <c r="G792" s="60"/>
      <c r="H792" s="60">
        <f t="shared" si="2333"/>
        <v>31</v>
      </c>
      <c r="I792" s="60"/>
      <c r="J792" s="53">
        <f t="shared" si="2349"/>
        <v>0</v>
      </c>
      <c r="K792" s="53"/>
      <c r="L792" s="52">
        <f t="shared" ref="L792" si="2376">K254+L433</f>
        <v>0</v>
      </c>
      <c r="M792" s="52"/>
      <c r="N792" s="53">
        <f t="shared" ref="N792" si="2377">M254+N433</f>
        <v>1</v>
      </c>
      <c r="O792" s="53"/>
      <c r="P792" s="52">
        <f t="shared" ref="P792" si="2378">O254+P433</f>
        <v>0</v>
      </c>
      <c r="Q792" s="52"/>
      <c r="R792" s="53">
        <f t="shared" ref="R792" si="2379">Q254+R433</f>
        <v>5</v>
      </c>
      <c r="S792" s="53"/>
      <c r="T792" s="52">
        <f t="shared" ref="T792" si="2380">S254+T433</f>
        <v>0</v>
      </c>
      <c r="U792" s="52"/>
      <c r="V792" s="53">
        <f t="shared" ref="V792" si="2381">U254+V433</f>
        <v>3</v>
      </c>
      <c r="W792" s="53"/>
      <c r="X792" s="52">
        <f t="shared" ref="X792" si="2382">W254+X433</f>
        <v>0</v>
      </c>
      <c r="Y792" s="52"/>
      <c r="Z792" s="53">
        <f t="shared" ref="Z792" si="2383">Y254+Z433</f>
        <v>4</v>
      </c>
      <c r="AA792" s="53"/>
      <c r="AB792" s="52">
        <f t="shared" ref="AB792" si="2384">AA254+AB433</f>
        <v>0</v>
      </c>
      <c r="AC792" s="52"/>
      <c r="AD792" s="53">
        <f t="shared" ref="AD792" si="2385">AC254+AD433</f>
        <v>7</v>
      </c>
      <c r="AE792" s="53"/>
      <c r="AF792" s="52">
        <f t="shared" ref="AF792" si="2386">AE254+AF433</f>
        <v>1</v>
      </c>
      <c r="AG792" s="52"/>
      <c r="AH792" s="53">
        <f t="shared" ref="AH792" si="2387">AG254+AH433</f>
        <v>10</v>
      </c>
      <c r="AI792" s="53"/>
      <c r="AJ792" s="52">
        <f t="shared" ref="AJ792" si="2388">AI254+AJ433</f>
        <v>0</v>
      </c>
      <c r="AK792" s="52"/>
    </row>
    <row r="793" spans="2:37" ht="15" thickBot="1">
      <c r="B793" s="57" t="s">
        <v>331</v>
      </c>
      <c r="C793" s="57"/>
      <c r="D793" s="58">
        <f t="shared" si="2347"/>
        <v>49</v>
      </c>
      <c r="E793" s="59"/>
      <c r="F793" s="60">
        <f t="shared" si="2348"/>
        <v>3</v>
      </c>
      <c r="G793" s="60"/>
      <c r="H793" s="60">
        <f t="shared" si="2333"/>
        <v>52</v>
      </c>
      <c r="I793" s="60"/>
      <c r="J793" s="53">
        <f t="shared" si="2349"/>
        <v>2</v>
      </c>
      <c r="K793" s="53"/>
      <c r="L793" s="52">
        <f t="shared" ref="L793" si="2389">K255+L434</f>
        <v>0</v>
      </c>
      <c r="M793" s="52"/>
      <c r="N793" s="53">
        <f t="shared" ref="N793" si="2390">M255+N434</f>
        <v>1</v>
      </c>
      <c r="O793" s="53"/>
      <c r="P793" s="52">
        <f t="shared" ref="P793" si="2391">O255+P434</f>
        <v>0</v>
      </c>
      <c r="Q793" s="52"/>
      <c r="R793" s="53">
        <f t="shared" ref="R793" si="2392">Q255+R434</f>
        <v>6</v>
      </c>
      <c r="S793" s="53"/>
      <c r="T793" s="52">
        <f t="shared" ref="T793" si="2393">S255+T434</f>
        <v>1</v>
      </c>
      <c r="U793" s="52"/>
      <c r="V793" s="53">
        <f t="shared" ref="V793" si="2394">U255+V434</f>
        <v>6</v>
      </c>
      <c r="W793" s="53"/>
      <c r="X793" s="52">
        <f t="shared" ref="X793" si="2395">W255+X434</f>
        <v>0</v>
      </c>
      <c r="Y793" s="52"/>
      <c r="Z793" s="53">
        <f t="shared" ref="Z793" si="2396">Y255+Z434</f>
        <v>6</v>
      </c>
      <c r="AA793" s="53"/>
      <c r="AB793" s="52">
        <f t="shared" ref="AB793" si="2397">AA255+AB434</f>
        <v>0</v>
      </c>
      <c r="AC793" s="52"/>
      <c r="AD793" s="53">
        <f t="shared" ref="AD793" si="2398">AC255+AD434</f>
        <v>4</v>
      </c>
      <c r="AE793" s="53"/>
      <c r="AF793" s="52">
        <f t="shared" ref="AF793" si="2399">AE255+AF434</f>
        <v>0</v>
      </c>
      <c r="AG793" s="52"/>
      <c r="AH793" s="53">
        <f t="shared" ref="AH793" si="2400">AG255+AH434</f>
        <v>24</v>
      </c>
      <c r="AI793" s="53"/>
      <c r="AJ793" s="52">
        <f t="shared" ref="AJ793" si="2401">AI255+AJ434</f>
        <v>2</v>
      </c>
      <c r="AK793" s="52"/>
    </row>
    <row r="794" spans="2:37" ht="15" thickBot="1">
      <c r="B794" s="57" t="s">
        <v>332</v>
      </c>
      <c r="C794" s="57"/>
      <c r="D794" s="58">
        <f t="shared" si="2347"/>
        <v>70</v>
      </c>
      <c r="E794" s="59"/>
      <c r="F794" s="60">
        <f t="shared" si="2348"/>
        <v>3</v>
      </c>
      <c r="G794" s="60"/>
      <c r="H794" s="60">
        <f t="shared" si="2333"/>
        <v>73</v>
      </c>
      <c r="I794" s="60"/>
      <c r="J794" s="53">
        <f t="shared" si="2349"/>
        <v>0</v>
      </c>
      <c r="K794" s="53"/>
      <c r="L794" s="52">
        <f t="shared" ref="L794" si="2402">K256+L435</f>
        <v>0</v>
      </c>
      <c r="M794" s="52"/>
      <c r="N794" s="53">
        <f t="shared" ref="N794" si="2403">M256+N435</f>
        <v>11</v>
      </c>
      <c r="O794" s="53"/>
      <c r="P794" s="52">
        <f t="shared" ref="P794" si="2404">O256+P435</f>
        <v>0</v>
      </c>
      <c r="Q794" s="52"/>
      <c r="R794" s="53">
        <f t="shared" ref="R794" si="2405">Q256+R435</f>
        <v>6</v>
      </c>
      <c r="S794" s="53"/>
      <c r="T794" s="52">
        <f t="shared" ref="T794" si="2406">S256+T435</f>
        <v>0</v>
      </c>
      <c r="U794" s="52"/>
      <c r="V794" s="53">
        <f t="shared" ref="V794" si="2407">U256+V435</f>
        <v>11</v>
      </c>
      <c r="W794" s="53"/>
      <c r="X794" s="52">
        <f t="shared" ref="X794" si="2408">W256+X435</f>
        <v>2</v>
      </c>
      <c r="Y794" s="52"/>
      <c r="Z794" s="53">
        <f t="shared" ref="Z794" si="2409">Y256+Z435</f>
        <v>3</v>
      </c>
      <c r="AA794" s="53"/>
      <c r="AB794" s="52">
        <f t="shared" ref="AB794" si="2410">AA256+AB435</f>
        <v>0</v>
      </c>
      <c r="AC794" s="52"/>
      <c r="AD794" s="53">
        <f t="shared" ref="AD794" si="2411">AC256+AD435</f>
        <v>12</v>
      </c>
      <c r="AE794" s="53"/>
      <c r="AF794" s="52">
        <f t="shared" ref="AF794" si="2412">AE256+AF435</f>
        <v>1</v>
      </c>
      <c r="AG794" s="52"/>
      <c r="AH794" s="53">
        <f t="shared" ref="AH794" si="2413">AG256+AH435</f>
        <v>27</v>
      </c>
      <c r="AI794" s="53"/>
      <c r="AJ794" s="52">
        <f t="shared" ref="AJ794" si="2414">AI256+AJ435</f>
        <v>0</v>
      </c>
      <c r="AK794" s="52"/>
    </row>
    <row r="795" spans="2:37" ht="15" thickBot="1">
      <c r="B795" s="57" t="s">
        <v>454</v>
      </c>
      <c r="C795" s="57"/>
      <c r="D795" s="58">
        <f t="shared" si="2347"/>
        <v>71</v>
      </c>
      <c r="E795" s="59"/>
      <c r="F795" s="60">
        <f t="shared" si="2348"/>
        <v>10</v>
      </c>
      <c r="G795" s="60"/>
      <c r="H795" s="60">
        <f t="shared" si="2333"/>
        <v>81</v>
      </c>
      <c r="I795" s="60"/>
      <c r="J795" s="53">
        <f t="shared" si="2349"/>
        <v>1</v>
      </c>
      <c r="K795" s="53"/>
      <c r="L795" s="52">
        <f t="shared" ref="L795" si="2415">K257+L436</f>
        <v>0</v>
      </c>
      <c r="M795" s="52"/>
      <c r="N795" s="53">
        <f t="shared" ref="N795" si="2416">M257+N436</f>
        <v>7</v>
      </c>
      <c r="O795" s="53"/>
      <c r="P795" s="52">
        <f t="shared" ref="P795" si="2417">O257+P436</f>
        <v>2</v>
      </c>
      <c r="Q795" s="52"/>
      <c r="R795" s="53">
        <f t="shared" ref="R795" si="2418">Q257+R436</f>
        <v>8</v>
      </c>
      <c r="S795" s="53"/>
      <c r="T795" s="52">
        <f t="shared" ref="T795" si="2419">S257+T436</f>
        <v>0</v>
      </c>
      <c r="U795" s="52"/>
      <c r="V795" s="53">
        <f t="shared" ref="V795" si="2420">U257+V436</f>
        <v>4</v>
      </c>
      <c r="W795" s="53"/>
      <c r="X795" s="52">
        <f t="shared" ref="X795" si="2421">W257+X436</f>
        <v>1</v>
      </c>
      <c r="Y795" s="52"/>
      <c r="Z795" s="53">
        <f t="shared" ref="Z795" si="2422">Y257+Z436</f>
        <v>7</v>
      </c>
      <c r="AA795" s="53"/>
      <c r="AB795" s="52">
        <f t="shared" ref="AB795" si="2423">AA257+AB436</f>
        <v>1</v>
      </c>
      <c r="AC795" s="52"/>
      <c r="AD795" s="53">
        <f t="shared" ref="AD795" si="2424">AC257+AD436</f>
        <v>21</v>
      </c>
      <c r="AE795" s="53"/>
      <c r="AF795" s="52">
        <f t="shared" ref="AF795" si="2425">AE257+AF436</f>
        <v>3</v>
      </c>
      <c r="AG795" s="52"/>
      <c r="AH795" s="53">
        <f t="shared" ref="AH795" si="2426">AG257+AH436</f>
        <v>23</v>
      </c>
      <c r="AI795" s="53"/>
      <c r="AJ795" s="52">
        <f t="shared" ref="AJ795" si="2427">AI257+AJ436</f>
        <v>3</v>
      </c>
      <c r="AK795" s="52"/>
    </row>
    <row r="796" spans="2:37" ht="15" thickBot="1">
      <c r="B796" s="57" t="s">
        <v>334</v>
      </c>
      <c r="C796" s="57"/>
      <c r="D796" s="58">
        <f t="shared" si="2347"/>
        <v>36</v>
      </c>
      <c r="E796" s="59"/>
      <c r="F796" s="60">
        <f t="shared" si="2348"/>
        <v>4</v>
      </c>
      <c r="G796" s="60"/>
      <c r="H796" s="60">
        <f t="shared" si="2333"/>
        <v>40</v>
      </c>
      <c r="I796" s="60"/>
      <c r="J796" s="53">
        <f t="shared" si="2349"/>
        <v>0</v>
      </c>
      <c r="K796" s="53"/>
      <c r="L796" s="52">
        <f t="shared" ref="L796" si="2428">K258+L437</f>
        <v>0</v>
      </c>
      <c r="M796" s="52"/>
      <c r="N796" s="53">
        <f t="shared" ref="N796" si="2429">M258+N437</f>
        <v>0</v>
      </c>
      <c r="O796" s="53"/>
      <c r="P796" s="52">
        <f t="shared" ref="P796" si="2430">O258+P437</f>
        <v>0</v>
      </c>
      <c r="Q796" s="52"/>
      <c r="R796" s="53">
        <f t="shared" ref="R796" si="2431">Q258+R437</f>
        <v>3</v>
      </c>
      <c r="S796" s="53"/>
      <c r="T796" s="52">
        <f t="shared" ref="T796" si="2432">S258+T437</f>
        <v>0</v>
      </c>
      <c r="U796" s="52"/>
      <c r="V796" s="53">
        <f t="shared" ref="V796" si="2433">U258+V437</f>
        <v>3</v>
      </c>
      <c r="W796" s="53"/>
      <c r="X796" s="52">
        <f t="shared" ref="X796" si="2434">W258+X437</f>
        <v>1</v>
      </c>
      <c r="Y796" s="52"/>
      <c r="Z796" s="53">
        <f t="shared" ref="Z796" si="2435">Y258+Z437</f>
        <v>2</v>
      </c>
      <c r="AA796" s="53"/>
      <c r="AB796" s="52">
        <f t="shared" ref="AB796" si="2436">AA258+AB437</f>
        <v>1</v>
      </c>
      <c r="AC796" s="52"/>
      <c r="AD796" s="53">
        <f t="shared" ref="AD796" si="2437">AC258+AD437</f>
        <v>7</v>
      </c>
      <c r="AE796" s="53"/>
      <c r="AF796" s="52">
        <f t="shared" ref="AF796" si="2438">AE258+AF437</f>
        <v>0</v>
      </c>
      <c r="AG796" s="52"/>
      <c r="AH796" s="53">
        <f t="shared" ref="AH796" si="2439">AG258+AH437</f>
        <v>21</v>
      </c>
      <c r="AI796" s="53"/>
      <c r="AJ796" s="52">
        <f t="shared" ref="AJ796" si="2440">AI258+AJ437</f>
        <v>2</v>
      </c>
      <c r="AK796" s="52"/>
    </row>
    <row r="797" spans="2:37" ht="15" thickBot="1">
      <c r="B797" s="57" t="s">
        <v>335</v>
      </c>
      <c r="C797" s="57"/>
      <c r="D797" s="58">
        <f t="shared" si="2347"/>
        <v>31</v>
      </c>
      <c r="E797" s="59"/>
      <c r="F797" s="60">
        <f t="shared" si="2348"/>
        <v>4</v>
      </c>
      <c r="G797" s="60"/>
      <c r="H797" s="60">
        <f t="shared" si="2333"/>
        <v>35</v>
      </c>
      <c r="I797" s="60"/>
      <c r="J797" s="53">
        <f t="shared" si="2349"/>
        <v>0</v>
      </c>
      <c r="K797" s="53"/>
      <c r="L797" s="52">
        <f t="shared" ref="L797" si="2441">K259+L438</f>
        <v>0</v>
      </c>
      <c r="M797" s="52"/>
      <c r="N797" s="53">
        <f t="shared" ref="N797" si="2442">M259+N438</f>
        <v>1</v>
      </c>
      <c r="O797" s="53"/>
      <c r="P797" s="52">
        <f t="shared" ref="P797" si="2443">O259+P438</f>
        <v>1</v>
      </c>
      <c r="Q797" s="52"/>
      <c r="R797" s="53">
        <f t="shared" ref="R797" si="2444">Q259+R438</f>
        <v>1</v>
      </c>
      <c r="S797" s="53"/>
      <c r="T797" s="52">
        <f t="shared" ref="T797" si="2445">S259+T438</f>
        <v>0</v>
      </c>
      <c r="U797" s="52"/>
      <c r="V797" s="53">
        <f t="shared" ref="V797" si="2446">U259+V438</f>
        <v>0</v>
      </c>
      <c r="W797" s="53"/>
      <c r="X797" s="52">
        <f t="shared" ref="X797" si="2447">W259+X438</f>
        <v>0</v>
      </c>
      <c r="Y797" s="52"/>
      <c r="Z797" s="53">
        <f t="shared" ref="Z797" si="2448">Y259+Z438</f>
        <v>0</v>
      </c>
      <c r="AA797" s="53"/>
      <c r="AB797" s="52">
        <f t="shared" ref="AB797" si="2449">AA259+AB438</f>
        <v>0</v>
      </c>
      <c r="AC797" s="52"/>
      <c r="AD797" s="53">
        <f t="shared" ref="AD797" si="2450">AC259+AD438</f>
        <v>5</v>
      </c>
      <c r="AE797" s="53"/>
      <c r="AF797" s="52">
        <f t="shared" ref="AF797" si="2451">AE259+AF438</f>
        <v>2</v>
      </c>
      <c r="AG797" s="52"/>
      <c r="AH797" s="53">
        <f t="shared" ref="AH797" si="2452">AG259+AH438</f>
        <v>24</v>
      </c>
      <c r="AI797" s="53"/>
      <c r="AJ797" s="52">
        <f t="shared" ref="AJ797" si="2453">AI259+AJ438</f>
        <v>1</v>
      </c>
      <c r="AK797" s="52"/>
    </row>
    <row r="798" spans="2:37" ht="15" thickBot="1">
      <c r="B798" s="57" t="s">
        <v>336</v>
      </c>
      <c r="C798" s="57"/>
      <c r="D798" s="58">
        <f t="shared" si="2347"/>
        <v>43</v>
      </c>
      <c r="E798" s="59"/>
      <c r="F798" s="60">
        <f t="shared" si="2348"/>
        <v>3</v>
      </c>
      <c r="G798" s="60"/>
      <c r="H798" s="60">
        <f t="shared" si="2333"/>
        <v>46</v>
      </c>
      <c r="I798" s="60"/>
      <c r="J798" s="53">
        <f t="shared" si="2349"/>
        <v>0</v>
      </c>
      <c r="K798" s="53"/>
      <c r="L798" s="52">
        <f t="shared" ref="L798" si="2454">K260+L439</f>
        <v>0</v>
      </c>
      <c r="M798" s="52"/>
      <c r="N798" s="53">
        <f t="shared" ref="N798" si="2455">M260+N439</f>
        <v>1</v>
      </c>
      <c r="O798" s="53"/>
      <c r="P798" s="52">
        <f t="shared" ref="P798" si="2456">O260+P439</f>
        <v>0</v>
      </c>
      <c r="Q798" s="52"/>
      <c r="R798" s="53">
        <f t="shared" ref="R798" si="2457">Q260+R439</f>
        <v>8</v>
      </c>
      <c r="S798" s="53"/>
      <c r="T798" s="52">
        <f t="shared" ref="T798" si="2458">S260+T439</f>
        <v>1</v>
      </c>
      <c r="U798" s="52"/>
      <c r="V798" s="53">
        <f t="shared" ref="V798" si="2459">U260+V439</f>
        <v>11</v>
      </c>
      <c r="W798" s="53"/>
      <c r="X798" s="52">
        <f t="shared" ref="X798" si="2460">W260+X439</f>
        <v>0</v>
      </c>
      <c r="Y798" s="52"/>
      <c r="Z798" s="53">
        <f t="shared" ref="Z798" si="2461">Y260+Z439</f>
        <v>8</v>
      </c>
      <c r="AA798" s="53"/>
      <c r="AB798" s="52">
        <f t="shared" ref="AB798" si="2462">AA260+AB439</f>
        <v>1</v>
      </c>
      <c r="AC798" s="52"/>
      <c r="AD798" s="53">
        <f t="shared" ref="AD798" si="2463">AC260+AD439</f>
        <v>7</v>
      </c>
      <c r="AE798" s="53"/>
      <c r="AF798" s="52">
        <f t="shared" ref="AF798" si="2464">AE260+AF439</f>
        <v>0</v>
      </c>
      <c r="AG798" s="52"/>
      <c r="AH798" s="53">
        <f t="shared" ref="AH798" si="2465">AG260+AH439</f>
        <v>8</v>
      </c>
      <c r="AI798" s="53"/>
      <c r="AJ798" s="52">
        <f t="shared" ref="AJ798" si="2466">AI260+AJ439</f>
        <v>1</v>
      </c>
      <c r="AK798" s="52"/>
    </row>
    <row r="799" spans="2:37" ht="15" thickBot="1">
      <c r="B799" s="57" t="s">
        <v>337</v>
      </c>
      <c r="C799" s="57"/>
      <c r="D799" s="58">
        <f t="shared" si="2347"/>
        <v>40</v>
      </c>
      <c r="E799" s="59"/>
      <c r="F799" s="60">
        <f t="shared" si="2348"/>
        <v>2</v>
      </c>
      <c r="G799" s="60"/>
      <c r="H799" s="60">
        <f t="shared" si="2333"/>
        <v>42</v>
      </c>
      <c r="I799" s="60"/>
      <c r="J799" s="53">
        <f t="shared" si="2349"/>
        <v>3</v>
      </c>
      <c r="K799" s="53"/>
      <c r="L799" s="52">
        <f t="shared" ref="L799" si="2467">K261+L440</f>
        <v>0</v>
      </c>
      <c r="M799" s="52"/>
      <c r="N799" s="53">
        <f t="shared" ref="N799" si="2468">M261+N440</f>
        <v>3</v>
      </c>
      <c r="O799" s="53"/>
      <c r="P799" s="52">
        <f t="shared" ref="P799" si="2469">O261+P440</f>
        <v>0</v>
      </c>
      <c r="Q799" s="52"/>
      <c r="R799" s="53">
        <f t="shared" ref="R799" si="2470">Q261+R440</f>
        <v>3</v>
      </c>
      <c r="S799" s="53"/>
      <c r="T799" s="52">
        <f t="shared" ref="T799" si="2471">S261+T440</f>
        <v>0</v>
      </c>
      <c r="U799" s="52"/>
      <c r="V799" s="53">
        <f t="shared" ref="V799" si="2472">U261+V440</f>
        <v>3</v>
      </c>
      <c r="W799" s="53"/>
      <c r="X799" s="52">
        <f t="shared" ref="X799" si="2473">W261+X440</f>
        <v>1</v>
      </c>
      <c r="Y799" s="52"/>
      <c r="Z799" s="53">
        <f t="shared" ref="Z799" si="2474">Y261+Z440</f>
        <v>2</v>
      </c>
      <c r="AA799" s="53"/>
      <c r="AB799" s="52">
        <f t="shared" ref="AB799" si="2475">AA261+AB440</f>
        <v>0</v>
      </c>
      <c r="AC799" s="52"/>
      <c r="AD799" s="53">
        <f t="shared" ref="AD799" si="2476">AC261+AD440</f>
        <v>5</v>
      </c>
      <c r="AE799" s="53"/>
      <c r="AF799" s="52">
        <f t="shared" ref="AF799" si="2477">AE261+AF440</f>
        <v>1</v>
      </c>
      <c r="AG799" s="52"/>
      <c r="AH799" s="53">
        <f t="shared" ref="AH799" si="2478">AG261+AH440</f>
        <v>21</v>
      </c>
      <c r="AI799" s="53"/>
      <c r="AJ799" s="52">
        <f t="shared" ref="AJ799" si="2479">AI261+AJ440</f>
        <v>0</v>
      </c>
      <c r="AK799" s="52"/>
    </row>
    <row r="800" spans="2:37" ht="15" thickBot="1">
      <c r="B800" s="57" t="s">
        <v>338</v>
      </c>
      <c r="C800" s="57"/>
      <c r="D800" s="58">
        <f t="shared" si="2347"/>
        <v>3</v>
      </c>
      <c r="E800" s="59"/>
      <c r="F800" s="60">
        <f t="shared" si="2348"/>
        <v>0</v>
      </c>
      <c r="G800" s="60"/>
      <c r="H800" s="60">
        <f t="shared" si="2333"/>
        <v>3</v>
      </c>
      <c r="I800" s="60"/>
      <c r="J800" s="53">
        <f t="shared" si="2349"/>
        <v>0</v>
      </c>
      <c r="K800" s="53"/>
      <c r="L800" s="52">
        <f t="shared" ref="L800" si="2480">K262+L441</f>
        <v>0</v>
      </c>
      <c r="M800" s="52"/>
      <c r="N800" s="53">
        <f t="shared" ref="N800" si="2481">M262+N441</f>
        <v>0</v>
      </c>
      <c r="O800" s="53"/>
      <c r="P800" s="52">
        <f t="shared" ref="P800" si="2482">O262+P441</f>
        <v>0</v>
      </c>
      <c r="Q800" s="52"/>
      <c r="R800" s="53">
        <f t="shared" ref="R800" si="2483">Q262+R441</f>
        <v>0</v>
      </c>
      <c r="S800" s="53"/>
      <c r="T800" s="52">
        <f t="shared" ref="T800" si="2484">S262+T441</f>
        <v>0</v>
      </c>
      <c r="U800" s="52"/>
      <c r="V800" s="53">
        <f t="shared" ref="V800" si="2485">U262+V441</f>
        <v>0</v>
      </c>
      <c r="W800" s="53"/>
      <c r="X800" s="52">
        <f t="shared" ref="X800" si="2486">W262+X441</f>
        <v>0</v>
      </c>
      <c r="Y800" s="52"/>
      <c r="Z800" s="53">
        <f t="shared" ref="Z800" si="2487">Y262+Z441</f>
        <v>0</v>
      </c>
      <c r="AA800" s="53"/>
      <c r="AB800" s="52">
        <f t="shared" ref="AB800" si="2488">AA262+AB441</f>
        <v>0</v>
      </c>
      <c r="AC800" s="52"/>
      <c r="AD800" s="53">
        <f t="shared" ref="AD800" si="2489">AC262+AD441</f>
        <v>0</v>
      </c>
      <c r="AE800" s="53"/>
      <c r="AF800" s="52">
        <f t="shared" ref="AF800" si="2490">AE262+AF441</f>
        <v>0</v>
      </c>
      <c r="AG800" s="52"/>
      <c r="AH800" s="53">
        <f t="shared" ref="AH800" si="2491">AG262+AH441</f>
        <v>3</v>
      </c>
      <c r="AI800" s="53"/>
      <c r="AJ800" s="52">
        <f t="shared" ref="AJ800" si="2492">AI262+AJ441</f>
        <v>0</v>
      </c>
      <c r="AK800" s="52"/>
    </row>
    <row r="801" spans="2:37" ht="15" thickBot="1">
      <c r="B801" s="57" t="s">
        <v>339</v>
      </c>
      <c r="C801" s="57"/>
      <c r="D801" s="58">
        <f t="shared" si="2347"/>
        <v>49</v>
      </c>
      <c r="E801" s="59"/>
      <c r="F801" s="60">
        <f t="shared" si="2348"/>
        <v>6</v>
      </c>
      <c r="G801" s="60"/>
      <c r="H801" s="60">
        <f t="shared" si="2333"/>
        <v>55</v>
      </c>
      <c r="I801" s="60"/>
      <c r="J801" s="53">
        <f t="shared" si="2349"/>
        <v>3</v>
      </c>
      <c r="K801" s="53"/>
      <c r="L801" s="52">
        <f t="shared" ref="L801" si="2493">K263+L442</f>
        <v>0</v>
      </c>
      <c r="M801" s="52"/>
      <c r="N801" s="53">
        <f t="shared" ref="N801" si="2494">M263+N442</f>
        <v>10</v>
      </c>
      <c r="O801" s="53"/>
      <c r="P801" s="52">
        <f t="shared" ref="P801" si="2495">O263+P442</f>
        <v>0</v>
      </c>
      <c r="Q801" s="52"/>
      <c r="R801" s="53">
        <f t="shared" ref="R801" si="2496">Q263+R442</f>
        <v>2</v>
      </c>
      <c r="S801" s="53"/>
      <c r="T801" s="52">
        <f t="shared" ref="T801" si="2497">S263+T442</f>
        <v>0</v>
      </c>
      <c r="U801" s="52"/>
      <c r="V801" s="53">
        <f t="shared" ref="V801" si="2498">U263+V442</f>
        <v>6</v>
      </c>
      <c r="W801" s="53"/>
      <c r="X801" s="52">
        <f t="shared" ref="X801" si="2499">W263+X442</f>
        <v>0</v>
      </c>
      <c r="Y801" s="52"/>
      <c r="Z801" s="53">
        <f t="shared" ref="Z801" si="2500">Y263+Z442</f>
        <v>3</v>
      </c>
      <c r="AA801" s="53"/>
      <c r="AB801" s="52">
        <f t="shared" ref="AB801" si="2501">AA263+AB442</f>
        <v>1</v>
      </c>
      <c r="AC801" s="52"/>
      <c r="AD801" s="53">
        <f t="shared" ref="AD801" si="2502">AC263+AD442</f>
        <v>11</v>
      </c>
      <c r="AE801" s="53"/>
      <c r="AF801" s="52">
        <f t="shared" ref="AF801" si="2503">AE263+AF442</f>
        <v>1</v>
      </c>
      <c r="AG801" s="52"/>
      <c r="AH801" s="53">
        <f t="shared" ref="AH801" si="2504">AG263+AH442</f>
        <v>14</v>
      </c>
      <c r="AI801" s="53"/>
      <c r="AJ801" s="52">
        <f t="shared" ref="AJ801" si="2505">AI263+AJ442</f>
        <v>4</v>
      </c>
      <c r="AK801" s="52"/>
    </row>
    <row r="802" spans="2:37" ht="15" thickBot="1">
      <c r="B802" s="57" t="s">
        <v>340</v>
      </c>
      <c r="C802" s="57"/>
      <c r="D802" s="58">
        <f t="shared" si="2347"/>
        <v>20</v>
      </c>
      <c r="E802" s="59"/>
      <c r="F802" s="60">
        <f t="shared" si="2348"/>
        <v>0</v>
      </c>
      <c r="G802" s="60"/>
      <c r="H802" s="60">
        <f t="shared" si="2333"/>
        <v>20</v>
      </c>
      <c r="I802" s="60"/>
      <c r="J802" s="53">
        <f t="shared" si="2349"/>
        <v>1</v>
      </c>
      <c r="K802" s="53"/>
      <c r="L802" s="52">
        <f t="shared" ref="L802" si="2506">K264+L443</f>
        <v>0</v>
      </c>
      <c r="M802" s="52"/>
      <c r="N802" s="53">
        <f t="shared" ref="N802" si="2507">M264+N443</f>
        <v>0</v>
      </c>
      <c r="O802" s="53"/>
      <c r="P802" s="52">
        <f t="shared" ref="P802" si="2508">O264+P443</f>
        <v>0</v>
      </c>
      <c r="Q802" s="52"/>
      <c r="R802" s="53">
        <f t="shared" ref="R802" si="2509">Q264+R443</f>
        <v>0</v>
      </c>
      <c r="S802" s="53"/>
      <c r="T802" s="52">
        <f t="shared" ref="T802" si="2510">S264+T443</f>
        <v>0</v>
      </c>
      <c r="U802" s="52"/>
      <c r="V802" s="53">
        <f t="shared" ref="V802" si="2511">U264+V443</f>
        <v>2</v>
      </c>
      <c r="W802" s="53"/>
      <c r="X802" s="52">
        <f t="shared" ref="X802" si="2512">W264+X443</f>
        <v>0</v>
      </c>
      <c r="Y802" s="52"/>
      <c r="Z802" s="53">
        <f t="shared" ref="Z802" si="2513">Y264+Z443</f>
        <v>4</v>
      </c>
      <c r="AA802" s="53"/>
      <c r="AB802" s="52">
        <f t="shared" ref="AB802" si="2514">AA264+AB443</f>
        <v>0</v>
      </c>
      <c r="AC802" s="52"/>
      <c r="AD802" s="53">
        <f t="shared" ref="AD802" si="2515">AC264+AD443</f>
        <v>2</v>
      </c>
      <c r="AE802" s="53"/>
      <c r="AF802" s="52">
        <f t="shared" ref="AF802" si="2516">AE264+AF443</f>
        <v>0</v>
      </c>
      <c r="AG802" s="52"/>
      <c r="AH802" s="53">
        <f t="shared" ref="AH802" si="2517">AG264+AH443</f>
        <v>11</v>
      </c>
      <c r="AI802" s="53"/>
      <c r="AJ802" s="52">
        <f t="shared" ref="AJ802" si="2518">AI264+AJ443</f>
        <v>0</v>
      </c>
      <c r="AK802" s="52"/>
    </row>
    <row r="803" spans="2:37" ht="15" thickBot="1">
      <c r="B803" s="57" t="s">
        <v>341</v>
      </c>
      <c r="C803" s="57"/>
      <c r="D803" s="58">
        <f t="shared" si="2347"/>
        <v>19</v>
      </c>
      <c r="E803" s="59"/>
      <c r="F803" s="60">
        <f t="shared" si="2348"/>
        <v>3</v>
      </c>
      <c r="G803" s="60"/>
      <c r="H803" s="60">
        <f t="shared" si="2333"/>
        <v>22</v>
      </c>
      <c r="I803" s="60"/>
      <c r="J803" s="53">
        <f t="shared" si="2349"/>
        <v>0</v>
      </c>
      <c r="K803" s="53"/>
      <c r="L803" s="52">
        <f t="shared" ref="L803" si="2519">K265+L444</f>
        <v>0</v>
      </c>
      <c r="M803" s="52"/>
      <c r="N803" s="53">
        <f t="shared" ref="N803" si="2520">M265+N444</f>
        <v>0</v>
      </c>
      <c r="O803" s="53"/>
      <c r="P803" s="52">
        <f t="shared" ref="P803" si="2521">O265+P444</f>
        <v>0</v>
      </c>
      <c r="Q803" s="52"/>
      <c r="R803" s="53">
        <f t="shared" ref="R803" si="2522">Q265+R444</f>
        <v>0</v>
      </c>
      <c r="S803" s="53"/>
      <c r="T803" s="52">
        <f t="shared" ref="T803" si="2523">S265+T444</f>
        <v>2</v>
      </c>
      <c r="U803" s="52"/>
      <c r="V803" s="53">
        <f t="shared" ref="V803" si="2524">U265+V444</f>
        <v>6</v>
      </c>
      <c r="W803" s="53"/>
      <c r="X803" s="52">
        <f t="shared" ref="X803" si="2525">W265+X444</f>
        <v>0</v>
      </c>
      <c r="Y803" s="52"/>
      <c r="Z803" s="53">
        <f t="shared" ref="Z803" si="2526">Y265+Z444</f>
        <v>4</v>
      </c>
      <c r="AA803" s="53"/>
      <c r="AB803" s="52">
        <f t="shared" ref="AB803" si="2527">AA265+AB444</f>
        <v>0</v>
      </c>
      <c r="AC803" s="52"/>
      <c r="AD803" s="53">
        <f t="shared" ref="AD803" si="2528">AC265+AD444</f>
        <v>4</v>
      </c>
      <c r="AE803" s="53"/>
      <c r="AF803" s="52">
        <f t="shared" ref="AF803" si="2529">AE265+AF444</f>
        <v>0</v>
      </c>
      <c r="AG803" s="52"/>
      <c r="AH803" s="53">
        <f t="shared" ref="AH803" si="2530">AG265+AH444</f>
        <v>5</v>
      </c>
      <c r="AI803" s="53"/>
      <c r="AJ803" s="52">
        <f t="shared" ref="AJ803" si="2531">AI265+AJ444</f>
        <v>1</v>
      </c>
      <c r="AK803" s="52"/>
    </row>
    <row r="804" spans="2:37" ht="15" thickBot="1">
      <c r="B804" s="57" t="s">
        <v>342</v>
      </c>
      <c r="C804" s="57"/>
      <c r="D804" s="58">
        <f t="shared" si="2347"/>
        <v>92</v>
      </c>
      <c r="E804" s="59"/>
      <c r="F804" s="60">
        <f t="shared" si="2348"/>
        <v>9</v>
      </c>
      <c r="G804" s="60"/>
      <c r="H804" s="60">
        <f t="shared" si="2333"/>
        <v>101</v>
      </c>
      <c r="I804" s="60"/>
      <c r="J804" s="53">
        <f t="shared" si="2349"/>
        <v>7</v>
      </c>
      <c r="K804" s="53"/>
      <c r="L804" s="52">
        <f t="shared" ref="L804" si="2532">K266+L445</f>
        <v>0</v>
      </c>
      <c r="M804" s="52"/>
      <c r="N804" s="53">
        <f t="shared" ref="N804" si="2533">M266+N445</f>
        <v>18</v>
      </c>
      <c r="O804" s="53"/>
      <c r="P804" s="52">
        <f t="shared" ref="P804" si="2534">O266+P445</f>
        <v>2</v>
      </c>
      <c r="Q804" s="52"/>
      <c r="R804" s="53">
        <f t="shared" ref="R804" si="2535">Q266+R445</f>
        <v>13</v>
      </c>
      <c r="S804" s="53"/>
      <c r="T804" s="52">
        <f t="shared" ref="T804" si="2536">S266+T445</f>
        <v>2</v>
      </c>
      <c r="U804" s="52"/>
      <c r="V804" s="53">
        <f t="shared" ref="V804" si="2537">U266+V445</f>
        <v>10</v>
      </c>
      <c r="W804" s="53"/>
      <c r="X804" s="52">
        <f t="shared" ref="X804" si="2538">W266+X445</f>
        <v>0</v>
      </c>
      <c r="Y804" s="52"/>
      <c r="Z804" s="53">
        <f t="shared" ref="Z804" si="2539">Y266+Z445</f>
        <v>11</v>
      </c>
      <c r="AA804" s="53"/>
      <c r="AB804" s="52">
        <f t="shared" ref="AB804" si="2540">AA266+AB445</f>
        <v>0</v>
      </c>
      <c r="AC804" s="52"/>
      <c r="AD804" s="53">
        <f t="shared" ref="AD804" si="2541">AC266+AD445</f>
        <v>14</v>
      </c>
      <c r="AE804" s="53"/>
      <c r="AF804" s="52">
        <f t="shared" ref="AF804" si="2542">AE266+AF445</f>
        <v>2</v>
      </c>
      <c r="AG804" s="52"/>
      <c r="AH804" s="53">
        <f t="shared" ref="AH804" si="2543">AG266+AH445</f>
        <v>19</v>
      </c>
      <c r="AI804" s="53"/>
      <c r="AJ804" s="52">
        <f t="shared" ref="AJ804" si="2544">AI266+AJ445</f>
        <v>3</v>
      </c>
      <c r="AK804" s="52"/>
    </row>
    <row r="805" spans="2:37" ht="15" thickBot="1">
      <c r="B805" s="57" t="s">
        <v>343</v>
      </c>
      <c r="C805" s="57"/>
      <c r="D805" s="58">
        <f t="shared" si="2347"/>
        <v>8</v>
      </c>
      <c r="E805" s="59"/>
      <c r="F805" s="60">
        <f t="shared" si="2348"/>
        <v>0</v>
      </c>
      <c r="G805" s="60"/>
      <c r="H805" s="60">
        <f t="shared" si="2333"/>
        <v>8</v>
      </c>
      <c r="I805" s="60"/>
      <c r="J805" s="53">
        <f t="shared" si="2349"/>
        <v>0</v>
      </c>
      <c r="K805" s="53"/>
      <c r="L805" s="52">
        <f t="shared" ref="L805" si="2545">K267+L446</f>
        <v>0</v>
      </c>
      <c r="M805" s="52"/>
      <c r="N805" s="53">
        <f t="shared" ref="N805" si="2546">M267+N446</f>
        <v>0</v>
      </c>
      <c r="O805" s="53"/>
      <c r="P805" s="52">
        <f t="shared" ref="P805" si="2547">O267+P446</f>
        <v>0</v>
      </c>
      <c r="Q805" s="52"/>
      <c r="R805" s="53">
        <f t="shared" ref="R805" si="2548">Q267+R446</f>
        <v>0</v>
      </c>
      <c r="S805" s="53"/>
      <c r="T805" s="52">
        <f t="shared" ref="T805" si="2549">S267+T446</f>
        <v>0</v>
      </c>
      <c r="U805" s="52"/>
      <c r="V805" s="53">
        <f t="shared" ref="V805" si="2550">U267+V446</f>
        <v>1</v>
      </c>
      <c r="W805" s="53"/>
      <c r="X805" s="52">
        <f t="shared" ref="X805" si="2551">W267+X446</f>
        <v>0</v>
      </c>
      <c r="Y805" s="52"/>
      <c r="Z805" s="53">
        <f t="shared" ref="Z805" si="2552">Y267+Z446</f>
        <v>3</v>
      </c>
      <c r="AA805" s="53"/>
      <c r="AB805" s="52">
        <f t="shared" ref="AB805" si="2553">AA267+AB446</f>
        <v>0</v>
      </c>
      <c r="AC805" s="52"/>
      <c r="AD805" s="53">
        <f t="shared" ref="AD805" si="2554">AC267+AD446</f>
        <v>0</v>
      </c>
      <c r="AE805" s="53"/>
      <c r="AF805" s="52">
        <f t="shared" ref="AF805" si="2555">AE267+AF446</f>
        <v>0</v>
      </c>
      <c r="AG805" s="52"/>
      <c r="AH805" s="53">
        <f t="shared" ref="AH805" si="2556">AG267+AH446</f>
        <v>4</v>
      </c>
      <c r="AI805" s="53"/>
      <c r="AJ805" s="52">
        <f t="shared" ref="AJ805" si="2557">AI267+AJ446</f>
        <v>0</v>
      </c>
      <c r="AK805" s="52"/>
    </row>
    <row r="806" spans="2:37" ht="15" thickBot="1">
      <c r="B806" s="57" t="s">
        <v>345</v>
      </c>
      <c r="C806" s="57"/>
      <c r="D806" s="58">
        <f t="shared" si="2347"/>
        <v>30</v>
      </c>
      <c r="E806" s="59"/>
      <c r="F806" s="60">
        <f t="shared" si="2348"/>
        <v>1</v>
      </c>
      <c r="G806" s="60"/>
      <c r="H806" s="60">
        <f t="shared" si="2333"/>
        <v>31</v>
      </c>
      <c r="I806" s="60"/>
      <c r="J806" s="53">
        <f t="shared" si="2349"/>
        <v>1</v>
      </c>
      <c r="K806" s="53"/>
      <c r="L806" s="52">
        <f t="shared" ref="L806" si="2558">K268+L447</f>
        <v>0</v>
      </c>
      <c r="M806" s="52"/>
      <c r="N806" s="53">
        <f t="shared" ref="N806" si="2559">M268+N447</f>
        <v>1</v>
      </c>
      <c r="O806" s="53"/>
      <c r="P806" s="52">
        <f t="shared" ref="P806" si="2560">O268+P447</f>
        <v>1</v>
      </c>
      <c r="Q806" s="52"/>
      <c r="R806" s="53">
        <f t="shared" ref="R806" si="2561">Q268+R447</f>
        <v>3</v>
      </c>
      <c r="S806" s="53"/>
      <c r="T806" s="52">
        <f t="shared" ref="T806" si="2562">S268+T447</f>
        <v>0</v>
      </c>
      <c r="U806" s="52"/>
      <c r="V806" s="53">
        <f t="shared" ref="V806" si="2563">U268+V447</f>
        <v>1</v>
      </c>
      <c r="W806" s="53"/>
      <c r="X806" s="52">
        <f t="shared" ref="X806" si="2564">W268+X447</f>
        <v>0</v>
      </c>
      <c r="Y806" s="52"/>
      <c r="Z806" s="53">
        <f t="shared" ref="Z806" si="2565">Y268+Z447</f>
        <v>5</v>
      </c>
      <c r="AA806" s="53"/>
      <c r="AB806" s="52">
        <f t="shared" ref="AB806" si="2566">AA268+AB447</f>
        <v>0</v>
      </c>
      <c r="AC806" s="52"/>
      <c r="AD806" s="53">
        <f t="shared" ref="AD806" si="2567">AC268+AD447</f>
        <v>4</v>
      </c>
      <c r="AE806" s="53"/>
      <c r="AF806" s="52">
        <f t="shared" ref="AF806" si="2568">AE268+AF447</f>
        <v>0</v>
      </c>
      <c r="AG806" s="52"/>
      <c r="AH806" s="53">
        <f t="shared" ref="AH806" si="2569">AG268+AH447</f>
        <v>15</v>
      </c>
      <c r="AI806" s="53"/>
      <c r="AJ806" s="52">
        <f t="shared" ref="AJ806" si="2570">AI268+AJ447</f>
        <v>0</v>
      </c>
      <c r="AK806" s="52"/>
    </row>
    <row r="807" spans="2:37" ht="15" thickBot="1">
      <c r="B807" s="57" t="s">
        <v>455</v>
      </c>
      <c r="C807" s="57"/>
      <c r="D807" s="58">
        <f t="shared" si="2347"/>
        <v>19</v>
      </c>
      <c r="E807" s="59"/>
      <c r="F807" s="60">
        <f t="shared" si="2348"/>
        <v>6</v>
      </c>
      <c r="G807" s="60"/>
      <c r="H807" s="60">
        <f t="shared" si="2333"/>
        <v>25</v>
      </c>
      <c r="I807" s="60"/>
      <c r="J807" s="53">
        <f t="shared" si="2349"/>
        <v>0</v>
      </c>
      <c r="K807" s="53"/>
      <c r="L807" s="52">
        <f t="shared" ref="L807" si="2571">K269+L448</f>
        <v>0</v>
      </c>
      <c r="M807" s="52"/>
      <c r="N807" s="53">
        <f t="shared" ref="N807" si="2572">M269+N448</f>
        <v>1</v>
      </c>
      <c r="O807" s="53"/>
      <c r="P807" s="52">
        <f t="shared" ref="P807" si="2573">O269+P448</f>
        <v>0</v>
      </c>
      <c r="Q807" s="52"/>
      <c r="R807" s="53">
        <f t="shared" ref="R807" si="2574">Q269+R448</f>
        <v>1</v>
      </c>
      <c r="S807" s="53"/>
      <c r="T807" s="52">
        <f t="shared" ref="T807" si="2575">S269+T448</f>
        <v>0</v>
      </c>
      <c r="U807" s="52"/>
      <c r="V807" s="53">
        <f t="shared" ref="V807" si="2576">U269+V448</f>
        <v>1</v>
      </c>
      <c r="W807" s="53"/>
      <c r="X807" s="52">
        <f t="shared" ref="X807" si="2577">W269+X448</f>
        <v>0</v>
      </c>
      <c r="Y807" s="52"/>
      <c r="Z807" s="53">
        <f t="shared" ref="Z807" si="2578">Y269+Z448</f>
        <v>1</v>
      </c>
      <c r="AA807" s="53"/>
      <c r="AB807" s="52">
        <f t="shared" ref="AB807" si="2579">AA269+AB448</f>
        <v>0</v>
      </c>
      <c r="AC807" s="52"/>
      <c r="AD807" s="53">
        <f t="shared" ref="AD807" si="2580">AC269+AD448</f>
        <v>9</v>
      </c>
      <c r="AE807" s="53"/>
      <c r="AF807" s="52">
        <f t="shared" ref="AF807" si="2581">AE269+AF448</f>
        <v>0</v>
      </c>
      <c r="AG807" s="52"/>
      <c r="AH807" s="53">
        <f t="shared" ref="AH807" si="2582">AG269+AH448</f>
        <v>6</v>
      </c>
      <c r="AI807" s="53"/>
      <c r="AJ807" s="52">
        <f t="shared" ref="AJ807" si="2583">AI269+AJ448</f>
        <v>6</v>
      </c>
      <c r="AK807" s="52"/>
    </row>
    <row r="808" spans="2:37" ht="15" thickBot="1">
      <c r="B808" s="57" t="s">
        <v>347</v>
      </c>
      <c r="C808" s="57"/>
      <c r="D808" s="58">
        <f t="shared" si="2347"/>
        <v>23</v>
      </c>
      <c r="E808" s="59"/>
      <c r="F808" s="60">
        <f t="shared" si="2348"/>
        <v>6</v>
      </c>
      <c r="G808" s="60"/>
      <c r="H808" s="60">
        <f t="shared" si="2333"/>
        <v>29</v>
      </c>
      <c r="I808" s="60"/>
      <c r="J808" s="53">
        <f t="shared" si="2349"/>
        <v>0</v>
      </c>
      <c r="K808" s="53"/>
      <c r="L808" s="52">
        <f t="shared" ref="L808" si="2584">K270+L449</f>
        <v>0</v>
      </c>
      <c r="M808" s="52"/>
      <c r="N808" s="53">
        <f t="shared" ref="N808" si="2585">M270+N449</f>
        <v>2</v>
      </c>
      <c r="O808" s="53"/>
      <c r="P808" s="52">
        <f t="shared" ref="P808" si="2586">O270+P449</f>
        <v>0</v>
      </c>
      <c r="Q808" s="52"/>
      <c r="R808" s="53">
        <f t="shared" ref="R808" si="2587">Q270+R449</f>
        <v>2</v>
      </c>
      <c r="S808" s="53"/>
      <c r="T808" s="52">
        <f t="shared" ref="T808" si="2588">S270+T449</f>
        <v>0</v>
      </c>
      <c r="U808" s="52"/>
      <c r="V808" s="53">
        <f t="shared" ref="V808" si="2589">U270+V449</f>
        <v>0</v>
      </c>
      <c r="W808" s="53"/>
      <c r="X808" s="52">
        <f t="shared" ref="X808" si="2590">W270+X449</f>
        <v>2</v>
      </c>
      <c r="Y808" s="52"/>
      <c r="Z808" s="53">
        <f t="shared" ref="Z808" si="2591">Y270+Z449</f>
        <v>4</v>
      </c>
      <c r="AA808" s="53"/>
      <c r="AB808" s="52">
        <f t="shared" ref="AB808" si="2592">AA270+AB449</f>
        <v>1</v>
      </c>
      <c r="AC808" s="52"/>
      <c r="AD808" s="53">
        <f t="shared" ref="AD808" si="2593">AC270+AD449</f>
        <v>6</v>
      </c>
      <c r="AE808" s="53"/>
      <c r="AF808" s="52">
        <f t="shared" ref="AF808" si="2594">AE270+AF449</f>
        <v>2</v>
      </c>
      <c r="AG808" s="52"/>
      <c r="AH808" s="53">
        <f t="shared" ref="AH808" si="2595">AG270+AH449</f>
        <v>9</v>
      </c>
      <c r="AI808" s="53"/>
      <c r="AJ808" s="52">
        <f t="shared" ref="AJ808" si="2596">AI270+AJ449</f>
        <v>1</v>
      </c>
      <c r="AK808" s="52"/>
    </row>
    <row r="809" spans="2:37" ht="15" thickBot="1">
      <c r="B809" s="57" t="s">
        <v>348</v>
      </c>
      <c r="C809" s="57"/>
      <c r="D809" s="58">
        <f t="shared" si="2347"/>
        <v>18</v>
      </c>
      <c r="E809" s="59"/>
      <c r="F809" s="60">
        <f t="shared" si="2348"/>
        <v>0</v>
      </c>
      <c r="G809" s="60"/>
      <c r="H809" s="60">
        <f t="shared" si="2333"/>
        <v>18</v>
      </c>
      <c r="I809" s="60"/>
      <c r="J809" s="53">
        <f t="shared" si="2349"/>
        <v>0</v>
      </c>
      <c r="K809" s="53"/>
      <c r="L809" s="52">
        <f t="shared" ref="L809" si="2597">K271+L450</f>
        <v>0</v>
      </c>
      <c r="M809" s="52"/>
      <c r="N809" s="53">
        <f t="shared" ref="N809" si="2598">M271+N450</f>
        <v>0</v>
      </c>
      <c r="O809" s="53"/>
      <c r="P809" s="52">
        <f t="shared" ref="P809" si="2599">O271+P450</f>
        <v>0</v>
      </c>
      <c r="Q809" s="52"/>
      <c r="R809" s="53">
        <f t="shared" ref="R809" si="2600">Q271+R450</f>
        <v>1</v>
      </c>
      <c r="S809" s="53"/>
      <c r="T809" s="52">
        <f t="shared" ref="T809" si="2601">S271+T450</f>
        <v>0</v>
      </c>
      <c r="U809" s="52"/>
      <c r="V809" s="53">
        <f t="shared" ref="V809" si="2602">U271+V450</f>
        <v>0</v>
      </c>
      <c r="W809" s="53"/>
      <c r="X809" s="52">
        <f t="shared" ref="X809" si="2603">W271+X450</f>
        <v>0</v>
      </c>
      <c r="Y809" s="52"/>
      <c r="Z809" s="53">
        <f t="shared" ref="Z809" si="2604">Y271+Z450</f>
        <v>1</v>
      </c>
      <c r="AA809" s="53"/>
      <c r="AB809" s="52">
        <f t="shared" ref="AB809" si="2605">AA271+AB450</f>
        <v>0</v>
      </c>
      <c r="AC809" s="52"/>
      <c r="AD809" s="53">
        <f t="shared" ref="AD809" si="2606">AC271+AD450</f>
        <v>8</v>
      </c>
      <c r="AE809" s="53"/>
      <c r="AF809" s="52">
        <f t="shared" ref="AF809" si="2607">AE271+AF450</f>
        <v>0</v>
      </c>
      <c r="AG809" s="52"/>
      <c r="AH809" s="53">
        <f t="shared" ref="AH809" si="2608">AG271+AH450</f>
        <v>8</v>
      </c>
      <c r="AI809" s="53"/>
      <c r="AJ809" s="52">
        <f t="shared" ref="AJ809" si="2609">AI271+AJ450</f>
        <v>0</v>
      </c>
      <c r="AK809" s="52"/>
    </row>
    <row r="810" spans="2:37" ht="15" thickBot="1">
      <c r="B810" s="57" t="s">
        <v>349</v>
      </c>
      <c r="C810" s="57"/>
      <c r="D810" s="58">
        <f t="shared" si="2347"/>
        <v>53</v>
      </c>
      <c r="E810" s="59"/>
      <c r="F810" s="60">
        <f t="shared" si="2348"/>
        <v>2</v>
      </c>
      <c r="G810" s="60"/>
      <c r="H810" s="60">
        <f t="shared" si="2333"/>
        <v>55</v>
      </c>
      <c r="I810" s="60"/>
      <c r="J810" s="53">
        <f t="shared" si="2349"/>
        <v>3</v>
      </c>
      <c r="K810" s="53"/>
      <c r="L810" s="52">
        <f t="shared" ref="L810" si="2610">K272+L451</f>
        <v>0</v>
      </c>
      <c r="M810" s="52"/>
      <c r="N810" s="53">
        <f t="shared" ref="N810" si="2611">M272+N451</f>
        <v>13</v>
      </c>
      <c r="O810" s="53"/>
      <c r="P810" s="52">
        <f t="shared" ref="P810" si="2612">O272+P451</f>
        <v>0</v>
      </c>
      <c r="Q810" s="52"/>
      <c r="R810" s="53">
        <f t="shared" ref="R810" si="2613">Q272+R451</f>
        <v>6</v>
      </c>
      <c r="S810" s="53"/>
      <c r="T810" s="52">
        <f t="shared" ref="T810" si="2614">S272+T451</f>
        <v>0</v>
      </c>
      <c r="U810" s="52"/>
      <c r="V810" s="53">
        <f t="shared" ref="V810" si="2615">U272+V451</f>
        <v>3</v>
      </c>
      <c r="W810" s="53"/>
      <c r="X810" s="52">
        <f t="shared" ref="X810" si="2616">W272+X451</f>
        <v>0</v>
      </c>
      <c r="Y810" s="52"/>
      <c r="Z810" s="53">
        <f t="shared" ref="Z810" si="2617">Y272+Z451</f>
        <v>2</v>
      </c>
      <c r="AA810" s="53"/>
      <c r="AB810" s="52">
        <f t="shared" ref="AB810" si="2618">AA272+AB451</f>
        <v>0</v>
      </c>
      <c r="AC810" s="52"/>
      <c r="AD810" s="53">
        <f t="shared" ref="AD810" si="2619">AC272+AD451</f>
        <v>7</v>
      </c>
      <c r="AE810" s="53"/>
      <c r="AF810" s="52">
        <f t="shared" ref="AF810" si="2620">AE272+AF451</f>
        <v>1</v>
      </c>
      <c r="AG810" s="52"/>
      <c r="AH810" s="53">
        <f t="shared" ref="AH810" si="2621">AG272+AH451</f>
        <v>19</v>
      </c>
      <c r="AI810" s="53"/>
      <c r="AJ810" s="52">
        <f t="shared" ref="AJ810" si="2622">AI272+AJ451</f>
        <v>1</v>
      </c>
      <c r="AK810" s="52"/>
    </row>
    <row r="811" spans="2:37" ht="15" thickBot="1">
      <c r="B811" s="57" t="s">
        <v>351</v>
      </c>
      <c r="C811" s="57"/>
      <c r="D811" s="58">
        <f t="shared" si="2347"/>
        <v>19</v>
      </c>
      <c r="E811" s="59"/>
      <c r="F811" s="60">
        <f t="shared" si="2348"/>
        <v>0</v>
      </c>
      <c r="G811" s="60"/>
      <c r="H811" s="60">
        <f t="shared" si="2333"/>
        <v>19</v>
      </c>
      <c r="I811" s="60"/>
      <c r="J811" s="53">
        <f t="shared" si="2349"/>
        <v>0</v>
      </c>
      <c r="K811" s="53"/>
      <c r="L811" s="52">
        <f t="shared" ref="L811" si="2623">K273+L452</f>
        <v>0</v>
      </c>
      <c r="M811" s="52"/>
      <c r="N811" s="53">
        <f t="shared" ref="N811" si="2624">M273+N452</f>
        <v>0</v>
      </c>
      <c r="O811" s="53"/>
      <c r="P811" s="52">
        <f t="shared" ref="P811" si="2625">O273+P452</f>
        <v>0</v>
      </c>
      <c r="Q811" s="52"/>
      <c r="R811" s="53">
        <f t="shared" ref="R811" si="2626">Q273+R452</f>
        <v>0</v>
      </c>
      <c r="S811" s="53"/>
      <c r="T811" s="52">
        <f t="shared" ref="T811" si="2627">S273+T452</f>
        <v>0</v>
      </c>
      <c r="U811" s="52"/>
      <c r="V811" s="53">
        <f t="shared" ref="V811" si="2628">U273+V452</f>
        <v>2</v>
      </c>
      <c r="W811" s="53"/>
      <c r="X811" s="52">
        <f t="shared" ref="X811" si="2629">W273+X452</f>
        <v>0</v>
      </c>
      <c r="Y811" s="52"/>
      <c r="Z811" s="53">
        <f t="shared" ref="Z811" si="2630">Y273+Z452</f>
        <v>1</v>
      </c>
      <c r="AA811" s="53"/>
      <c r="AB811" s="52">
        <f t="shared" ref="AB811" si="2631">AA273+AB452</f>
        <v>0</v>
      </c>
      <c r="AC811" s="52"/>
      <c r="AD811" s="53">
        <f t="shared" ref="AD811" si="2632">AC273+AD452</f>
        <v>3</v>
      </c>
      <c r="AE811" s="53"/>
      <c r="AF811" s="52">
        <f t="shared" ref="AF811" si="2633">AE273+AF452</f>
        <v>0</v>
      </c>
      <c r="AG811" s="52"/>
      <c r="AH811" s="53">
        <f t="shared" ref="AH811" si="2634">AG273+AH452</f>
        <v>13</v>
      </c>
      <c r="AI811" s="53"/>
      <c r="AJ811" s="52">
        <f t="shared" ref="AJ811" si="2635">AI273+AJ452</f>
        <v>0</v>
      </c>
      <c r="AK811" s="52"/>
    </row>
    <row r="812" spans="2:37" ht="15" thickBot="1">
      <c r="B812" s="57" t="s">
        <v>456</v>
      </c>
      <c r="C812" s="57"/>
      <c r="D812" s="58">
        <f t="shared" si="2347"/>
        <v>33</v>
      </c>
      <c r="E812" s="59"/>
      <c r="F812" s="60">
        <f t="shared" si="2348"/>
        <v>2</v>
      </c>
      <c r="G812" s="60"/>
      <c r="H812" s="60">
        <f t="shared" si="2333"/>
        <v>35</v>
      </c>
      <c r="I812" s="60"/>
      <c r="J812" s="53">
        <f t="shared" si="2349"/>
        <v>0</v>
      </c>
      <c r="K812" s="53"/>
      <c r="L812" s="52">
        <f t="shared" ref="L812" si="2636">K274+L453</f>
        <v>0</v>
      </c>
      <c r="M812" s="52"/>
      <c r="N812" s="53">
        <f t="shared" ref="N812" si="2637">M274+N453</f>
        <v>0</v>
      </c>
      <c r="O812" s="53"/>
      <c r="P812" s="52">
        <f t="shared" ref="P812" si="2638">O274+P453</f>
        <v>0</v>
      </c>
      <c r="Q812" s="52"/>
      <c r="R812" s="53">
        <f t="shared" ref="R812" si="2639">Q274+R453</f>
        <v>2</v>
      </c>
      <c r="S812" s="53"/>
      <c r="T812" s="52">
        <f t="shared" ref="T812" si="2640">S274+T453</f>
        <v>0</v>
      </c>
      <c r="U812" s="52"/>
      <c r="V812" s="53">
        <f t="shared" ref="V812" si="2641">U274+V453</f>
        <v>5</v>
      </c>
      <c r="W812" s="53"/>
      <c r="X812" s="52">
        <f t="shared" ref="X812" si="2642">W274+X453</f>
        <v>0</v>
      </c>
      <c r="Y812" s="52"/>
      <c r="Z812" s="53">
        <f t="shared" ref="Z812" si="2643">Y274+Z453</f>
        <v>1</v>
      </c>
      <c r="AA812" s="53"/>
      <c r="AB812" s="52">
        <f t="shared" ref="AB812" si="2644">AA274+AB453</f>
        <v>1</v>
      </c>
      <c r="AC812" s="52"/>
      <c r="AD812" s="53">
        <f t="shared" ref="AD812" si="2645">AC274+AD453</f>
        <v>13</v>
      </c>
      <c r="AE812" s="53"/>
      <c r="AF812" s="52">
        <f t="shared" ref="AF812" si="2646">AE274+AF453</f>
        <v>0</v>
      </c>
      <c r="AG812" s="52"/>
      <c r="AH812" s="53">
        <f t="shared" ref="AH812" si="2647">AG274+AH453</f>
        <v>12</v>
      </c>
      <c r="AI812" s="53"/>
      <c r="AJ812" s="52">
        <f t="shared" ref="AJ812" si="2648">AI274+AJ453</f>
        <v>1</v>
      </c>
      <c r="AK812" s="52"/>
    </row>
    <row r="813" spans="2:37" ht="15" thickBot="1">
      <c r="B813" s="57" t="s">
        <v>352</v>
      </c>
      <c r="C813" s="57"/>
      <c r="D813" s="58">
        <f t="shared" si="2347"/>
        <v>24</v>
      </c>
      <c r="E813" s="59"/>
      <c r="F813" s="60">
        <f t="shared" si="2348"/>
        <v>4</v>
      </c>
      <c r="G813" s="60"/>
      <c r="H813" s="60">
        <f t="shared" si="2333"/>
        <v>28</v>
      </c>
      <c r="I813" s="60"/>
      <c r="J813" s="53">
        <f t="shared" si="2349"/>
        <v>0</v>
      </c>
      <c r="K813" s="53"/>
      <c r="L813" s="52">
        <f t="shared" ref="L813" si="2649">K275+L454</f>
        <v>0</v>
      </c>
      <c r="M813" s="52"/>
      <c r="N813" s="53">
        <f t="shared" ref="N813" si="2650">M275+N454</f>
        <v>0</v>
      </c>
      <c r="O813" s="53"/>
      <c r="P813" s="52">
        <f t="shared" ref="P813" si="2651">O275+P454</f>
        <v>0</v>
      </c>
      <c r="Q813" s="52"/>
      <c r="R813" s="53">
        <f t="shared" ref="R813" si="2652">Q275+R454</f>
        <v>2</v>
      </c>
      <c r="S813" s="53"/>
      <c r="T813" s="52">
        <f t="shared" ref="T813" si="2653">S275+T454</f>
        <v>0</v>
      </c>
      <c r="U813" s="52"/>
      <c r="V813" s="53">
        <f t="shared" ref="V813" si="2654">U275+V454</f>
        <v>5</v>
      </c>
      <c r="W813" s="53"/>
      <c r="X813" s="52">
        <f t="shared" ref="X813" si="2655">W275+X454</f>
        <v>1</v>
      </c>
      <c r="Y813" s="52"/>
      <c r="Z813" s="53">
        <f t="shared" ref="Z813" si="2656">Y275+Z454</f>
        <v>3</v>
      </c>
      <c r="AA813" s="53"/>
      <c r="AB813" s="52">
        <f t="shared" ref="AB813" si="2657">AA275+AB454</f>
        <v>1</v>
      </c>
      <c r="AC813" s="52"/>
      <c r="AD813" s="53">
        <f t="shared" ref="AD813" si="2658">AC275+AD454</f>
        <v>3</v>
      </c>
      <c r="AE813" s="53"/>
      <c r="AF813" s="52">
        <f t="shared" ref="AF813" si="2659">AE275+AF454</f>
        <v>0</v>
      </c>
      <c r="AG813" s="52"/>
      <c r="AH813" s="53">
        <f t="shared" ref="AH813" si="2660">AG275+AH454</f>
        <v>11</v>
      </c>
      <c r="AI813" s="53"/>
      <c r="AJ813" s="52">
        <f t="shared" ref="AJ813" si="2661">AI275+AJ454</f>
        <v>2</v>
      </c>
      <c r="AK813" s="52"/>
    </row>
    <row r="814" spans="2:37" ht="15" thickBot="1">
      <c r="B814" s="57" t="s">
        <v>353</v>
      </c>
      <c r="C814" s="57"/>
      <c r="D814" s="58">
        <f t="shared" si="2347"/>
        <v>26</v>
      </c>
      <c r="E814" s="59"/>
      <c r="F814" s="60">
        <f t="shared" si="2348"/>
        <v>0</v>
      </c>
      <c r="G814" s="60"/>
      <c r="H814" s="60">
        <f t="shared" si="2333"/>
        <v>26</v>
      </c>
      <c r="I814" s="60"/>
      <c r="J814" s="53">
        <f t="shared" si="2349"/>
        <v>0</v>
      </c>
      <c r="K814" s="53"/>
      <c r="L814" s="52">
        <f t="shared" ref="L814" si="2662">K276+L455</f>
        <v>0</v>
      </c>
      <c r="M814" s="52"/>
      <c r="N814" s="53">
        <f t="shared" ref="N814" si="2663">M276+N455</f>
        <v>0</v>
      </c>
      <c r="O814" s="53"/>
      <c r="P814" s="52">
        <f t="shared" ref="P814" si="2664">O276+P455</f>
        <v>0</v>
      </c>
      <c r="Q814" s="52"/>
      <c r="R814" s="53">
        <f t="shared" ref="R814" si="2665">Q276+R455</f>
        <v>0</v>
      </c>
      <c r="S814" s="53"/>
      <c r="T814" s="52">
        <f t="shared" ref="T814" si="2666">S276+T455</f>
        <v>0</v>
      </c>
      <c r="U814" s="52"/>
      <c r="V814" s="53">
        <f t="shared" ref="V814" si="2667">U276+V455</f>
        <v>2</v>
      </c>
      <c r="W814" s="53"/>
      <c r="X814" s="52">
        <f t="shared" ref="X814" si="2668">W276+X455</f>
        <v>0</v>
      </c>
      <c r="Y814" s="52"/>
      <c r="Z814" s="53">
        <f t="shared" ref="Z814" si="2669">Y276+Z455</f>
        <v>2</v>
      </c>
      <c r="AA814" s="53"/>
      <c r="AB814" s="52">
        <f t="shared" ref="AB814" si="2670">AA276+AB455</f>
        <v>0</v>
      </c>
      <c r="AC814" s="52"/>
      <c r="AD814" s="53">
        <f t="shared" ref="AD814" si="2671">AC276+AD455</f>
        <v>4</v>
      </c>
      <c r="AE814" s="53"/>
      <c r="AF814" s="52">
        <f t="shared" ref="AF814" si="2672">AE276+AF455</f>
        <v>0</v>
      </c>
      <c r="AG814" s="52"/>
      <c r="AH814" s="53">
        <f t="shared" ref="AH814" si="2673">AG276+AH455</f>
        <v>18</v>
      </c>
      <c r="AI814" s="53"/>
      <c r="AJ814" s="52">
        <f t="shared" ref="AJ814" si="2674">AI276+AJ455</f>
        <v>0</v>
      </c>
      <c r="AK814" s="52"/>
    </row>
    <row r="815" spans="2:37" ht="15" thickBot="1">
      <c r="B815" s="57" t="s">
        <v>354</v>
      </c>
      <c r="C815" s="57"/>
      <c r="D815" s="58">
        <f t="shared" si="2347"/>
        <v>76</v>
      </c>
      <c r="E815" s="59"/>
      <c r="F815" s="60">
        <f t="shared" si="2348"/>
        <v>7</v>
      </c>
      <c r="G815" s="60"/>
      <c r="H815" s="60">
        <f t="shared" si="2333"/>
        <v>83</v>
      </c>
      <c r="I815" s="60"/>
      <c r="J815" s="53">
        <f t="shared" si="2349"/>
        <v>4</v>
      </c>
      <c r="K815" s="53"/>
      <c r="L815" s="52">
        <f t="shared" ref="L815" si="2675">K277+L456</f>
        <v>2</v>
      </c>
      <c r="M815" s="52"/>
      <c r="N815" s="53">
        <f t="shared" ref="N815" si="2676">M277+N456</f>
        <v>9</v>
      </c>
      <c r="O815" s="53"/>
      <c r="P815" s="52">
        <f t="shared" ref="P815" si="2677">O277+P456</f>
        <v>0</v>
      </c>
      <c r="Q815" s="52"/>
      <c r="R815" s="53">
        <f t="shared" ref="R815" si="2678">Q277+R456</f>
        <v>12</v>
      </c>
      <c r="S815" s="53"/>
      <c r="T815" s="52">
        <f t="shared" ref="T815" si="2679">S277+T456</f>
        <v>0</v>
      </c>
      <c r="U815" s="52"/>
      <c r="V815" s="53">
        <f t="shared" ref="V815" si="2680">U277+V456</f>
        <v>5</v>
      </c>
      <c r="W815" s="53"/>
      <c r="X815" s="52">
        <f t="shared" ref="X815" si="2681">W277+X456</f>
        <v>0</v>
      </c>
      <c r="Y815" s="52"/>
      <c r="Z815" s="53">
        <f t="shared" ref="Z815" si="2682">Y277+Z456</f>
        <v>4</v>
      </c>
      <c r="AA815" s="53"/>
      <c r="AB815" s="52">
        <f t="shared" ref="AB815" si="2683">AA277+AB456</f>
        <v>2</v>
      </c>
      <c r="AC815" s="52"/>
      <c r="AD815" s="53">
        <f t="shared" ref="AD815" si="2684">AC277+AD456</f>
        <v>17</v>
      </c>
      <c r="AE815" s="53"/>
      <c r="AF815" s="52">
        <f t="shared" ref="AF815" si="2685">AE277+AF456</f>
        <v>2</v>
      </c>
      <c r="AG815" s="52"/>
      <c r="AH815" s="53">
        <f t="shared" ref="AH815" si="2686">AG277+AH456</f>
        <v>25</v>
      </c>
      <c r="AI815" s="53"/>
      <c r="AJ815" s="52">
        <f t="shared" ref="AJ815" si="2687">AI277+AJ456</f>
        <v>1</v>
      </c>
      <c r="AK815" s="52"/>
    </row>
    <row r="816" spans="2:37" ht="15" thickBot="1">
      <c r="B816" s="57" t="s">
        <v>355</v>
      </c>
      <c r="C816" s="57"/>
      <c r="D816" s="58">
        <f t="shared" si="2347"/>
        <v>66</v>
      </c>
      <c r="E816" s="59"/>
      <c r="F816" s="60">
        <f t="shared" si="2348"/>
        <v>3</v>
      </c>
      <c r="G816" s="60"/>
      <c r="H816" s="60">
        <f t="shared" si="2333"/>
        <v>69</v>
      </c>
      <c r="I816" s="60"/>
      <c r="J816" s="53">
        <f t="shared" si="2349"/>
        <v>2</v>
      </c>
      <c r="K816" s="53"/>
      <c r="L816" s="52">
        <f t="shared" ref="L816" si="2688">K278+L457</f>
        <v>1</v>
      </c>
      <c r="M816" s="52"/>
      <c r="N816" s="53">
        <f t="shared" ref="N816" si="2689">M278+N457</f>
        <v>11</v>
      </c>
      <c r="O816" s="53"/>
      <c r="P816" s="52">
        <f t="shared" ref="P816" si="2690">O278+P457</f>
        <v>0</v>
      </c>
      <c r="Q816" s="52"/>
      <c r="R816" s="53">
        <f t="shared" ref="R816" si="2691">Q278+R457</f>
        <v>7</v>
      </c>
      <c r="S816" s="53"/>
      <c r="T816" s="52">
        <f t="shared" ref="T816" si="2692">S278+T457</f>
        <v>0</v>
      </c>
      <c r="U816" s="52"/>
      <c r="V816" s="53">
        <f t="shared" ref="V816" si="2693">U278+V457</f>
        <v>5</v>
      </c>
      <c r="W816" s="53"/>
      <c r="X816" s="52">
        <f t="shared" ref="X816" si="2694">W278+X457</f>
        <v>0</v>
      </c>
      <c r="Y816" s="52"/>
      <c r="Z816" s="53">
        <f t="shared" ref="Z816" si="2695">Y278+Z457</f>
        <v>3</v>
      </c>
      <c r="AA816" s="53"/>
      <c r="AB816" s="52">
        <f t="shared" ref="AB816" si="2696">AA278+AB457</f>
        <v>0</v>
      </c>
      <c r="AC816" s="52"/>
      <c r="AD816" s="53">
        <f t="shared" ref="AD816" si="2697">AC278+AD457</f>
        <v>12</v>
      </c>
      <c r="AE816" s="53"/>
      <c r="AF816" s="52">
        <f t="shared" ref="AF816" si="2698">AE278+AF457</f>
        <v>0</v>
      </c>
      <c r="AG816" s="52"/>
      <c r="AH816" s="53">
        <f t="shared" ref="AH816" si="2699">AG278+AH457</f>
        <v>26</v>
      </c>
      <c r="AI816" s="53"/>
      <c r="AJ816" s="52">
        <f t="shared" ref="AJ816" si="2700">AI278+AJ457</f>
        <v>2</v>
      </c>
      <c r="AK816" s="52"/>
    </row>
    <row r="817" spans="2:37" ht="15" thickBot="1">
      <c r="B817" s="57" t="s">
        <v>356</v>
      </c>
      <c r="C817" s="57"/>
      <c r="D817" s="58">
        <f t="shared" si="2347"/>
        <v>139</v>
      </c>
      <c r="E817" s="59"/>
      <c r="F817" s="60">
        <f t="shared" si="2348"/>
        <v>14</v>
      </c>
      <c r="G817" s="60"/>
      <c r="H817" s="60">
        <f t="shared" si="2333"/>
        <v>153</v>
      </c>
      <c r="I817" s="60"/>
      <c r="J817" s="53">
        <f t="shared" si="2349"/>
        <v>5</v>
      </c>
      <c r="K817" s="53"/>
      <c r="L817" s="52">
        <f t="shared" ref="L817" si="2701">K279+L458</f>
        <v>1</v>
      </c>
      <c r="M817" s="52"/>
      <c r="N817" s="53">
        <f t="shared" ref="N817" si="2702">M279+N458</f>
        <v>10</v>
      </c>
      <c r="O817" s="53"/>
      <c r="P817" s="52">
        <f t="shared" ref="P817" si="2703">O279+P458</f>
        <v>2</v>
      </c>
      <c r="Q817" s="52"/>
      <c r="R817" s="53">
        <f t="shared" ref="R817" si="2704">Q279+R458</f>
        <v>14</v>
      </c>
      <c r="S817" s="53"/>
      <c r="T817" s="52">
        <f t="shared" ref="T817" si="2705">S279+T458</f>
        <v>2</v>
      </c>
      <c r="U817" s="52"/>
      <c r="V817" s="53">
        <f t="shared" ref="V817" si="2706">U279+V458</f>
        <v>7</v>
      </c>
      <c r="W817" s="53"/>
      <c r="X817" s="52">
        <f t="shared" ref="X817" si="2707">W279+X458</f>
        <v>1</v>
      </c>
      <c r="Y817" s="52"/>
      <c r="Z817" s="53">
        <f t="shared" ref="Z817" si="2708">Y279+Z458</f>
        <v>12</v>
      </c>
      <c r="AA817" s="53"/>
      <c r="AB817" s="52">
        <f t="shared" ref="AB817" si="2709">AA279+AB458</f>
        <v>0</v>
      </c>
      <c r="AC817" s="52"/>
      <c r="AD817" s="53">
        <f t="shared" ref="AD817" si="2710">AC279+AD458</f>
        <v>58</v>
      </c>
      <c r="AE817" s="53"/>
      <c r="AF817" s="52">
        <f t="shared" ref="AF817" si="2711">AE279+AF458</f>
        <v>5</v>
      </c>
      <c r="AG817" s="52"/>
      <c r="AH817" s="53">
        <f t="shared" ref="AH817" si="2712">AG279+AH458</f>
        <v>33</v>
      </c>
      <c r="AI817" s="53"/>
      <c r="AJ817" s="52">
        <f t="shared" ref="AJ817" si="2713">AI279+AJ458</f>
        <v>3</v>
      </c>
      <c r="AK817" s="52"/>
    </row>
    <row r="818" spans="2:37" ht="15" thickBot="1">
      <c r="B818" s="57" t="s">
        <v>357</v>
      </c>
      <c r="C818" s="57"/>
      <c r="D818" s="58">
        <f t="shared" si="2347"/>
        <v>66</v>
      </c>
      <c r="E818" s="59"/>
      <c r="F818" s="60">
        <f t="shared" si="2348"/>
        <v>8</v>
      </c>
      <c r="G818" s="60"/>
      <c r="H818" s="60">
        <f t="shared" si="2333"/>
        <v>74</v>
      </c>
      <c r="I818" s="60"/>
      <c r="J818" s="53">
        <f t="shared" si="2349"/>
        <v>5</v>
      </c>
      <c r="K818" s="53"/>
      <c r="L818" s="52">
        <f t="shared" ref="L818" si="2714">K280+L459</f>
        <v>1</v>
      </c>
      <c r="M818" s="52"/>
      <c r="N818" s="53">
        <f t="shared" ref="N818" si="2715">M280+N459</f>
        <v>11</v>
      </c>
      <c r="O818" s="53"/>
      <c r="P818" s="52">
        <f t="shared" ref="P818" si="2716">O280+P459</f>
        <v>0</v>
      </c>
      <c r="Q818" s="52"/>
      <c r="R818" s="53">
        <f t="shared" ref="R818" si="2717">Q280+R459</f>
        <v>11</v>
      </c>
      <c r="S818" s="53"/>
      <c r="T818" s="52">
        <f t="shared" ref="T818" si="2718">S280+T459</f>
        <v>0</v>
      </c>
      <c r="U818" s="52"/>
      <c r="V818" s="53">
        <f t="shared" ref="V818" si="2719">U280+V459</f>
        <v>7</v>
      </c>
      <c r="W818" s="53"/>
      <c r="X818" s="52">
        <f t="shared" ref="X818" si="2720">W280+X459</f>
        <v>0</v>
      </c>
      <c r="Y818" s="52"/>
      <c r="Z818" s="53">
        <f t="shared" ref="Z818" si="2721">Y280+Z459</f>
        <v>3</v>
      </c>
      <c r="AA818" s="53"/>
      <c r="AB818" s="52">
        <f t="shared" ref="AB818" si="2722">AA280+AB459</f>
        <v>0</v>
      </c>
      <c r="AC818" s="52"/>
      <c r="AD818" s="53">
        <f t="shared" ref="AD818" si="2723">AC280+AD459</f>
        <v>4</v>
      </c>
      <c r="AE818" s="53"/>
      <c r="AF818" s="52">
        <f t="shared" ref="AF818" si="2724">AE280+AF459</f>
        <v>1</v>
      </c>
      <c r="AG818" s="52"/>
      <c r="AH818" s="53">
        <f t="shared" ref="AH818" si="2725">AG280+AH459</f>
        <v>25</v>
      </c>
      <c r="AI818" s="53"/>
      <c r="AJ818" s="52">
        <f t="shared" ref="AJ818" si="2726">AI280+AJ459</f>
        <v>6</v>
      </c>
      <c r="AK818" s="52"/>
    </row>
    <row r="819" spans="2:37" ht="15" thickBot="1">
      <c r="B819" s="57" t="s">
        <v>457</v>
      </c>
      <c r="C819" s="57"/>
      <c r="D819" s="58">
        <f t="shared" si="2347"/>
        <v>23</v>
      </c>
      <c r="E819" s="59"/>
      <c r="F819" s="60">
        <f t="shared" si="2348"/>
        <v>1</v>
      </c>
      <c r="G819" s="60"/>
      <c r="H819" s="60">
        <f t="shared" si="2333"/>
        <v>24</v>
      </c>
      <c r="I819" s="60"/>
      <c r="J819" s="53">
        <f t="shared" si="2349"/>
        <v>0</v>
      </c>
      <c r="K819" s="53"/>
      <c r="L819" s="52">
        <f t="shared" ref="L819" si="2727">K281+L460</f>
        <v>0</v>
      </c>
      <c r="M819" s="52"/>
      <c r="N819" s="53">
        <f t="shared" ref="N819" si="2728">M281+N460</f>
        <v>0</v>
      </c>
      <c r="O819" s="53"/>
      <c r="P819" s="52">
        <f t="shared" ref="P819" si="2729">O281+P460</f>
        <v>0</v>
      </c>
      <c r="Q819" s="52"/>
      <c r="R819" s="53">
        <f t="shared" ref="R819" si="2730">Q281+R460</f>
        <v>0</v>
      </c>
      <c r="S819" s="53"/>
      <c r="T819" s="52">
        <f t="shared" ref="T819" si="2731">S281+T460</f>
        <v>0</v>
      </c>
      <c r="U819" s="52"/>
      <c r="V819" s="53">
        <f t="shared" ref="V819" si="2732">U281+V460</f>
        <v>0</v>
      </c>
      <c r="W819" s="53"/>
      <c r="X819" s="52">
        <f t="shared" ref="X819" si="2733">W281+X460</f>
        <v>0</v>
      </c>
      <c r="Y819" s="52"/>
      <c r="Z819" s="53">
        <f t="shared" ref="Z819" si="2734">Y281+Z460</f>
        <v>1</v>
      </c>
      <c r="AA819" s="53"/>
      <c r="AB819" s="52">
        <f t="shared" ref="AB819" si="2735">AA281+AB460</f>
        <v>0</v>
      </c>
      <c r="AC819" s="52"/>
      <c r="AD819" s="53">
        <f t="shared" ref="AD819" si="2736">AC281+AD460</f>
        <v>5</v>
      </c>
      <c r="AE819" s="53"/>
      <c r="AF819" s="52">
        <f t="shared" ref="AF819" si="2737">AE281+AF460</f>
        <v>1</v>
      </c>
      <c r="AG819" s="52"/>
      <c r="AH819" s="53">
        <f t="shared" ref="AH819" si="2738">AG281+AH460</f>
        <v>17</v>
      </c>
      <c r="AI819" s="53"/>
      <c r="AJ819" s="52">
        <f t="shared" ref="AJ819" si="2739">AI281+AJ460</f>
        <v>0</v>
      </c>
      <c r="AK819" s="52"/>
    </row>
    <row r="820" spans="2:37" ht="15" thickBot="1">
      <c r="B820" s="57" t="s">
        <v>359</v>
      </c>
      <c r="C820" s="57"/>
      <c r="D820" s="58">
        <f t="shared" si="2347"/>
        <v>72</v>
      </c>
      <c r="E820" s="59"/>
      <c r="F820" s="60">
        <f t="shared" si="2348"/>
        <v>8</v>
      </c>
      <c r="G820" s="60"/>
      <c r="H820" s="60">
        <f t="shared" si="2333"/>
        <v>80</v>
      </c>
      <c r="I820" s="60"/>
      <c r="J820" s="53">
        <f t="shared" si="2349"/>
        <v>0</v>
      </c>
      <c r="K820" s="53"/>
      <c r="L820" s="52">
        <f t="shared" ref="L820" si="2740">K282+L461</f>
        <v>0</v>
      </c>
      <c r="M820" s="52"/>
      <c r="N820" s="53">
        <f t="shared" ref="N820" si="2741">M282+N461</f>
        <v>3</v>
      </c>
      <c r="O820" s="53"/>
      <c r="P820" s="52">
        <f t="shared" ref="P820" si="2742">O282+P461</f>
        <v>0</v>
      </c>
      <c r="Q820" s="52"/>
      <c r="R820" s="53">
        <f t="shared" ref="R820" si="2743">Q282+R461</f>
        <v>5</v>
      </c>
      <c r="S820" s="53"/>
      <c r="T820" s="52">
        <f t="shared" ref="T820" si="2744">S282+T461</f>
        <v>0</v>
      </c>
      <c r="U820" s="52"/>
      <c r="V820" s="53">
        <f t="shared" ref="V820" si="2745">U282+V461</f>
        <v>3</v>
      </c>
      <c r="W820" s="53"/>
      <c r="X820" s="52">
        <f t="shared" ref="X820" si="2746">W282+X461</f>
        <v>0</v>
      </c>
      <c r="Y820" s="52"/>
      <c r="Z820" s="53">
        <f t="shared" ref="Z820" si="2747">Y282+Z461</f>
        <v>3</v>
      </c>
      <c r="AA820" s="53"/>
      <c r="AB820" s="52">
        <f t="shared" ref="AB820" si="2748">AA282+AB461</f>
        <v>0</v>
      </c>
      <c r="AC820" s="52"/>
      <c r="AD820" s="53">
        <f t="shared" ref="AD820" si="2749">AC282+AD461</f>
        <v>19</v>
      </c>
      <c r="AE820" s="53"/>
      <c r="AF820" s="52">
        <f t="shared" ref="AF820" si="2750">AE282+AF461</f>
        <v>4</v>
      </c>
      <c r="AG820" s="52"/>
      <c r="AH820" s="53">
        <f t="shared" ref="AH820" si="2751">AG282+AH461</f>
        <v>39</v>
      </c>
      <c r="AI820" s="53"/>
      <c r="AJ820" s="52">
        <f t="shared" ref="AJ820" si="2752">AI282+AJ461</f>
        <v>4</v>
      </c>
      <c r="AK820" s="52"/>
    </row>
    <row r="821" spans="2:37" ht="15" thickBot="1">
      <c r="B821" s="57" t="s">
        <v>360</v>
      </c>
      <c r="C821" s="57"/>
      <c r="D821" s="58">
        <f t="shared" si="2347"/>
        <v>22</v>
      </c>
      <c r="E821" s="59"/>
      <c r="F821" s="60">
        <f t="shared" si="2348"/>
        <v>1</v>
      </c>
      <c r="G821" s="60"/>
      <c r="H821" s="60">
        <f t="shared" ref="H821:H852" si="2753">D821+F821</f>
        <v>23</v>
      </c>
      <c r="I821" s="60"/>
      <c r="J821" s="53">
        <f t="shared" si="2349"/>
        <v>0</v>
      </c>
      <c r="K821" s="53"/>
      <c r="L821" s="52">
        <f t="shared" ref="L821" si="2754">K283+L462</f>
        <v>0</v>
      </c>
      <c r="M821" s="52"/>
      <c r="N821" s="53">
        <f t="shared" ref="N821" si="2755">M283+N462</f>
        <v>3</v>
      </c>
      <c r="O821" s="53"/>
      <c r="P821" s="52">
        <f t="shared" ref="P821" si="2756">O283+P462</f>
        <v>0</v>
      </c>
      <c r="Q821" s="52"/>
      <c r="R821" s="53">
        <f t="shared" ref="R821" si="2757">Q283+R462</f>
        <v>0</v>
      </c>
      <c r="S821" s="53"/>
      <c r="T821" s="52">
        <f t="shared" ref="T821" si="2758">S283+T462</f>
        <v>0</v>
      </c>
      <c r="U821" s="52"/>
      <c r="V821" s="53">
        <f t="shared" ref="V821" si="2759">U283+V462</f>
        <v>0</v>
      </c>
      <c r="W821" s="53"/>
      <c r="X821" s="52">
        <f t="shared" ref="X821" si="2760">W283+X462</f>
        <v>0</v>
      </c>
      <c r="Y821" s="52"/>
      <c r="Z821" s="53">
        <f t="shared" ref="Z821" si="2761">Y283+Z462</f>
        <v>1</v>
      </c>
      <c r="AA821" s="53"/>
      <c r="AB821" s="52">
        <f t="shared" ref="AB821" si="2762">AA283+AB462</f>
        <v>0</v>
      </c>
      <c r="AC821" s="52"/>
      <c r="AD821" s="53">
        <f t="shared" ref="AD821" si="2763">AC283+AD462</f>
        <v>1</v>
      </c>
      <c r="AE821" s="53"/>
      <c r="AF821" s="52">
        <f t="shared" ref="AF821" si="2764">AE283+AF462</f>
        <v>0</v>
      </c>
      <c r="AG821" s="52"/>
      <c r="AH821" s="53">
        <f t="shared" ref="AH821" si="2765">AG283+AH462</f>
        <v>17</v>
      </c>
      <c r="AI821" s="53"/>
      <c r="AJ821" s="52">
        <f t="shared" ref="AJ821" si="2766">AI283+AJ462</f>
        <v>1</v>
      </c>
      <c r="AK821" s="52"/>
    </row>
    <row r="822" spans="2:37" ht="15" thickBot="1">
      <c r="B822" s="57" t="s">
        <v>361</v>
      </c>
      <c r="C822" s="57"/>
      <c r="D822" s="58">
        <f t="shared" si="2347"/>
        <v>29</v>
      </c>
      <c r="E822" s="59"/>
      <c r="F822" s="60">
        <f t="shared" si="2348"/>
        <v>1</v>
      </c>
      <c r="G822" s="60"/>
      <c r="H822" s="60">
        <f t="shared" si="2753"/>
        <v>30</v>
      </c>
      <c r="I822" s="60"/>
      <c r="J822" s="53">
        <f t="shared" si="2349"/>
        <v>1</v>
      </c>
      <c r="K822" s="53"/>
      <c r="L822" s="52">
        <f t="shared" ref="L822" si="2767">K284+L463</f>
        <v>0</v>
      </c>
      <c r="M822" s="52"/>
      <c r="N822" s="53">
        <f t="shared" ref="N822" si="2768">M284+N463</f>
        <v>2</v>
      </c>
      <c r="O822" s="53"/>
      <c r="P822" s="52">
        <f t="shared" ref="P822" si="2769">O284+P463</f>
        <v>0</v>
      </c>
      <c r="Q822" s="52"/>
      <c r="R822" s="53">
        <f t="shared" ref="R822" si="2770">Q284+R463</f>
        <v>0</v>
      </c>
      <c r="S822" s="53"/>
      <c r="T822" s="52">
        <f t="shared" ref="T822" si="2771">S284+T463</f>
        <v>0</v>
      </c>
      <c r="U822" s="52"/>
      <c r="V822" s="53">
        <f t="shared" ref="V822" si="2772">U284+V463</f>
        <v>1</v>
      </c>
      <c r="W822" s="53"/>
      <c r="X822" s="52">
        <f t="shared" ref="X822" si="2773">W284+X463</f>
        <v>0</v>
      </c>
      <c r="Y822" s="52"/>
      <c r="Z822" s="53">
        <f t="shared" ref="Z822" si="2774">Y284+Z463</f>
        <v>1</v>
      </c>
      <c r="AA822" s="53"/>
      <c r="AB822" s="52">
        <f t="shared" ref="AB822" si="2775">AA284+AB463</f>
        <v>0</v>
      </c>
      <c r="AC822" s="52"/>
      <c r="AD822" s="53">
        <f t="shared" ref="AD822" si="2776">AC284+AD463</f>
        <v>5</v>
      </c>
      <c r="AE822" s="53"/>
      <c r="AF822" s="52">
        <f t="shared" ref="AF822" si="2777">AE284+AF463</f>
        <v>0</v>
      </c>
      <c r="AG822" s="52"/>
      <c r="AH822" s="53">
        <f t="shared" ref="AH822" si="2778">AG284+AH463</f>
        <v>19</v>
      </c>
      <c r="AI822" s="53"/>
      <c r="AJ822" s="52">
        <f t="shared" ref="AJ822" si="2779">AI284+AJ463</f>
        <v>1</v>
      </c>
      <c r="AK822" s="52"/>
    </row>
    <row r="823" spans="2:37" ht="15" thickBot="1">
      <c r="B823" s="57" t="s">
        <v>362</v>
      </c>
      <c r="C823" s="57"/>
      <c r="D823" s="58">
        <f t="shared" si="2347"/>
        <v>9</v>
      </c>
      <c r="E823" s="59"/>
      <c r="F823" s="60">
        <f t="shared" si="2348"/>
        <v>0</v>
      </c>
      <c r="G823" s="60"/>
      <c r="H823" s="60">
        <f t="shared" si="2753"/>
        <v>9</v>
      </c>
      <c r="I823" s="60"/>
      <c r="J823" s="53">
        <f t="shared" si="2349"/>
        <v>0</v>
      </c>
      <c r="K823" s="53"/>
      <c r="L823" s="52">
        <f t="shared" ref="L823" si="2780">K285+L464</f>
        <v>0</v>
      </c>
      <c r="M823" s="52"/>
      <c r="N823" s="53">
        <f t="shared" ref="N823" si="2781">M285+N464</f>
        <v>2</v>
      </c>
      <c r="O823" s="53"/>
      <c r="P823" s="52">
        <f t="shared" ref="P823" si="2782">O285+P464</f>
        <v>0</v>
      </c>
      <c r="Q823" s="52"/>
      <c r="R823" s="53">
        <f t="shared" ref="R823" si="2783">Q285+R464</f>
        <v>0</v>
      </c>
      <c r="S823" s="53"/>
      <c r="T823" s="52">
        <f t="shared" ref="T823" si="2784">S285+T464</f>
        <v>0</v>
      </c>
      <c r="U823" s="52"/>
      <c r="V823" s="53">
        <f t="shared" ref="V823" si="2785">U285+V464</f>
        <v>0</v>
      </c>
      <c r="W823" s="53"/>
      <c r="X823" s="52">
        <f t="shared" ref="X823" si="2786">W285+X464</f>
        <v>0</v>
      </c>
      <c r="Y823" s="52"/>
      <c r="Z823" s="53">
        <f t="shared" ref="Z823" si="2787">Y285+Z464</f>
        <v>1</v>
      </c>
      <c r="AA823" s="53"/>
      <c r="AB823" s="52">
        <f t="shared" ref="AB823" si="2788">AA285+AB464</f>
        <v>0</v>
      </c>
      <c r="AC823" s="52"/>
      <c r="AD823" s="53">
        <f t="shared" ref="AD823" si="2789">AC285+AD464</f>
        <v>0</v>
      </c>
      <c r="AE823" s="53"/>
      <c r="AF823" s="52">
        <f t="shared" ref="AF823" si="2790">AE285+AF464</f>
        <v>0</v>
      </c>
      <c r="AG823" s="52"/>
      <c r="AH823" s="53">
        <f t="shared" ref="AH823" si="2791">AG285+AH464</f>
        <v>6</v>
      </c>
      <c r="AI823" s="53"/>
      <c r="AJ823" s="52">
        <f t="shared" ref="AJ823" si="2792">AI285+AJ464</f>
        <v>0</v>
      </c>
      <c r="AK823" s="52"/>
    </row>
    <row r="824" spans="2:37" ht="15" thickBot="1">
      <c r="B824" s="57" t="s">
        <v>363</v>
      </c>
      <c r="C824" s="57"/>
      <c r="D824" s="58">
        <f t="shared" si="2347"/>
        <v>23</v>
      </c>
      <c r="E824" s="59"/>
      <c r="F824" s="60">
        <f t="shared" si="2348"/>
        <v>1</v>
      </c>
      <c r="G824" s="60"/>
      <c r="H824" s="60">
        <f t="shared" si="2753"/>
        <v>24</v>
      </c>
      <c r="I824" s="60"/>
      <c r="J824" s="53">
        <f t="shared" si="2349"/>
        <v>0</v>
      </c>
      <c r="K824" s="53"/>
      <c r="L824" s="52">
        <f t="shared" ref="L824" si="2793">K286+L465</f>
        <v>0</v>
      </c>
      <c r="M824" s="52"/>
      <c r="N824" s="53">
        <f t="shared" ref="N824" si="2794">M286+N465</f>
        <v>0</v>
      </c>
      <c r="O824" s="53"/>
      <c r="P824" s="52">
        <f t="shared" ref="P824" si="2795">O286+P465</f>
        <v>0</v>
      </c>
      <c r="Q824" s="52"/>
      <c r="R824" s="53">
        <f t="shared" ref="R824" si="2796">Q286+R465</f>
        <v>0</v>
      </c>
      <c r="S824" s="53"/>
      <c r="T824" s="52">
        <f t="shared" ref="T824" si="2797">S286+T465</f>
        <v>0</v>
      </c>
      <c r="U824" s="52"/>
      <c r="V824" s="53">
        <f t="shared" ref="V824" si="2798">U286+V465</f>
        <v>0</v>
      </c>
      <c r="W824" s="53"/>
      <c r="X824" s="52">
        <f t="shared" ref="X824" si="2799">W286+X465</f>
        <v>0</v>
      </c>
      <c r="Y824" s="52"/>
      <c r="Z824" s="53">
        <f t="shared" ref="Z824" si="2800">Y286+Z465</f>
        <v>1</v>
      </c>
      <c r="AA824" s="53"/>
      <c r="AB824" s="52">
        <f t="shared" ref="AB824" si="2801">AA286+AB465</f>
        <v>0</v>
      </c>
      <c r="AC824" s="52"/>
      <c r="AD824" s="53">
        <f t="shared" ref="AD824" si="2802">AC286+AD465</f>
        <v>9</v>
      </c>
      <c r="AE824" s="53"/>
      <c r="AF824" s="52">
        <f t="shared" ref="AF824" si="2803">AE286+AF465</f>
        <v>1</v>
      </c>
      <c r="AG824" s="52"/>
      <c r="AH824" s="53">
        <f t="shared" ref="AH824" si="2804">AG286+AH465</f>
        <v>13</v>
      </c>
      <c r="AI824" s="53"/>
      <c r="AJ824" s="52">
        <f t="shared" ref="AJ824" si="2805">AI286+AJ465</f>
        <v>0</v>
      </c>
      <c r="AK824" s="52"/>
    </row>
    <row r="825" spans="2:37" ht="15" thickBot="1">
      <c r="B825" s="57" t="s">
        <v>364</v>
      </c>
      <c r="C825" s="57"/>
      <c r="D825" s="58">
        <f t="shared" si="2347"/>
        <v>58</v>
      </c>
      <c r="E825" s="59"/>
      <c r="F825" s="60">
        <f t="shared" si="2348"/>
        <v>2</v>
      </c>
      <c r="G825" s="60"/>
      <c r="H825" s="60">
        <f t="shared" si="2753"/>
        <v>60</v>
      </c>
      <c r="I825" s="60"/>
      <c r="J825" s="53">
        <f t="shared" si="2349"/>
        <v>0</v>
      </c>
      <c r="K825" s="53"/>
      <c r="L825" s="52">
        <f t="shared" ref="L825" si="2806">K287+L466</f>
        <v>0</v>
      </c>
      <c r="M825" s="52"/>
      <c r="N825" s="53">
        <f t="shared" ref="N825" si="2807">M287+N466</f>
        <v>3</v>
      </c>
      <c r="O825" s="53"/>
      <c r="P825" s="52">
        <f t="shared" ref="P825" si="2808">O287+P466</f>
        <v>0</v>
      </c>
      <c r="Q825" s="52"/>
      <c r="R825" s="53">
        <f t="shared" ref="R825" si="2809">Q287+R466</f>
        <v>6</v>
      </c>
      <c r="S825" s="53"/>
      <c r="T825" s="52">
        <f t="shared" ref="T825" si="2810">S287+T466</f>
        <v>0</v>
      </c>
      <c r="U825" s="52"/>
      <c r="V825" s="53">
        <f t="shared" ref="V825" si="2811">U287+V466</f>
        <v>12</v>
      </c>
      <c r="W825" s="53"/>
      <c r="X825" s="52">
        <f t="shared" ref="X825" si="2812">W287+X466</f>
        <v>0</v>
      </c>
      <c r="Y825" s="52"/>
      <c r="Z825" s="53">
        <f t="shared" ref="Z825" si="2813">Y287+Z466</f>
        <v>6</v>
      </c>
      <c r="AA825" s="53"/>
      <c r="AB825" s="52">
        <f t="shared" ref="AB825" si="2814">AA287+AB466</f>
        <v>0</v>
      </c>
      <c r="AC825" s="52"/>
      <c r="AD825" s="53">
        <f t="shared" ref="AD825" si="2815">AC287+AD466</f>
        <v>12</v>
      </c>
      <c r="AE825" s="53"/>
      <c r="AF825" s="52">
        <f t="shared" ref="AF825" si="2816">AE287+AF466</f>
        <v>1</v>
      </c>
      <c r="AG825" s="52"/>
      <c r="AH825" s="53">
        <f t="shared" ref="AH825" si="2817">AG287+AH466</f>
        <v>19</v>
      </c>
      <c r="AI825" s="53"/>
      <c r="AJ825" s="52">
        <f t="shared" ref="AJ825" si="2818">AI287+AJ466</f>
        <v>1</v>
      </c>
      <c r="AK825" s="52"/>
    </row>
    <row r="826" spans="2:37" ht="15" thickBot="1">
      <c r="B826" s="57" t="s">
        <v>365</v>
      </c>
      <c r="C826" s="57"/>
      <c r="D826" s="58">
        <f t="shared" si="2347"/>
        <v>30</v>
      </c>
      <c r="E826" s="59"/>
      <c r="F826" s="60">
        <f t="shared" si="2348"/>
        <v>0</v>
      </c>
      <c r="G826" s="60"/>
      <c r="H826" s="60">
        <f t="shared" si="2753"/>
        <v>30</v>
      </c>
      <c r="I826" s="60"/>
      <c r="J826" s="53">
        <f t="shared" si="2349"/>
        <v>0</v>
      </c>
      <c r="K826" s="53"/>
      <c r="L826" s="52">
        <f t="shared" ref="L826" si="2819">K288+L467</f>
        <v>0</v>
      </c>
      <c r="M826" s="52"/>
      <c r="N826" s="53">
        <f t="shared" ref="N826" si="2820">M288+N467</f>
        <v>0</v>
      </c>
      <c r="O826" s="53"/>
      <c r="P826" s="52">
        <f t="shared" ref="P826" si="2821">O288+P467</f>
        <v>0</v>
      </c>
      <c r="Q826" s="52"/>
      <c r="R826" s="53">
        <f t="shared" ref="R826" si="2822">Q288+R467</f>
        <v>0</v>
      </c>
      <c r="S826" s="53"/>
      <c r="T826" s="52">
        <f t="shared" ref="T826" si="2823">S288+T467</f>
        <v>0</v>
      </c>
      <c r="U826" s="52"/>
      <c r="V826" s="53">
        <f t="shared" ref="V826" si="2824">U288+V467</f>
        <v>6</v>
      </c>
      <c r="W826" s="53"/>
      <c r="X826" s="52">
        <f t="shared" ref="X826" si="2825">W288+X467</f>
        <v>0</v>
      </c>
      <c r="Y826" s="52"/>
      <c r="Z826" s="53">
        <f t="shared" ref="Z826" si="2826">Y288+Z467</f>
        <v>2</v>
      </c>
      <c r="AA826" s="53"/>
      <c r="AB826" s="52">
        <f t="shared" ref="AB826" si="2827">AA288+AB467</f>
        <v>0</v>
      </c>
      <c r="AC826" s="52"/>
      <c r="AD826" s="53">
        <f t="shared" ref="AD826" si="2828">AC288+AD467</f>
        <v>4</v>
      </c>
      <c r="AE826" s="53"/>
      <c r="AF826" s="52">
        <f t="shared" ref="AF826" si="2829">AE288+AF467</f>
        <v>0</v>
      </c>
      <c r="AG826" s="52"/>
      <c r="AH826" s="53">
        <f t="shared" ref="AH826" si="2830">AG288+AH467</f>
        <v>18</v>
      </c>
      <c r="AI826" s="53"/>
      <c r="AJ826" s="52">
        <f t="shared" ref="AJ826" si="2831">AI288+AJ467</f>
        <v>0</v>
      </c>
      <c r="AK826" s="52"/>
    </row>
    <row r="827" spans="2:37" ht="15" thickBot="1">
      <c r="B827" s="57" t="s">
        <v>366</v>
      </c>
      <c r="C827" s="57"/>
      <c r="D827" s="58">
        <f t="shared" si="2347"/>
        <v>24</v>
      </c>
      <c r="E827" s="59"/>
      <c r="F827" s="60">
        <f t="shared" si="2348"/>
        <v>1</v>
      </c>
      <c r="G827" s="60"/>
      <c r="H827" s="60">
        <f t="shared" si="2753"/>
        <v>25</v>
      </c>
      <c r="I827" s="60"/>
      <c r="J827" s="53">
        <f t="shared" si="2349"/>
        <v>0</v>
      </c>
      <c r="K827" s="53"/>
      <c r="L827" s="52">
        <f t="shared" ref="L827" si="2832">K289+L468</f>
        <v>0</v>
      </c>
      <c r="M827" s="52"/>
      <c r="N827" s="53">
        <f t="shared" ref="N827" si="2833">M289+N468</f>
        <v>1</v>
      </c>
      <c r="O827" s="53"/>
      <c r="P827" s="52">
        <f t="shared" ref="P827" si="2834">O289+P468</f>
        <v>0</v>
      </c>
      <c r="Q827" s="52"/>
      <c r="R827" s="53">
        <f t="shared" ref="R827" si="2835">Q289+R468</f>
        <v>0</v>
      </c>
      <c r="S827" s="53"/>
      <c r="T827" s="52">
        <f t="shared" ref="T827" si="2836">S289+T468</f>
        <v>0</v>
      </c>
      <c r="U827" s="52"/>
      <c r="V827" s="53">
        <f t="shared" ref="V827" si="2837">U289+V468</f>
        <v>4</v>
      </c>
      <c r="W827" s="53"/>
      <c r="X827" s="52">
        <f t="shared" ref="X827" si="2838">W289+X468</f>
        <v>0</v>
      </c>
      <c r="Y827" s="52"/>
      <c r="Z827" s="53">
        <f t="shared" ref="Z827" si="2839">Y289+Z468</f>
        <v>2</v>
      </c>
      <c r="AA827" s="53"/>
      <c r="AB827" s="52">
        <f t="shared" ref="AB827" si="2840">AA289+AB468</f>
        <v>0</v>
      </c>
      <c r="AC827" s="52"/>
      <c r="AD827" s="53">
        <f t="shared" ref="AD827" si="2841">AC289+AD468</f>
        <v>6</v>
      </c>
      <c r="AE827" s="53"/>
      <c r="AF827" s="52">
        <f t="shared" ref="AF827" si="2842">AE289+AF468</f>
        <v>0</v>
      </c>
      <c r="AG827" s="52"/>
      <c r="AH827" s="53">
        <f t="shared" ref="AH827" si="2843">AG289+AH468</f>
        <v>11</v>
      </c>
      <c r="AI827" s="53"/>
      <c r="AJ827" s="52">
        <f t="shared" ref="AJ827" si="2844">AI289+AJ468</f>
        <v>1</v>
      </c>
      <c r="AK827" s="52"/>
    </row>
    <row r="828" spans="2:37" ht="15" thickBot="1">
      <c r="B828" s="57" t="s">
        <v>367</v>
      </c>
      <c r="C828" s="57"/>
      <c r="D828" s="58">
        <f t="shared" si="2347"/>
        <v>38</v>
      </c>
      <c r="E828" s="59"/>
      <c r="F828" s="60">
        <f t="shared" si="2348"/>
        <v>6</v>
      </c>
      <c r="G828" s="60"/>
      <c r="H828" s="60">
        <f t="shared" si="2753"/>
        <v>44</v>
      </c>
      <c r="I828" s="60"/>
      <c r="J828" s="53">
        <f t="shared" si="2349"/>
        <v>1</v>
      </c>
      <c r="K828" s="53"/>
      <c r="L828" s="52">
        <f t="shared" ref="L828" si="2845">K290+L469</f>
        <v>0</v>
      </c>
      <c r="M828" s="52"/>
      <c r="N828" s="53">
        <f t="shared" ref="N828" si="2846">M290+N469</f>
        <v>7</v>
      </c>
      <c r="O828" s="53"/>
      <c r="P828" s="52">
        <f t="shared" ref="P828" si="2847">O290+P469</f>
        <v>0</v>
      </c>
      <c r="Q828" s="52"/>
      <c r="R828" s="53">
        <f t="shared" ref="R828" si="2848">Q290+R469</f>
        <v>6</v>
      </c>
      <c r="S828" s="53"/>
      <c r="T828" s="52">
        <f t="shared" ref="T828" si="2849">S290+T469</f>
        <v>0</v>
      </c>
      <c r="U828" s="52"/>
      <c r="V828" s="53">
        <f t="shared" ref="V828" si="2850">U290+V469</f>
        <v>3</v>
      </c>
      <c r="W828" s="53"/>
      <c r="X828" s="52">
        <f t="shared" ref="X828" si="2851">W290+X469</f>
        <v>0</v>
      </c>
      <c r="Y828" s="52"/>
      <c r="Z828" s="53">
        <f t="shared" ref="Z828" si="2852">Y290+Z469</f>
        <v>3</v>
      </c>
      <c r="AA828" s="53"/>
      <c r="AB828" s="52">
        <f t="shared" ref="AB828" si="2853">AA290+AB469</f>
        <v>0</v>
      </c>
      <c r="AC828" s="52"/>
      <c r="AD828" s="53">
        <f t="shared" ref="AD828" si="2854">AC290+AD469</f>
        <v>7</v>
      </c>
      <c r="AE828" s="53"/>
      <c r="AF828" s="52">
        <f t="shared" ref="AF828" si="2855">AE290+AF469</f>
        <v>2</v>
      </c>
      <c r="AG828" s="52"/>
      <c r="AH828" s="53">
        <f t="shared" ref="AH828" si="2856">AG290+AH469</f>
        <v>11</v>
      </c>
      <c r="AI828" s="53"/>
      <c r="AJ828" s="52">
        <f t="shared" ref="AJ828" si="2857">AI290+AJ469</f>
        <v>4</v>
      </c>
      <c r="AK828" s="52"/>
    </row>
    <row r="829" spans="2:37" ht="15" thickBot="1">
      <c r="B829" s="57" t="s">
        <v>368</v>
      </c>
      <c r="C829" s="57"/>
      <c r="D829" s="58">
        <f t="shared" si="2347"/>
        <v>40</v>
      </c>
      <c r="E829" s="59"/>
      <c r="F829" s="60">
        <f t="shared" si="2348"/>
        <v>1</v>
      </c>
      <c r="G829" s="60"/>
      <c r="H829" s="60">
        <f t="shared" si="2753"/>
        <v>41</v>
      </c>
      <c r="I829" s="60"/>
      <c r="J829" s="53">
        <f t="shared" si="2349"/>
        <v>0</v>
      </c>
      <c r="K829" s="53"/>
      <c r="L829" s="52">
        <f t="shared" ref="L829" si="2858">K291+L470</f>
        <v>0</v>
      </c>
      <c r="M829" s="52"/>
      <c r="N829" s="53">
        <f t="shared" ref="N829" si="2859">M291+N470</f>
        <v>0</v>
      </c>
      <c r="O829" s="53"/>
      <c r="P829" s="52">
        <f t="shared" ref="P829" si="2860">O291+P470</f>
        <v>0</v>
      </c>
      <c r="Q829" s="52"/>
      <c r="R829" s="53">
        <f t="shared" ref="R829" si="2861">Q291+R470</f>
        <v>2</v>
      </c>
      <c r="S829" s="53"/>
      <c r="T829" s="52">
        <f t="shared" ref="T829" si="2862">S291+T470</f>
        <v>0</v>
      </c>
      <c r="U829" s="52"/>
      <c r="V829" s="53">
        <f t="shared" ref="V829" si="2863">U291+V470</f>
        <v>2</v>
      </c>
      <c r="W829" s="53"/>
      <c r="X829" s="52">
        <f t="shared" ref="X829" si="2864">W291+X470</f>
        <v>0</v>
      </c>
      <c r="Y829" s="52"/>
      <c r="Z829" s="53">
        <f t="shared" ref="Z829" si="2865">Y291+Z470</f>
        <v>2</v>
      </c>
      <c r="AA829" s="53"/>
      <c r="AB829" s="52">
        <f t="shared" ref="AB829" si="2866">AA291+AB470</f>
        <v>0</v>
      </c>
      <c r="AC829" s="52"/>
      <c r="AD829" s="53">
        <f t="shared" ref="AD829" si="2867">AC291+AD470</f>
        <v>7</v>
      </c>
      <c r="AE829" s="53"/>
      <c r="AF829" s="52">
        <f t="shared" ref="AF829" si="2868">AE291+AF470</f>
        <v>0</v>
      </c>
      <c r="AG829" s="52"/>
      <c r="AH829" s="53">
        <f t="shared" ref="AH829" si="2869">AG291+AH470</f>
        <v>27</v>
      </c>
      <c r="AI829" s="53"/>
      <c r="AJ829" s="52">
        <f t="shared" ref="AJ829" si="2870">AI291+AJ470</f>
        <v>1</v>
      </c>
      <c r="AK829" s="52"/>
    </row>
    <row r="830" spans="2:37" ht="15" thickBot="1">
      <c r="B830" s="57" t="s">
        <v>369</v>
      </c>
      <c r="C830" s="57"/>
      <c r="D830" s="58">
        <f t="shared" si="2347"/>
        <v>49</v>
      </c>
      <c r="E830" s="59"/>
      <c r="F830" s="60">
        <f t="shared" si="2348"/>
        <v>3</v>
      </c>
      <c r="G830" s="60"/>
      <c r="H830" s="60">
        <f t="shared" si="2753"/>
        <v>52</v>
      </c>
      <c r="I830" s="60"/>
      <c r="J830" s="53">
        <f t="shared" si="2349"/>
        <v>1</v>
      </c>
      <c r="K830" s="53"/>
      <c r="L830" s="52">
        <f t="shared" ref="L830" si="2871">K292+L471</f>
        <v>0</v>
      </c>
      <c r="M830" s="52"/>
      <c r="N830" s="53">
        <f t="shared" ref="N830" si="2872">M292+N471</f>
        <v>4</v>
      </c>
      <c r="O830" s="53"/>
      <c r="P830" s="52">
        <f t="shared" ref="P830" si="2873">O292+P471</f>
        <v>0</v>
      </c>
      <c r="Q830" s="52"/>
      <c r="R830" s="53">
        <f t="shared" ref="R830" si="2874">Q292+R471</f>
        <v>5</v>
      </c>
      <c r="S830" s="53"/>
      <c r="T830" s="52">
        <f t="shared" ref="T830" si="2875">S292+T471</f>
        <v>1</v>
      </c>
      <c r="U830" s="52"/>
      <c r="V830" s="53">
        <f t="shared" ref="V830" si="2876">U292+V471</f>
        <v>3</v>
      </c>
      <c r="W830" s="53"/>
      <c r="X830" s="52">
        <f t="shared" ref="X830" si="2877">W292+X471</f>
        <v>0</v>
      </c>
      <c r="Y830" s="52"/>
      <c r="Z830" s="53">
        <f t="shared" ref="Z830" si="2878">Y292+Z471</f>
        <v>3</v>
      </c>
      <c r="AA830" s="53"/>
      <c r="AB830" s="52">
        <f t="shared" ref="AB830" si="2879">AA292+AB471</f>
        <v>0</v>
      </c>
      <c r="AC830" s="52"/>
      <c r="AD830" s="53">
        <f t="shared" ref="AD830" si="2880">AC292+AD471</f>
        <v>13</v>
      </c>
      <c r="AE830" s="53"/>
      <c r="AF830" s="52">
        <f t="shared" ref="AF830" si="2881">AE292+AF471</f>
        <v>1</v>
      </c>
      <c r="AG830" s="52"/>
      <c r="AH830" s="53">
        <f t="shared" ref="AH830" si="2882">AG292+AH471</f>
        <v>20</v>
      </c>
      <c r="AI830" s="53"/>
      <c r="AJ830" s="52">
        <f t="shared" ref="AJ830" si="2883">AI292+AJ471</f>
        <v>1</v>
      </c>
      <c r="AK830" s="52"/>
    </row>
    <row r="831" spans="2:37" ht="15" thickBot="1">
      <c r="B831" s="57" t="s">
        <v>370</v>
      </c>
      <c r="C831" s="57"/>
      <c r="D831" s="58">
        <f t="shared" si="2347"/>
        <v>55</v>
      </c>
      <c r="E831" s="59"/>
      <c r="F831" s="60">
        <f t="shared" si="2348"/>
        <v>5</v>
      </c>
      <c r="G831" s="60"/>
      <c r="H831" s="60">
        <f t="shared" si="2753"/>
        <v>60</v>
      </c>
      <c r="I831" s="60"/>
      <c r="J831" s="53">
        <f t="shared" si="2349"/>
        <v>0</v>
      </c>
      <c r="K831" s="53"/>
      <c r="L831" s="52">
        <f t="shared" ref="L831" si="2884">K293+L472</f>
        <v>0</v>
      </c>
      <c r="M831" s="52"/>
      <c r="N831" s="53">
        <f t="shared" ref="N831" si="2885">M293+N472</f>
        <v>0</v>
      </c>
      <c r="O831" s="53"/>
      <c r="P831" s="52">
        <f t="shared" ref="P831" si="2886">O293+P472</f>
        <v>0</v>
      </c>
      <c r="Q831" s="52"/>
      <c r="R831" s="53">
        <f t="shared" ref="R831" si="2887">Q293+R472</f>
        <v>4</v>
      </c>
      <c r="S831" s="53"/>
      <c r="T831" s="52">
        <f t="shared" ref="T831" si="2888">S293+T472</f>
        <v>0</v>
      </c>
      <c r="U831" s="52"/>
      <c r="V831" s="53">
        <f t="shared" ref="V831" si="2889">U293+V472</f>
        <v>6</v>
      </c>
      <c r="W831" s="53"/>
      <c r="X831" s="52">
        <f t="shared" ref="X831" si="2890">W293+X472</f>
        <v>0</v>
      </c>
      <c r="Y831" s="52"/>
      <c r="Z831" s="53">
        <f t="shared" ref="Z831" si="2891">Y293+Z472</f>
        <v>5</v>
      </c>
      <c r="AA831" s="53"/>
      <c r="AB831" s="52">
        <f t="shared" ref="AB831" si="2892">AA293+AB472</f>
        <v>0</v>
      </c>
      <c r="AC831" s="52"/>
      <c r="AD831" s="53">
        <f t="shared" ref="AD831" si="2893">AC293+AD472</f>
        <v>12</v>
      </c>
      <c r="AE831" s="53"/>
      <c r="AF831" s="52">
        <f t="shared" ref="AF831" si="2894">AE293+AF472</f>
        <v>1</v>
      </c>
      <c r="AG831" s="52"/>
      <c r="AH831" s="53">
        <f t="shared" ref="AH831" si="2895">AG293+AH472</f>
        <v>28</v>
      </c>
      <c r="AI831" s="53"/>
      <c r="AJ831" s="52">
        <f t="shared" ref="AJ831" si="2896">AI293+AJ472</f>
        <v>4</v>
      </c>
      <c r="AK831" s="52"/>
    </row>
    <row r="832" spans="2:37" ht="15" thickBot="1">
      <c r="B832" s="57" t="s">
        <v>371</v>
      </c>
      <c r="C832" s="57"/>
      <c r="D832" s="58">
        <f t="shared" si="2347"/>
        <v>40</v>
      </c>
      <c r="E832" s="59"/>
      <c r="F832" s="60">
        <f t="shared" si="2348"/>
        <v>6</v>
      </c>
      <c r="G832" s="60"/>
      <c r="H832" s="60">
        <f t="shared" si="2753"/>
        <v>46</v>
      </c>
      <c r="I832" s="60"/>
      <c r="J832" s="53">
        <f t="shared" si="2349"/>
        <v>0</v>
      </c>
      <c r="K832" s="53"/>
      <c r="L832" s="52">
        <f t="shared" ref="L832" si="2897">K294+L473</f>
        <v>0</v>
      </c>
      <c r="M832" s="52"/>
      <c r="N832" s="53">
        <f t="shared" ref="N832" si="2898">M294+N473</f>
        <v>1</v>
      </c>
      <c r="O832" s="53"/>
      <c r="P832" s="52">
        <f t="shared" ref="P832" si="2899">O294+P473</f>
        <v>0</v>
      </c>
      <c r="Q832" s="52"/>
      <c r="R832" s="53">
        <f t="shared" ref="R832" si="2900">Q294+R473</f>
        <v>2</v>
      </c>
      <c r="S832" s="53"/>
      <c r="T832" s="52">
        <f t="shared" ref="T832" si="2901">S294+T473</f>
        <v>0</v>
      </c>
      <c r="U832" s="52"/>
      <c r="V832" s="53">
        <f t="shared" ref="V832" si="2902">U294+V473</f>
        <v>4</v>
      </c>
      <c r="W832" s="53"/>
      <c r="X832" s="52">
        <f t="shared" ref="X832" si="2903">W294+X473</f>
        <v>0</v>
      </c>
      <c r="Y832" s="52"/>
      <c r="Z832" s="53">
        <f t="shared" ref="Z832" si="2904">Y294+Z473</f>
        <v>8</v>
      </c>
      <c r="AA832" s="53"/>
      <c r="AB832" s="52">
        <f t="shared" ref="AB832" si="2905">AA294+AB473</f>
        <v>0</v>
      </c>
      <c r="AC832" s="52"/>
      <c r="AD832" s="53">
        <f t="shared" ref="AD832" si="2906">AC294+AD473</f>
        <v>6</v>
      </c>
      <c r="AE832" s="53"/>
      <c r="AF832" s="52">
        <f t="shared" ref="AF832" si="2907">AE294+AF473</f>
        <v>3</v>
      </c>
      <c r="AG832" s="52"/>
      <c r="AH832" s="53">
        <f t="shared" ref="AH832" si="2908">AG294+AH473</f>
        <v>19</v>
      </c>
      <c r="AI832" s="53"/>
      <c r="AJ832" s="52">
        <f t="shared" ref="AJ832" si="2909">AI294+AJ473</f>
        <v>3</v>
      </c>
      <c r="AK832" s="52"/>
    </row>
    <row r="833" spans="2:37" ht="15" thickBot="1">
      <c r="B833" s="57" t="s">
        <v>372</v>
      </c>
      <c r="C833" s="57"/>
      <c r="D833" s="58">
        <f t="shared" si="2347"/>
        <v>20</v>
      </c>
      <c r="E833" s="59"/>
      <c r="F833" s="60">
        <f t="shared" si="2348"/>
        <v>0</v>
      </c>
      <c r="G833" s="60"/>
      <c r="H833" s="60">
        <f t="shared" si="2753"/>
        <v>20</v>
      </c>
      <c r="I833" s="60"/>
      <c r="J833" s="53">
        <f t="shared" si="2349"/>
        <v>0</v>
      </c>
      <c r="K833" s="53"/>
      <c r="L833" s="52">
        <f t="shared" ref="L833" si="2910">K295+L474</f>
        <v>0</v>
      </c>
      <c r="M833" s="52"/>
      <c r="N833" s="53">
        <f t="shared" ref="N833" si="2911">M295+N474</f>
        <v>0</v>
      </c>
      <c r="O833" s="53"/>
      <c r="P833" s="52">
        <f t="shared" ref="P833" si="2912">O295+P474</f>
        <v>0</v>
      </c>
      <c r="Q833" s="52"/>
      <c r="R833" s="53">
        <f t="shared" ref="R833" si="2913">Q295+R474</f>
        <v>1</v>
      </c>
      <c r="S833" s="53"/>
      <c r="T833" s="52">
        <f t="shared" ref="T833" si="2914">S295+T474</f>
        <v>0</v>
      </c>
      <c r="U833" s="52"/>
      <c r="V833" s="53">
        <f t="shared" ref="V833" si="2915">U295+V474</f>
        <v>4</v>
      </c>
      <c r="W833" s="53"/>
      <c r="X833" s="52">
        <f t="shared" ref="X833" si="2916">W295+X474</f>
        <v>0</v>
      </c>
      <c r="Y833" s="52"/>
      <c r="Z833" s="53">
        <f t="shared" ref="Z833" si="2917">Y295+Z474</f>
        <v>0</v>
      </c>
      <c r="AA833" s="53"/>
      <c r="AB833" s="52">
        <f t="shared" ref="AB833" si="2918">AA295+AB474</f>
        <v>0</v>
      </c>
      <c r="AC833" s="52"/>
      <c r="AD833" s="53">
        <f t="shared" ref="AD833" si="2919">AC295+AD474</f>
        <v>6</v>
      </c>
      <c r="AE833" s="53"/>
      <c r="AF833" s="52">
        <f t="shared" ref="AF833" si="2920">AE295+AF474</f>
        <v>0</v>
      </c>
      <c r="AG833" s="52"/>
      <c r="AH833" s="53">
        <f t="shared" ref="AH833" si="2921">AG295+AH474</f>
        <v>9</v>
      </c>
      <c r="AI833" s="53"/>
      <c r="AJ833" s="52">
        <f t="shared" ref="AJ833" si="2922">AI295+AJ474</f>
        <v>0</v>
      </c>
      <c r="AK833" s="52"/>
    </row>
    <row r="834" spans="2:37" ht="15" thickBot="1">
      <c r="B834" s="57" t="s">
        <v>373</v>
      </c>
      <c r="C834" s="57"/>
      <c r="D834" s="58">
        <f t="shared" si="2347"/>
        <v>29</v>
      </c>
      <c r="E834" s="59"/>
      <c r="F834" s="60">
        <f t="shared" si="2348"/>
        <v>4</v>
      </c>
      <c r="G834" s="60"/>
      <c r="H834" s="60">
        <f t="shared" si="2753"/>
        <v>33</v>
      </c>
      <c r="I834" s="60"/>
      <c r="J834" s="53">
        <f t="shared" si="2349"/>
        <v>0</v>
      </c>
      <c r="K834" s="53"/>
      <c r="L834" s="52">
        <f t="shared" ref="L834" si="2923">K296+L475</f>
        <v>0</v>
      </c>
      <c r="M834" s="52"/>
      <c r="N834" s="53">
        <f t="shared" ref="N834" si="2924">M296+N475</f>
        <v>1</v>
      </c>
      <c r="O834" s="53"/>
      <c r="P834" s="52">
        <f t="shared" ref="P834" si="2925">O296+P475</f>
        <v>0</v>
      </c>
      <c r="Q834" s="52"/>
      <c r="R834" s="53">
        <f t="shared" ref="R834" si="2926">Q296+R475</f>
        <v>0</v>
      </c>
      <c r="S834" s="53"/>
      <c r="T834" s="52">
        <f t="shared" ref="T834" si="2927">S296+T475</f>
        <v>0</v>
      </c>
      <c r="U834" s="52"/>
      <c r="V834" s="53">
        <f t="shared" ref="V834" si="2928">U296+V475</f>
        <v>4</v>
      </c>
      <c r="W834" s="53"/>
      <c r="X834" s="52">
        <f t="shared" ref="X834" si="2929">W296+X475</f>
        <v>0</v>
      </c>
      <c r="Y834" s="52"/>
      <c r="Z834" s="53">
        <f t="shared" ref="Z834" si="2930">Y296+Z475</f>
        <v>1</v>
      </c>
      <c r="AA834" s="53"/>
      <c r="AB834" s="52">
        <f t="shared" ref="AB834" si="2931">AA296+AB475</f>
        <v>1</v>
      </c>
      <c r="AC834" s="52"/>
      <c r="AD834" s="53">
        <f t="shared" ref="AD834" si="2932">AC296+AD475</f>
        <v>5</v>
      </c>
      <c r="AE834" s="53"/>
      <c r="AF834" s="52">
        <f t="shared" ref="AF834" si="2933">AE296+AF475</f>
        <v>0</v>
      </c>
      <c r="AG834" s="52"/>
      <c r="AH834" s="53">
        <f t="shared" ref="AH834" si="2934">AG296+AH475</f>
        <v>18</v>
      </c>
      <c r="AI834" s="53"/>
      <c r="AJ834" s="52">
        <f t="shared" ref="AJ834" si="2935">AI296+AJ475</f>
        <v>3</v>
      </c>
      <c r="AK834" s="52"/>
    </row>
    <row r="835" spans="2:37" ht="15" thickBot="1">
      <c r="B835" s="57" t="s">
        <v>374</v>
      </c>
      <c r="C835" s="57"/>
      <c r="D835" s="58">
        <f t="shared" si="2347"/>
        <v>2</v>
      </c>
      <c r="E835" s="59"/>
      <c r="F835" s="60">
        <f t="shared" si="2348"/>
        <v>1</v>
      </c>
      <c r="G835" s="60"/>
      <c r="H835" s="60">
        <f t="shared" si="2753"/>
        <v>3</v>
      </c>
      <c r="I835" s="60"/>
      <c r="J835" s="53">
        <f t="shared" si="2349"/>
        <v>0</v>
      </c>
      <c r="K835" s="53"/>
      <c r="L835" s="52">
        <f t="shared" ref="L835" si="2936">K297+L476</f>
        <v>0</v>
      </c>
      <c r="M835" s="52"/>
      <c r="N835" s="53">
        <f t="shared" ref="N835" si="2937">M297+N476</f>
        <v>0</v>
      </c>
      <c r="O835" s="53"/>
      <c r="P835" s="52">
        <f t="shared" ref="P835" si="2938">O297+P476</f>
        <v>0</v>
      </c>
      <c r="Q835" s="52"/>
      <c r="R835" s="53">
        <f t="shared" ref="R835" si="2939">Q297+R476</f>
        <v>0</v>
      </c>
      <c r="S835" s="53"/>
      <c r="T835" s="52">
        <f t="shared" ref="T835" si="2940">S297+T476</f>
        <v>0</v>
      </c>
      <c r="U835" s="52"/>
      <c r="V835" s="53">
        <f t="shared" ref="V835" si="2941">U297+V476</f>
        <v>0</v>
      </c>
      <c r="W835" s="53"/>
      <c r="X835" s="52">
        <f t="shared" ref="X835" si="2942">W297+X476</f>
        <v>0</v>
      </c>
      <c r="Y835" s="52"/>
      <c r="Z835" s="53">
        <f t="shared" ref="Z835" si="2943">Y297+Z476</f>
        <v>0</v>
      </c>
      <c r="AA835" s="53"/>
      <c r="AB835" s="52">
        <f t="shared" ref="AB835" si="2944">AA297+AB476</f>
        <v>0</v>
      </c>
      <c r="AC835" s="52"/>
      <c r="AD835" s="53">
        <f t="shared" ref="AD835" si="2945">AC297+AD476</f>
        <v>1</v>
      </c>
      <c r="AE835" s="53"/>
      <c r="AF835" s="52">
        <f t="shared" ref="AF835" si="2946">AE297+AF476</f>
        <v>0</v>
      </c>
      <c r="AG835" s="52"/>
      <c r="AH835" s="53">
        <f t="shared" ref="AH835" si="2947">AG297+AH476</f>
        <v>1</v>
      </c>
      <c r="AI835" s="53"/>
      <c r="AJ835" s="52">
        <f t="shared" ref="AJ835" si="2948">AI297+AJ476</f>
        <v>1</v>
      </c>
      <c r="AK835" s="52"/>
    </row>
    <row r="836" spans="2:37" ht="15" thickBot="1">
      <c r="B836" s="57" t="s">
        <v>375</v>
      </c>
      <c r="C836" s="57"/>
      <c r="D836" s="58">
        <f t="shared" si="2347"/>
        <v>24</v>
      </c>
      <c r="E836" s="59"/>
      <c r="F836" s="60">
        <f t="shared" si="2348"/>
        <v>2</v>
      </c>
      <c r="G836" s="60"/>
      <c r="H836" s="60">
        <f t="shared" si="2753"/>
        <v>26</v>
      </c>
      <c r="I836" s="60"/>
      <c r="J836" s="53">
        <f t="shared" si="2349"/>
        <v>0</v>
      </c>
      <c r="K836" s="53"/>
      <c r="L836" s="52">
        <f t="shared" ref="L836" si="2949">K298+L477</f>
        <v>0</v>
      </c>
      <c r="M836" s="52"/>
      <c r="N836" s="53">
        <f t="shared" ref="N836" si="2950">M298+N477</f>
        <v>0</v>
      </c>
      <c r="O836" s="53"/>
      <c r="P836" s="52">
        <f t="shared" ref="P836" si="2951">O298+P477</f>
        <v>0</v>
      </c>
      <c r="Q836" s="52"/>
      <c r="R836" s="53">
        <f t="shared" ref="R836" si="2952">Q298+R477</f>
        <v>1</v>
      </c>
      <c r="S836" s="53"/>
      <c r="T836" s="52">
        <f t="shared" ref="T836" si="2953">S298+T477</f>
        <v>0</v>
      </c>
      <c r="U836" s="52"/>
      <c r="V836" s="53">
        <f t="shared" ref="V836" si="2954">U298+V477</f>
        <v>4</v>
      </c>
      <c r="W836" s="53"/>
      <c r="X836" s="52">
        <f t="shared" ref="X836" si="2955">W298+X477</f>
        <v>0</v>
      </c>
      <c r="Y836" s="52"/>
      <c r="Z836" s="53">
        <f t="shared" ref="Z836" si="2956">Y298+Z477</f>
        <v>0</v>
      </c>
      <c r="AA836" s="53"/>
      <c r="AB836" s="52">
        <f t="shared" ref="AB836" si="2957">AA298+AB477</f>
        <v>0</v>
      </c>
      <c r="AC836" s="52"/>
      <c r="AD836" s="53">
        <f t="shared" ref="AD836" si="2958">AC298+AD477</f>
        <v>1</v>
      </c>
      <c r="AE836" s="53"/>
      <c r="AF836" s="52">
        <f t="shared" ref="AF836" si="2959">AE298+AF477</f>
        <v>0</v>
      </c>
      <c r="AG836" s="52"/>
      <c r="AH836" s="53">
        <f t="shared" ref="AH836" si="2960">AG298+AH477</f>
        <v>18</v>
      </c>
      <c r="AI836" s="53"/>
      <c r="AJ836" s="52">
        <f t="shared" ref="AJ836" si="2961">AI298+AJ477</f>
        <v>2</v>
      </c>
      <c r="AK836" s="52"/>
    </row>
    <row r="837" spans="2:37" ht="15" thickBot="1">
      <c r="B837" s="57" t="s">
        <v>376</v>
      </c>
      <c r="C837" s="57"/>
      <c r="D837" s="58">
        <f t="shared" si="2347"/>
        <v>13</v>
      </c>
      <c r="E837" s="59"/>
      <c r="F837" s="60">
        <f t="shared" si="2348"/>
        <v>0</v>
      </c>
      <c r="G837" s="60"/>
      <c r="H837" s="60">
        <f t="shared" si="2753"/>
        <v>13</v>
      </c>
      <c r="I837" s="60"/>
      <c r="J837" s="53">
        <f t="shared" si="2349"/>
        <v>0</v>
      </c>
      <c r="K837" s="53"/>
      <c r="L837" s="52">
        <f t="shared" ref="L837" si="2962">K299+L478</f>
        <v>0</v>
      </c>
      <c r="M837" s="52"/>
      <c r="N837" s="53">
        <f t="shared" ref="N837" si="2963">M299+N478</f>
        <v>0</v>
      </c>
      <c r="O837" s="53"/>
      <c r="P837" s="52">
        <f t="shared" ref="P837" si="2964">O299+P478</f>
        <v>0</v>
      </c>
      <c r="Q837" s="52"/>
      <c r="R837" s="53">
        <f t="shared" ref="R837" si="2965">Q299+R478</f>
        <v>0</v>
      </c>
      <c r="S837" s="53"/>
      <c r="T837" s="52">
        <f t="shared" ref="T837" si="2966">S299+T478</f>
        <v>0</v>
      </c>
      <c r="U837" s="52"/>
      <c r="V837" s="53">
        <f t="shared" ref="V837" si="2967">U299+V478</f>
        <v>0</v>
      </c>
      <c r="W837" s="53"/>
      <c r="X837" s="52">
        <f t="shared" ref="X837" si="2968">W299+X478</f>
        <v>0</v>
      </c>
      <c r="Y837" s="52"/>
      <c r="Z837" s="53">
        <f t="shared" ref="Z837" si="2969">Y299+Z478</f>
        <v>2</v>
      </c>
      <c r="AA837" s="53"/>
      <c r="AB837" s="52">
        <f t="shared" ref="AB837" si="2970">AA299+AB478</f>
        <v>0</v>
      </c>
      <c r="AC837" s="52"/>
      <c r="AD837" s="53">
        <f t="shared" ref="AD837" si="2971">AC299+AD478</f>
        <v>5</v>
      </c>
      <c r="AE837" s="53"/>
      <c r="AF837" s="52">
        <f t="shared" ref="AF837" si="2972">AE299+AF478</f>
        <v>0</v>
      </c>
      <c r="AG837" s="52"/>
      <c r="AH837" s="53">
        <f t="shared" ref="AH837" si="2973">AG299+AH478</f>
        <v>6</v>
      </c>
      <c r="AI837" s="53"/>
      <c r="AJ837" s="52">
        <f t="shared" ref="AJ837" si="2974">AI299+AJ478</f>
        <v>0</v>
      </c>
      <c r="AK837" s="52"/>
    </row>
    <row r="838" spans="2:37" ht="15" thickBot="1">
      <c r="B838" s="57" t="s">
        <v>377</v>
      </c>
      <c r="C838" s="57"/>
      <c r="D838" s="58">
        <f t="shared" si="2347"/>
        <v>4</v>
      </c>
      <c r="E838" s="59"/>
      <c r="F838" s="60">
        <f t="shared" si="2348"/>
        <v>2</v>
      </c>
      <c r="G838" s="60"/>
      <c r="H838" s="60">
        <f t="shared" si="2753"/>
        <v>6</v>
      </c>
      <c r="I838" s="60"/>
      <c r="J838" s="53">
        <f t="shared" si="2349"/>
        <v>0</v>
      </c>
      <c r="K838" s="53"/>
      <c r="L838" s="52">
        <f t="shared" ref="L838" si="2975">K300+L479</f>
        <v>0</v>
      </c>
      <c r="M838" s="52"/>
      <c r="N838" s="53">
        <f t="shared" ref="N838" si="2976">M300+N479</f>
        <v>0</v>
      </c>
      <c r="O838" s="53"/>
      <c r="P838" s="52">
        <f t="shared" ref="P838" si="2977">O300+P479</f>
        <v>0</v>
      </c>
      <c r="Q838" s="52"/>
      <c r="R838" s="53">
        <f t="shared" ref="R838" si="2978">Q300+R479</f>
        <v>0</v>
      </c>
      <c r="S838" s="53"/>
      <c r="T838" s="52">
        <f t="shared" ref="T838" si="2979">S300+T479</f>
        <v>0</v>
      </c>
      <c r="U838" s="52"/>
      <c r="V838" s="53">
        <f t="shared" ref="V838" si="2980">U300+V479</f>
        <v>0</v>
      </c>
      <c r="W838" s="53"/>
      <c r="X838" s="52">
        <f t="shared" ref="X838" si="2981">W300+X479</f>
        <v>0</v>
      </c>
      <c r="Y838" s="52"/>
      <c r="Z838" s="53">
        <f t="shared" ref="Z838" si="2982">Y300+Z479</f>
        <v>0</v>
      </c>
      <c r="AA838" s="53"/>
      <c r="AB838" s="52">
        <f t="shared" ref="AB838" si="2983">AA300+AB479</f>
        <v>0</v>
      </c>
      <c r="AC838" s="52"/>
      <c r="AD838" s="53">
        <f t="shared" ref="AD838" si="2984">AC300+AD479</f>
        <v>0</v>
      </c>
      <c r="AE838" s="53"/>
      <c r="AF838" s="52">
        <f t="shared" ref="AF838" si="2985">AE300+AF479</f>
        <v>0</v>
      </c>
      <c r="AG838" s="52"/>
      <c r="AH838" s="53">
        <f t="shared" ref="AH838" si="2986">AG300+AH479</f>
        <v>4</v>
      </c>
      <c r="AI838" s="53"/>
      <c r="AJ838" s="52">
        <f t="shared" ref="AJ838" si="2987">AI300+AJ479</f>
        <v>2</v>
      </c>
      <c r="AK838" s="52"/>
    </row>
    <row r="839" spans="2:37" ht="15" thickBot="1">
      <c r="B839" s="57" t="s">
        <v>378</v>
      </c>
      <c r="C839" s="57"/>
      <c r="D839" s="58">
        <f t="shared" si="2347"/>
        <v>12</v>
      </c>
      <c r="E839" s="59"/>
      <c r="F839" s="60">
        <f t="shared" si="2348"/>
        <v>2</v>
      </c>
      <c r="G839" s="60"/>
      <c r="H839" s="60">
        <f t="shared" si="2753"/>
        <v>14</v>
      </c>
      <c r="I839" s="60"/>
      <c r="J839" s="53">
        <f t="shared" si="2349"/>
        <v>0</v>
      </c>
      <c r="K839" s="53"/>
      <c r="L839" s="52">
        <f t="shared" ref="L839" si="2988">K301+L480</f>
        <v>0</v>
      </c>
      <c r="M839" s="52"/>
      <c r="N839" s="53">
        <f t="shared" ref="N839" si="2989">M301+N480</f>
        <v>0</v>
      </c>
      <c r="O839" s="53"/>
      <c r="P839" s="52">
        <f t="shared" ref="P839" si="2990">O301+P480</f>
        <v>0</v>
      </c>
      <c r="Q839" s="52"/>
      <c r="R839" s="53">
        <f t="shared" ref="R839" si="2991">Q301+R480</f>
        <v>1</v>
      </c>
      <c r="S839" s="53"/>
      <c r="T839" s="52">
        <f t="shared" ref="T839" si="2992">S301+T480</f>
        <v>0</v>
      </c>
      <c r="U839" s="52"/>
      <c r="V839" s="53">
        <f t="shared" ref="V839" si="2993">U301+V480</f>
        <v>0</v>
      </c>
      <c r="W839" s="53"/>
      <c r="X839" s="52">
        <f t="shared" ref="X839" si="2994">W301+X480</f>
        <v>0</v>
      </c>
      <c r="Y839" s="52"/>
      <c r="Z839" s="53">
        <f t="shared" ref="Z839" si="2995">Y301+Z480</f>
        <v>0</v>
      </c>
      <c r="AA839" s="53"/>
      <c r="AB839" s="52">
        <f t="shared" ref="AB839" si="2996">AA301+AB480</f>
        <v>0</v>
      </c>
      <c r="AC839" s="52"/>
      <c r="AD839" s="53">
        <f t="shared" ref="AD839" si="2997">AC301+AD480</f>
        <v>7</v>
      </c>
      <c r="AE839" s="53"/>
      <c r="AF839" s="52">
        <f t="shared" ref="AF839" si="2998">AE301+AF480</f>
        <v>2</v>
      </c>
      <c r="AG839" s="52"/>
      <c r="AH839" s="53">
        <f t="shared" ref="AH839" si="2999">AG301+AH480</f>
        <v>4</v>
      </c>
      <c r="AI839" s="53"/>
      <c r="AJ839" s="52">
        <f t="shared" ref="AJ839" si="3000">AI301+AJ480</f>
        <v>0</v>
      </c>
      <c r="AK839" s="52"/>
    </row>
    <row r="840" spans="2:37" ht="15" thickBot="1">
      <c r="B840" s="57" t="s">
        <v>379</v>
      </c>
      <c r="C840" s="57"/>
      <c r="D840" s="58">
        <f t="shared" si="2347"/>
        <v>31</v>
      </c>
      <c r="E840" s="59"/>
      <c r="F840" s="60">
        <f t="shared" si="2348"/>
        <v>4</v>
      </c>
      <c r="G840" s="60"/>
      <c r="H840" s="60">
        <f t="shared" si="2753"/>
        <v>35</v>
      </c>
      <c r="I840" s="60"/>
      <c r="J840" s="53">
        <f t="shared" si="2349"/>
        <v>0</v>
      </c>
      <c r="K840" s="53"/>
      <c r="L840" s="52">
        <f t="shared" ref="L840" si="3001">K302+L481</f>
        <v>0</v>
      </c>
      <c r="M840" s="52"/>
      <c r="N840" s="53">
        <f t="shared" ref="N840" si="3002">M302+N481</f>
        <v>0</v>
      </c>
      <c r="O840" s="53"/>
      <c r="P840" s="52">
        <f t="shared" ref="P840" si="3003">O302+P481</f>
        <v>0</v>
      </c>
      <c r="Q840" s="52"/>
      <c r="R840" s="53">
        <f t="shared" ref="R840" si="3004">Q302+R481</f>
        <v>1</v>
      </c>
      <c r="S840" s="53"/>
      <c r="T840" s="52">
        <f t="shared" ref="T840" si="3005">S302+T481</f>
        <v>0</v>
      </c>
      <c r="U840" s="52"/>
      <c r="V840" s="53">
        <f t="shared" ref="V840" si="3006">U302+V481</f>
        <v>2</v>
      </c>
      <c r="W840" s="53"/>
      <c r="X840" s="52">
        <f t="shared" ref="X840" si="3007">W302+X481</f>
        <v>0</v>
      </c>
      <c r="Y840" s="52"/>
      <c r="Z840" s="53">
        <f t="shared" ref="Z840" si="3008">Y302+Z481</f>
        <v>0</v>
      </c>
      <c r="AA840" s="53"/>
      <c r="AB840" s="52">
        <f t="shared" ref="AB840" si="3009">AA302+AB481</f>
        <v>0</v>
      </c>
      <c r="AC840" s="52"/>
      <c r="AD840" s="53">
        <f t="shared" ref="AD840" si="3010">AC302+AD481</f>
        <v>6</v>
      </c>
      <c r="AE840" s="53"/>
      <c r="AF840" s="52">
        <f t="shared" ref="AF840" si="3011">AE302+AF481</f>
        <v>2</v>
      </c>
      <c r="AG840" s="52"/>
      <c r="AH840" s="53">
        <f t="shared" ref="AH840" si="3012">AG302+AH481</f>
        <v>22</v>
      </c>
      <c r="AI840" s="53"/>
      <c r="AJ840" s="52">
        <f t="shared" ref="AJ840" si="3013">AI302+AJ481</f>
        <v>2</v>
      </c>
      <c r="AK840" s="52"/>
    </row>
    <row r="841" spans="2:37" ht="15" thickBot="1">
      <c r="B841" s="57" t="s">
        <v>380</v>
      </c>
      <c r="C841" s="57"/>
      <c r="D841" s="58">
        <f t="shared" si="2347"/>
        <v>15</v>
      </c>
      <c r="E841" s="59"/>
      <c r="F841" s="60">
        <f t="shared" si="2348"/>
        <v>4</v>
      </c>
      <c r="G841" s="60"/>
      <c r="H841" s="60">
        <f t="shared" si="2753"/>
        <v>19</v>
      </c>
      <c r="I841" s="60"/>
      <c r="J841" s="53">
        <f t="shared" si="2349"/>
        <v>0</v>
      </c>
      <c r="K841" s="53"/>
      <c r="L841" s="52">
        <f t="shared" ref="L841" si="3014">K303+L482</f>
        <v>0</v>
      </c>
      <c r="M841" s="52"/>
      <c r="N841" s="53">
        <f t="shared" ref="N841" si="3015">M303+N482</f>
        <v>0</v>
      </c>
      <c r="O841" s="53"/>
      <c r="P841" s="52">
        <f t="shared" ref="P841" si="3016">O303+P482</f>
        <v>0</v>
      </c>
      <c r="Q841" s="52"/>
      <c r="R841" s="53">
        <f t="shared" ref="R841" si="3017">Q303+R482</f>
        <v>1</v>
      </c>
      <c r="S841" s="53"/>
      <c r="T841" s="52">
        <f t="shared" ref="T841" si="3018">S303+T482</f>
        <v>0</v>
      </c>
      <c r="U841" s="52"/>
      <c r="V841" s="53">
        <f t="shared" ref="V841" si="3019">U303+V482</f>
        <v>0</v>
      </c>
      <c r="W841" s="53"/>
      <c r="X841" s="52">
        <f t="shared" ref="X841" si="3020">W303+X482</f>
        <v>0</v>
      </c>
      <c r="Y841" s="52"/>
      <c r="Z841" s="53">
        <f t="shared" ref="Z841" si="3021">Y303+Z482</f>
        <v>1</v>
      </c>
      <c r="AA841" s="53"/>
      <c r="AB841" s="52">
        <f t="shared" ref="AB841" si="3022">AA303+AB482</f>
        <v>0</v>
      </c>
      <c r="AC841" s="52"/>
      <c r="AD841" s="53">
        <f t="shared" ref="AD841" si="3023">AC303+AD482</f>
        <v>5</v>
      </c>
      <c r="AE841" s="53"/>
      <c r="AF841" s="52">
        <f t="shared" ref="AF841" si="3024">AE303+AF482</f>
        <v>0</v>
      </c>
      <c r="AG841" s="52"/>
      <c r="AH841" s="53">
        <f t="shared" ref="AH841" si="3025">AG303+AH482</f>
        <v>8</v>
      </c>
      <c r="AI841" s="53"/>
      <c r="AJ841" s="52">
        <f t="shared" ref="AJ841" si="3026">AI303+AJ482</f>
        <v>4</v>
      </c>
      <c r="AK841" s="52"/>
    </row>
    <row r="842" spans="2:37" ht="15" thickBot="1">
      <c r="B842" s="57" t="s">
        <v>381</v>
      </c>
      <c r="C842" s="57"/>
      <c r="D842" s="58">
        <f t="shared" si="2347"/>
        <v>12</v>
      </c>
      <c r="E842" s="59"/>
      <c r="F842" s="60">
        <f t="shared" si="2348"/>
        <v>0</v>
      </c>
      <c r="G842" s="60"/>
      <c r="H842" s="60">
        <f t="shared" si="2753"/>
        <v>12</v>
      </c>
      <c r="I842" s="60"/>
      <c r="J842" s="53">
        <f t="shared" si="2349"/>
        <v>0</v>
      </c>
      <c r="K842" s="53"/>
      <c r="L842" s="52">
        <f t="shared" ref="L842" si="3027">K304+L483</f>
        <v>0</v>
      </c>
      <c r="M842" s="52"/>
      <c r="N842" s="53">
        <f t="shared" ref="N842" si="3028">M304+N483</f>
        <v>0</v>
      </c>
      <c r="O842" s="53"/>
      <c r="P842" s="52">
        <f t="shared" ref="P842" si="3029">O304+P483</f>
        <v>0</v>
      </c>
      <c r="Q842" s="52"/>
      <c r="R842" s="53">
        <f t="shared" ref="R842" si="3030">Q304+R483</f>
        <v>0</v>
      </c>
      <c r="S842" s="53"/>
      <c r="T842" s="52">
        <f t="shared" ref="T842" si="3031">S304+T483</f>
        <v>0</v>
      </c>
      <c r="U842" s="52"/>
      <c r="V842" s="53">
        <f t="shared" ref="V842" si="3032">U304+V483</f>
        <v>1</v>
      </c>
      <c r="W842" s="53"/>
      <c r="X842" s="52">
        <f t="shared" ref="X842" si="3033">W304+X483</f>
        <v>0</v>
      </c>
      <c r="Y842" s="52"/>
      <c r="Z842" s="53">
        <f t="shared" ref="Z842" si="3034">Y304+Z483</f>
        <v>0</v>
      </c>
      <c r="AA842" s="53"/>
      <c r="AB842" s="52">
        <f t="shared" ref="AB842" si="3035">AA304+AB483</f>
        <v>0</v>
      </c>
      <c r="AC842" s="52"/>
      <c r="AD842" s="53">
        <f t="shared" ref="AD842" si="3036">AC304+AD483</f>
        <v>4</v>
      </c>
      <c r="AE842" s="53"/>
      <c r="AF842" s="52">
        <f t="shared" ref="AF842" si="3037">AE304+AF483</f>
        <v>0</v>
      </c>
      <c r="AG842" s="52"/>
      <c r="AH842" s="53">
        <f t="shared" ref="AH842" si="3038">AG304+AH483</f>
        <v>7</v>
      </c>
      <c r="AI842" s="53"/>
      <c r="AJ842" s="52">
        <f t="shared" ref="AJ842" si="3039">AI304+AJ483</f>
        <v>0</v>
      </c>
      <c r="AK842" s="52"/>
    </row>
    <row r="843" spans="2:37" ht="15" thickBot="1">
      <c r="B843" s="57" t="s">
        <v>382</v>
      </c>
      <c r="C843" s="57"/>
      <c r="D843" s="58">
        <f t="shared" si="2347"/>
        <v>70</v>
      </c>
      <c r="E843" s="59"/>
      <c r="F843" s="60">
        <f t="shared" si="2348"/>
        <v>5</v>
      </c>
      <c r="G843" s="60"/>
      <c r="H843" s="60">
        <f t="shared" si="2753"/>
        <v>75</v>
      </c>
      <c r="I843" s="60"/>
      <c r="J843" s="53">
        <f t="shared" si="2349"/>
        <v>0</v>
      </c>
      <c r="K843" s="53"/>
      <c r="L843" s="52">
        <f t="shared" ref="L843" si="3040">K305+L484</f>
        <v>0</v>
      </c>
      <c r="M843" s="52"/>
      <c r="N843" s="53">
        <f t="shared" ref="N843" si="3041">M305+N484</f>
        <v>3</v>
      </c>
      <c r="O843" s="53"/>
      <c r="P843" s="52">
        <f t="shared" ref="P843" si="3042">O305+P484</f>
        <v>2</v>
      </c>
      <c r="Q843" s="52"/>
      <c r="R843" s="53">
        <f t="shared" ref="R843" si="3043">Q305+R484</f>
        <v>2</v>
      </c>
      <c r="S843" s="53"/>
      <c r="T843" s="52">
        <f t="shared" ref="T843" si="3044">S305+T484</f>
        <v>0</v>
      </c>
      <c r="U843" s="52"/>
      <c r="V843" s="53">
        <f t="shared" ref="V843" si="3045">U305+V484</f>
        <v>5</v>
      </c>
      <c r="W843" s="53"/>
      <c r="X843" s="52">
        <f t="shared" ref="X843" si="3046">W305+X484</f>
        <v>0</v>
      </c>
      <c r="Y843" s="52"/>
      <c r="Z843" s="53">
        <f t="shared" ref="Z843" si="3047">Y305+Z484</f>
        <v>4</v>
      </c>
      <c r="AA843" s="53"/>
      <c r="AB843" s="52">
        <f t="shared" ref="AB843" si="3048">AA305+AB484</f>
        <v>0</v>
      </c>
      <c r="AC843" s="52"/>
      <c r="AD843" s="53">
        <f t="shared" ref="AD843" si="3049">AC305+AD484</f>
        <v>13</v>
      </c>
      <c r="AE843" s="53"/>
      <c r="AF843" s="52">
        <f t="shared" ref="AF843" si="3050">AE305+AF484</f>
        <v>1</v>
      </c>
      <c r="AG843" s="52"/>
      <c r="AH843" s="53">
        <f t="shared" ref="AH843" si="3051">AG305+AH484</f>
        <v>43</v>
      </c>
      <c r="AI843" s="53"/>
      <c r="AJ843" s="52">
        <f t="shared" ref="AJ843" si="3052">AI305+AJ484</f>
        <v>2</v>
      </c>
      <c r="AK843" s="52"/>
    </row>
    <row r="844" spans="2:37" ht="15" thickBot="1">
      <c r="B844" s="57" t="s">
        <v>458</v>
      </c>
      <c r="C844" s="57"/>
      <c r="D844" s="58">
        <f t="shared" si="2347"/>
        <v>0</v>
      </c>
      <c r="E844" s="59"/>
      <c r="F844" s="60">
        <f t="shared" si="2348"/>
        <v>3</v>
      </c>
      <c r="G844" s="60"/>
      <c r="H844" s="60">
        <f t="shared" si="2753"/>
        <v>3</v>
      </c>
      <c r="I844" s="60"/>
      <c r="J844" s="53">
        <f t="shared" si="2349"/>
        <v>0</v>
      </c>
      <c r="K844" s="53"/>
      <c r="L844" s="52">
        <f t="shared" ref="L844" si="3053">K306+L485</f>
        <v>0</v>
      </c>
      <c r="M844" s="52"/>
      <c r="N844" s="53">
        <f t="shared" ref="N844" si="3054">M306+N485</f>
        <v>0</v>
      </c>
      <c r="O844" s="53"/>
      <c r="P844" s="52">
        <f t="shared" ref="P844" si="3055">O306+P485</f>
        <v>0</v>
      </c>
      <c r="Q844" s="52"/>
      <c r="R844" s="53">
        <f t="shared" ref="R844" si="3056">Q306+R485</f>
        <v>0</v>
      </c>
      <c r="S844" s="53"/>
      <c r="T844" s="52">
        <f t="shared" ref="T844" si="3057">S306+T485</f>
        <v>0</v>
      </c>
      <c r="U844" s="52"/>
      <c r="V844" s="53">
        <f t="shared" ref="V844" si="3058">U306+V485</f>
        <v>0</v>
      </c>
      <c r="W844" s="53"/>
      <c r="X844" s="52">
        <f t="shared" ref="X844" si="3059">W306+X485</f>
        <v>0</v>
      </c>
      <c r="Y844" s="52"/>
      <c r="Z844" s="53">
        <f t="shared" ref="Z844" si="3060">Y306+Z485</f>
        <v>0</v>
      </c>
      <c r="AA844" s="53"/>
      <c r="AB844" s="52">
        <f t="shared" ref="AB844" si="3061">AA306+AB485</f>
        <v>0</v>
      </c>
      <c r="AC844" s="52"/>
      <c r="AD844" s="53">
        <f t="shared" ref="AD844" si="3062">AC306+AD485</f>
        <v>0</v>
      </c>
      <c r="AE844" s="53"/>
      <c r="AF844" s="52">
        <f t="shared" ref="AF844" si="3063">AE306+AF485</f>
        <v>0</v>
      </c>
      <c r="AG844" s="52"/>
      <c r="AH844" s="53">
        <f t="shared" ref="AH844" si="3064">AG306+AH485</f>
        <v>0</v>
      </c>
      <c r="AI844" s="53"/>
      <c r="AJ844" s="52">
        <f t="shared" ref="AJ844" si="3065">AI306+AJ485</f>
        <v>3</v>
      </c>
      <c r="AK844" s="52"/>
    </row>
    <row r="845" spans="2:37" ht="15" thickBot="1">
      <c r="B845" s="57" t="s">
        <v>384</v>
      </c>
      <c r="C845" s="57"/>
      <c r="D845" s="58">
        <f t="shared" si="2347"/>
        <v>33</v>
      </c>
      <c r="E845" s="59"/>
      <c r="F845" s="60">
        <f t="shared" si="2348"/>
        <v>1</v>
      </c>
      <c r="G845" s="60"/>
      <c r="H845" s="60">
        <f t="shared" si="2753"/>
        <v>34</v>
      </c>
      <c r="I845" s="60"/>
      <c r="J845" s="53">
        <f t="shared" si="2349"/>
        <v>0</v>
      </c>
      <c r="K845" s="53"/>
      <c r="L845" s="52">
        <f t="shared" ref="L845" si="3066">K307+L486</f>
        <v>0</v>
      </c>
      <c r="M845" s="52"/>
      <c r="N845" s="53">
        <f t="shared" ref="N845" si="3067">M307+N486</f>
        <v>2</v>
      </c>
      <c r="O845" s="53"/>
      <c r="P845" s="52">
        <f t="shared" ref="P845" si="3068">O307+P486</f>
        <v>0</v>
      </c>
      <c r="Q845" s="52"/>
      <c r="R845" s="53">
        <f t="shared" ref="R845" si="3069">Q307+R486</f>
        <v>4</v>
      </c>
      <c r="S845" s="53"/>
      <c r="T845" s="52">
        <f t="shared" ref="T845" si="3070">S307+T486</f>
        <v>0</v>
      </c>
      <c r="U845" s="52"/>
      <c r="V845" s="53">
        <f t="shared" ref="V845" si="3071">U307+V486</f>
        <v>3</v>
      </c>
      <c r="W845" s="53"/>
      <c r="X845" s="52">
        <f t="shared" ref="X845" si="3072">W307+X486</f>
        <v>0</v>
      </c>
      <c r="Y845" s="52"/>
      <c r="Z845" s="53">
        <f t="shared" ref="Z845" si="3073">Y307+Z486</f>
        <v>1</v>
      </c>
      <c r="AA845" s="53"/>
      <c r="AB845" s="52">
        <f t="shared" ref="AB845" si="3074">AA307+AB486</f>
        <v>0</v>
      </c>
      <c r="AC845" s="52"/>
      <c r="AD845" s="53">
        <f t="shared" ref="AD845" si="3075">AC307+AD486</f>
        <v>8</v>
      </c>
      <c r="AE845" s="53"/>
      <c r="AF845" s="52">
        <f t="shared" ref="AF845" si="3076">AE307+AF486</f>
        <v>0</v>
      </c>
      <c r="AG845" s="52"/>
      <c r="AH845" s="53">
        <f t="shared" ref="AH845" si="3077">AG307+AH486</f>
        <v>15</v>
      </c>
      <c r="AI845" s="53"/>
      <c r="AJ845" s="52">
        <f t="shared" ref="AJ845" si="3078">AI307+AJ486</f>
        <v>1</v>
      </c>
      <c r="AK845" s="52"/>
    </row>
    <row r="846" spans="2:37" ht="15" thickBot="1">
      <c r="B846" s="57" t="s">
        <v>385</v>
      </c>
      <c r="C846" s="57"/>
      <c r="D846" s="58">
        <f t="shared" si="2347"/>
        <v>16</v>
      </c>
      <c r="E846" s="59"/>
      <c r="F846" s="60">
        <f t="shared" si="2348"/>
        <v>2</v>
      </c>
      <c r="G846" s="60"/>
      <c r="H846" s="60">
        <f t="shared" si="2753"/>
        <v>18</v>
      </c>
      <c r="I846" s="60"/>
      <c r="J846" s="53">
        <f t="shared" si="2349"/>
        <v>0</v>
      </c>
      <c r="K846" s="53"/>
      <c r="L846" s="52">
        <f t="shared" ref="L846" si="3079">K308+L487</f>
        <v>0</v>
      </c>
      <c r="M846" s="52"/>
      <c r="N846" s="53">
        <f t="shared" ref="N846" si="3080">M308+N487</f>
        <v>0</v>
      </c>
      <c r="O846" s="53"/>
      <c r="P846" s="52">
        <f t="shared" ref="P846" si="3081">O308+P487</f>
        <v>0</v>
      </c>
      <c r="Q846" s="52"/>
      <c r="R846" s="53">
        <f t="shared" ref="R846" si="3082">Q308+R487</f>
        <v>0</v>
      </c>
      <c r="S846" s="53"/>
      <c r="T846" s="52">
        <f t="shared" ref="T846" si="3083">S308+T487</f>
        <v>0</v>
      </c>
      <c r="U846" s="52"/>
      <c r="V846" s="53">
        <f t="shared" ref="V846" si="3084">U308+V487</f>
        <v>0</v>
      </c>
      <c r="W846" s="53"/>
      <c r="X846" s="52">
        <f t="shared" ref="X846" si="3085">W308+X487</f>
        <v>0</v>
      </c>
      <c r="Y846" s="52"/>
      <c r="Z846" s="53">
        <f t="shared" ref="Z846" si="3086">Y308+Z487</f>
        <v>1</v>
      </c>
      <c r="AA846" s="53"/>
      <c r="AB846" s="52">
        <f t="shared" ref="AB846" si="3087">AA308+AB487</f>
        <v>0</v>
      </c>
      <c r="AC846" s="52"/>
      <c r="AD846" s="53">
        <f t="shared" ref="AD846" si="3088">AC308+AD487</f>
        <v>3</v>
      </c>
      <c r="AE846" s="53"/>
      <c r="AF846" s="52">
        <f t="shared" ref="AF846" si="3089">AE308+AF487</f>
        <v>1</v>
      </c>
      <c r="AG846" s="52"/>
      <c r="AH846" s="53">
        <f t="shared" ref="AH846" si="3090">AG308+AH487</f>
        <v>12</v>
      </c>
      <c r="AI846" s="53"/>
      <c r="AJ846" s="52">
        <f t="shared" ref="AJ846" si="3091">AI308+AJ487</f>
        <v>1</v>
      </c>
      <c r="AK846" s="52"/>
    </row>
    <row r="847" spans="2:37" ht="15" thickBot="1">
      <c r="B847" s="57" t="s">
        <v>386</v>
      </c>
      <c r="C847" s="57"/>
      <c r="D847" s="58">
        <f t="shared" si="2347"/>
        <v>24</v>
      </c>
      <c r="E847" s="59"/>
      <c r="F847" s="60">
        <f t="shared" si="2348"/>
        <v>3</v>
      </c>
      <c r="G847" s="60"/>
      <c r="H847" s="60">
        <f t="shared" si="2753"/>
        <v>27</v>
      </c>
      <c r="I847" s="60"/>
      <c r="J847" s="53">
        <f t="shared" si="2349"/>
        <v>1</v>
      </c>
      <c r="K847" s="53"/>
      <c r="L847" s="52">
        <f t="shared" ref="L847" si="3092">K309+L488</f>
        <v>0</v>
      </c>
      <c r="M847" s="52"/>
      <c r="N847" s="53">
        <f t="shared" ref="N847" si="3093">M309+N488</f>
        <v>2</v>
      </c>
      <c r="O847" s="53"/>
      <c r="P847" s="52">
        <f t="shared" ref="P847" si="3094">O309+P488</f>
        <v>0</v>
      </c>
      <c r="Q847" s="52"/>
      <c r="R847" s="53">
        <f t="shared" ref="R847" si="3095">Q309+R488</f>
        <v>1</v>
      </c>
      <c r="S847" s="53"/>
      <c r="T847" s="52">
        <f t="shared" ref="T847" si="3096">S309+T488</f>
        <v>1</v>
      </c>
      <c r="U847" s="52"/>
      <c r="V847" s="53">
        <f t="shared" ref="V847" si="3097">U309+V488</f>
        <v>4</v>
      </c>
      <c r="W847" s="53"/>
      <c r="X847" s="52">
        <f t="shared" ref="X847" si="3098">W309+X488</f>
        <v>1</v>
      </c>
      <c r="Y847" s="52"/>
      <c r="Z847" s="53">
        <f t="shared" ref="Z847" si="3099">Y309+Z488</f>
        <v>0</v>
      </c>
      <c r="AA847" s="53"/>
      <c r="AB847" s="52">
        <f t="shared" ref="AB847" si="3100">AA309+AB488</f>
        <v>0</v>
      </c>
      <c r="AC847" s="52"/>
      <c r="AD847" s="53">
        <f t="shared" ref="AD847" si="3101">AC309+AD488</f>
        <v>5</v>
      </c>
      <c r="AE847" s="53"/>
      <c r="AF847" s="52">
        <f t="shared" ref="AF847" si="3102">AE309+AF488</f>
        <v>0</v>
      </c>
      <c r="AG847" s="52"/>
      <c r="AH847" s="53">
        <f t="shared" ref="AH847" si="3103">AG309+AH488</f>
        <v>11</v>
      </c>
      <c r="AI847" s="53"/>
      <c r="AJ847" s="52">
        <f t="shared" ref="AJ847" si="3104">AI309+AJ488</f>
        <v>1</v>
      </c>
      <c r="AK847" s="52"/>
    </row>
    <row r="848" spans="2:37" ht="15" thickBot="1">
      <c r="B848" s="57" t="s">
        <v>387</v>
      </c>
      <c r="C848" s="57"/>
      <c r="D848" s="58">
        <f t="shared" si="2347"/>
        <v>57</v>
      </c>
      <c r="E848" s="59"/>
      <c r="F848" s="60">
        <f t="shared" si="2348"/>
        <v>5</v>
      </c>
      <c r="G848" s="60"/>
      <c r="H848" s="60">
        <f t="shared" si="2753"/>
        <v>62</v>
      </c>
      <c r="I848" s="60"/>
      <c r="J848" s="53">
        <f t="shared" si="2349"/>
        <v>1</v>
      </c>
      <c r="K848" s="53"/>
      <c r="L848" s="52">
        <f t="shared" ref="L848" si="3105">K310+L489</f>
        <v>0</v>
      </c>
      <c r="M848" s="52"/>
      <c r="N848" s="53">
        <f t="shared" ref="N848" si="3106">M310+N489</f>
        <v>5</v>
      </c>
      <c r="O848" s="53"/>
      <c r="P848" s="52">
        <f t="shared" ref="P848" si="3107">O310+P489</f>
        <v>0</v>
      </c>
      <c r="Q848" s="52"/>
      <c r="R848" s="53">
        <f t="shared" ref="R848" si="3108">Q310+R489</f>
        <v>10</v>
      </c>
      <c r="S848" s="53"/>
      <c r="T848" s="52">
        <f t="shared" ref="T848" si="3109">S310+T489</f>
        <v>2</v>
      </c>
      <c r="U848" s="52"/>
      <c r="V848" s="53">
        <f t="shared" ref="V848" si="3110">U310+V489</f>
        <v>8</v>
      </c>
      <c r="W848" s="53"/>
      <c r="X848" s="52">
        <f t="shared" ref="X848" si="3111">W310+X489</f>
        <v>0</v>
      </c>
      <c r="Y848" s="52"/>
      <c r="Z848" s="53">
        <f t="shared" ref="Z848" si="3112">Y310+Z489</f>
        <v>3</v>
      </c>
      <c r="AA848" s="53"/>
      <c r="AB848" s="52">
        <f t="shared" ref="AB848" si="3113">AA310+AB489</f>
        <v>1</v>
      </c>
      <c r="AC848" s="52"/>
      <c r="AD848" s="53">
        <f t="shared" ref="AD848" si="3114">AC310+AD489</f>
        <v>12</v>
      </c>
      <c r="AE848" s="53"/>
      <c r="AF848" s="52">
        <f t="shared" ref="AF848" si="3115">AE310+AF489</f>
        <v>1</v>
      </c>
      <c r="AG848" s="52"/>
      <c r="AH848" s="53">
        <f t="shared" ref="AH848" si="3116">AG310+AH489</f>
        <v>18</v>
      </c>
      <c r="AI848" s="53"/>
      <c r="AJ848" s="52">
        <f t="shared" ref="AJ848" si="3117">AI310+AJ489</f>
        <v>1</v>
      </c>
      <c r="AK848" s="52"/>
    </row>
    <row r="849" spans="2:37" ht="15" thickBot="1">
      <c r="B849" s="57" t="s">
        <v>388</v>
      </c>
      <c r="C849" s="57"/>
      <c r="D849" s="58">
        <f t="shared" si="2347"/>
        <v>12</v>
      </c>
      <c r="E849" s="59"/>
      <c r="F849" s="60">
        <f t="shared" si="2348"/>
        <v>1</v>
      </c>
      <c r="G849" s="60"/>
      <c r="H849" s="60">
        <f t="shared" si="2753"/>
        <v>13</v>
      </c>
      <c r="I849" s="60"/>
      <c r="J849" s="53">
        <f t="shared" si="2349"/>
        <v>0</v>
      </c>
      <c r="K849" s="53"/>
      <c r="L849" s="52">
        <f t="shared" ref="L849" si="3118">K311+L490</f>
        <v>0</v>
      </c>
      <c r="M849" s="52"/>
      <c r="N849" s="53">
        <f t="shared" ref="N849" si="3119">M311+N490</f>
        <v>0</v>
      </c>
      <c r="O849" s="53"/>
      <c r="P849" s="52">
        <f t="shared" ref="P849" si="3120">O311+P490</f>
        <v>0</v>
      </c>
      <c r="Q849" s="52"/>
      <c r="R849" s="53">
        <f t="shared" ref="R849" si="3121">Q311+R490</f>
        <v>0</v>
      </c>
      <c r="S849" s="53"/>
      <c r="T849" s="52">
        <f t="shared" ref="T849" si="3122">S311+T490</f>
        <v>0</v>
      </c>
      <c r="U849" s="52"/>
      <c r="V849" s="53">
        <f t="shared" ref="V849" si="3123">U311+V490</f>
        <v>3</v>
      </c>
      <c r="W849" s="53"/>
      <c r="X849" s="52">
        <f t="shared" ref="X849" si="3124">W311+X490</f>
        <v>0</v>
      </c>
      <c r="Y849" s="52"/>
      <c r="Z849" s="53">
        <f t="shared" ref="Z849" si="3125">Y311+Z490</f>
        <v>0</v>
      </c>
      <c r="AA849" s="53"/>
      <c r="AB849" s="52">
        <f t="shared" ref="AB849" si="3126">AA311+AB490</f>
        <v>0</v>
      </c>
      <c r="AC849" s="52"/>
      <c r="AD849" s="53">
        <f t="shared" ref="AD849" si="3127">AC311+AD490</f>
        <v>3</v>
      </c>
      <c r="AE849" s="53"/>
      <c r="AF849" s="52">
        <f t="shared" ref="AF849" si="3128">AE311+AF490</f>
        <v>0</v>
      </c>
      <c r="AG849" s="52"/>
      <c r="AH849" s="53">
        <f t="shared" ref="AH849" si="3129">AG311+AH490</f>
        <v>6</v>
      </c>
      <c r="AI849" s="53"/>
      <c r="AJ849" s="52">
        <f t="shared" ref="AJ849" si="3130">AI311+AJ490</f>
        <v>1</v>
      </c>
      <c r="AK849" s="52"/>
    </row>
    <row r="850" spans="2:37" ht="15" thickBot="1">
      <c r="B850" s="57" t="s">
        <v>389</v>
      </c>
      <c r="C850" s="57"/>
      <c r="D850" s="58">
        <f t="shared" si="2347"/>
        <v>27</v>
      </c>
      <c r="E850" s="59"/>
      <c r="F850" s="60">
        <f t="shared" si="2348"/>
        <v>5</v>
      </c>
      <c r="G850" s="60"/>
      <c r="H850" s="60">
        <f t="shared" si="2753"/>
        <v>32</v>
      </c>
      <c r="I850" s="60"/>
      <c r="J850" s="53">
        <f t="shared" si="2349"/>
        <v>0</v>
      </c>
      <c r="K850" s="53"/>
      <c r="L850" s="52">
        <f t="shared" ref="L850" si="3131">K312+L491</f>
        <v>0</v>
      </c>
      <c r="M850" s="52"/>
      <c r="N850" s="53">
        <f t="shared" ref="N850" si="3132">M312+N491</f>
        <v>3</v>
      </c>
      <c r="O850" s="53"/>
      <c r="P850" s="52">
        <f t="shared" ref="P850" si="3133">O312+P491</f>
        <v>0</v>
      </c>
      <c r="Q850" s="52"/>
      <c r="R850" s="53">
        <f t="shared" ref="R850" si="3134">Q312+R491</f>
        <v>3</v>
      </c>
      <c r="S850" s="53"/>
      <c r="T850" s="52">
        <f t="shared" ref="T850" si="3135">S312+T491</f>
        <v>0</v>
      </c>
      <c r="U850" s="52"/>
      <c r="V850" s="53">
        <f t="shared" ref="V850" si="3136">U312+V491</f>
        <v>1</v>
      </c>
      <c r="W850" s="53"/>
      <c r="X850" s="52">
        <f t="shared" ref="X850" si="3137">W312+X491</f>
        <v>1</v>
      </c>
      <c r="Y850" s="52"/>
      <c r="Z850" s="53">
        <f t="shared" ref="Z850" si="3138">Y312+Z491</f>
        <v>1</v>
      </c>
      <c r="AA850" s="53"/>
      <c r="AB850" s="52">
        <f t="shared" ref="AB850" si="3139">AA312+AB491</f>
        <v>1</v>
      </c>
      <c r="AC850" s="52"/>
      <c r="AD850" s="53">
        <f t="shared" ref="AD850" si="3140">AC312+AD491</f>
        <v>5</v>
      </c>
      <c r="AE850" s="53"/>
      <c r="AF850" s="52">
        <f t="shared" ref="AF850" si="3141">AE312+AF491</f>
        <v>1</v>
      </c>
      <c r="AG850" s="52"/>
      <c r="AH850" s="53">
        <f t="shared" ref="AH850" si="3142">AG312+AH491</f>
        <v>14</v>
      </c>
      <c r="AI850" s="53"/>
      <c r="AJ850" s="52">
        <f t="shared" ref="AJ850" si="3143">AI312+AJ491</f>
        <v>2</v>
      </c>
      <c r="AK850" s="52"/>
    </row>
    <row r="851" spans="2:37" ht="15" thickBot="1">
      <c r="B851" s="57" t="s">
        <v>459</v>
      </c>
      <c r="C851" s="57"/>
      <c r="D851" s="58">
        <f t="shared" si="2347"/>
        <v>13</v>
      </c>
      <c r="E851" s="59"/>
      <c r="F851" s="60">
        <f t="shared" si="2348"/>
        <v>1</v>
      </c>
      <c r="G851" s="60"/>
      <c r="H851" s="60">
        <f t="shared" si="2753"/>
        <v>14</v>
      </c>
      <c r="I851" s="60"/>
      <c r="J851" s="53">
        <f t="shared" si="2349"/>
        <v>0</v>
      </c>
      <c r="K851" s="53"/>
      <c r="L851" s="52">
        <f t="shared" ref="L851" si="3144">K313+L492</f>
        <v>0</v>
      </c>
      <c r="M851" s="52"/>
      <c r="N851" s="53">
        <f t="shared" ref="N851" si="3145">M313+N492</f>
        <v>0</v>
      </c>
      <c r="O851" s="53"/>
      <c r="P851" s="52">
        <f t="shared" ref="P851" si="3146">O313+P492</f>
        <v>0</v>
      </c>
      <c r="Q851" s="52"/>
      <c r="R851" s="53">
        <f t="shared" ref="R851" si="3147">Q313+R492</f>
        <v>2</v>
      </c>
      <c r="S851" s="53"/>
      <c r="T851" s="52">
        <f t="shared" ref="T851" si="3148">S313+T492</f>
        <v>1</v>
      </c>
      <c r="U851" s="52"/>
      <c r="V851" s="53">
        <f t="shared" ref="V851" si="3149">U313+V492</f>
        <v>1</v>
      </c>
      <c r="W851" s="53"/>
      <c r="X851" s="52">
        <f t="shared" ref="X851" si="3150">W313+X492</f>
        <v>0</v>
      </c>
      <c r="Y851" s="52"/>
      <c r="Z851" s="53">
        <f t="shared" ref="Z851" si="3151">Y313+Z492</f>
        <v>2</v>
      </c>
      <c r="AA851" s="53"/>
      <c r="AB851" s="52">
        <f t="shared" ref="AB851" si="3152">AA313+AB492</f>
        <v>0</v>
      </c>
      <c r="AC851" s="52"/>
      <c r="AD851" s="53">
        <f t="shared" ref="AD851" si="3153">AC313+AD492</f>
        <v>1</v>
      </c>
      <c r="AE851" s="53"/>
      <c r="AF851" s="52">
        <f t="shared" ref="AF851" si="3154">AE313+AF492</f>
        <v>0</v>
      </c>
      <c r="AG851" s="52"/>
      <c r="AH851" s="53">
        <f t="shared" ref="AH851" si="3155">AG313+AH492</f>
        <v>7</v>
      </c>
      <c r="AI851" s="53"/>
      <c r="AJ851" s="52">
        <f t="shared" ref="AJ851" si="3156">AI313+AJ492</f>
        <v>0</v>
      </c>
      <c r="AK851" s="52"/>
    </row>
    <row r="852" spans="2:37" ht="15" thickBot="1">
      <c r="B852" s="57" t="s">
        <v>391</v>
      </c>
      <c r="C852" s="57"/>
      <c r="D852" s="58">
        <f t="shared" si="2347"/>
        <v>30</v>
      </c>
      <c r="E852" s="59"/>
      <c r="F852" s="60">
        <f t="shared" si="2348"/>
        <v>4</v>
      </c>
      <c r="G852" s="60"/>
      <c r="H852" s="60">
        <f t="shared" si="2753"/>
        <v>34</v>
      </c>
      <c r="I852" s="60"/>
      <c r="J852" s="53">
        <f t="shared" si="2349"/>
        <v>0</v>
      </c>
      <c r="K852" s="53"/>
      <c r="L852" s="52">
        <f t="shared" ref="L852" si="3157">K314+L493</f>
        <v>0</v>
      </c>
      <c r="M852" s="52"/>
      <c r="N852" s="53">
        <f t="shared" ref="N852" si="3158">M314+N493</f>
        <v>1</v>
      </c>
      <c r="O852" s="53"/>
      <c r="P852" s="52">
        <f t="shared" ref="P852" si="3159">O314+P493</f>
        <v>0</v>
      </c>
      <c r="Q852" s="52"/>
      <c r="R852" s="53">
        <f t="shared" ref="R852" si="3160">Q314+R493</f>
        <v>2</v>
      </c>
      <c r="S852" s="53"/>
      <c r="T852" s="52">
        <f t="shared" ref="T852" si="3161">S314+T493</f>
        <v>0</v>
      </c>
      <c r="U852" s="52"/>
      <c r="V852" s="53">
        <f t="shared" ref="V852" si="3162">U314+V493</f>
        <v>4</v>
      </c>
      <c r="W852" s="53"/>
      <c r="X852" s="52">
        <f t="shared" ref="X852" si="3163">W314+X493</f>
        <v>2</v>
      </c>
      <c r="Y852" s="52"/>
      <c r="Z852" s="53">
        <f t="shared" ref="Z852" si="3164">Y314+Z493</f>
        <v>1</v>
      </c>
      <c r="AA852" s="53"/>
      <c r="AB852" s="52">
        <f t="shared" ref="AB852" si="3165">AA314+AB493</f>
        <v>0</v>
      </c>
      <c r="AC852" s="52"/>
      <c r="AD852" s="53">
        <f t="shared" ref="AD852" si="3166">AC314+AD493</f>
        <v>8</v>
      </c>
      <c r="AE852" s="53"/>
      <c r="AF852" s="52">
        <f t="shared" ref="AF852" si="3167">AE314+AF493</f>
        <v>0</v>
      </c>
      <c r="AG852" s="52"/>
      <c r="AH852" s="53">
        <f t="shared" ref="AH852" si="3168">AG314+AH493</f>
        <v>14</v>
      </c>
      <c r="AI852" s="53"/>
      <c r="AJ852" s="52">
        <f t="shared" ref="AJ852" si="3169">AI314+AJ493</f>
        <v>2</v>
      </c>
      <c r="AK852" s="52"/>
    </row>
    <row r="853" spans="2:37" ht="15" thickBot="1">
      <c r="B853" s="57" t="s">
        <v>392</v>
      </c>
      <c r="C853" s="57"/>
      <c r="D853" s="58">
        <f t="shared" si="2347"/>
        <v>24</v>
      </c>
      <c r="E853" s="59"/>
      <c r="F853" s="60">
        <f t="shared" si="2348"/>
        <v>2</v>
      </c>
      <c r="G853" s="60"/>
      <c r="H853" s="60">
        <f t="shared" ref="H853:H884" si="3170">D853+F853</f>
        <v>26</v>
      </c>
      <c r="I853" s="60"/>
      <c r="J853" s="53">
        <f t="shared" si="2349"/>
        <v>0</v>
      </c>
      <c r="K853" s="53"/>
      <c r="L853" s="52">
        <f t="shared" ref="L853" si="3171">K315+L494</f>
        <v>0</v>
      </c>
      <c r="M853" s="52"/>
      <c r="N853" s="53">
        <f t="shared" ref="N853" si="3172">M315+N494</f>
        <v>0</v>
      </c>
      <c r="O853" s="53"/>
      <c r="P853" s="52">
        <f t="shared" ref="P853" si="3173">O315+P494</f>
        <v>0</v>
      </c>
      <c r="Q853" s="52"/>
      <c r="R853" s="53">
        <f t="shared" ref="R853" si="3174">Q315+R494</f>
        <v>3</v>
      </c>
      <c r="S853" s="53"/>
      <c r="T853" s="52">
        <f t="shared" ref="T853" si="3175">S315+T494</f>
        <v>0</v>
      </c>
      <c r="U853" s="52"/>
      <c r="V853" s="53">
        <f t="shared" ref="V853" si="3176">U315+V494</f>
        <v>7</v>
      </c>
      <c r="W853" s="53"/>
      <c r="X853" s="52">
        <f t="shared" ref="X853" si="3177">W315+X494</f>
        <v>0</v>
      </c>
      <c r="Y853" s="52"/>
      <c r="Z853" s="53">
        <f t="shared" ref="Z853" si="3178">Y315+Z494</f>
        <v>1</v>
      </c>
      <c r="AA853" s="53"/>
      <c r="AB853" s="52">
        <f t="shared" ref="AB853" si="3179">AA315+AB494</f>
        <v>0</v>
      </c>
      <c r="AC853" s="52"/>
      <c r="AD853" s="53">
        <f t="shared" ref="AD853" si="3180">AC315+AD494</f>
        <v>4</v>
      </c>
      <c r="AE853" s="53"/>
      <c r="AF853" s="52">
        <f t="shared" ref="AF853" si="3181">AE315+AF494</f>
        <v>0</v>
      </c>
      <c r="AG853" s="52"/>
      <c r="AH853" s="53">
        <f t="shared" ref="AH853" si="3182">AG315+AH494</f>
        <v>9</v>
      </c>
      <c r="AI853" s="53"/>
      <c r="AJ853" s="52">
        <f t="shared" ref="AJ853" si="3183">AI315+AJ494</f>
        <v>2</v>
      </c>
      <c r="AK853" s="52"/>
    </row>
    <row r="854" spans="2:37" ht="15" thickBot="1">
      <c r="B854" s="57" t="s">
        <v>393</v>
      </c>
      <c r="C854" s="57"/>
      <c r="D854" s="58">
        <f t="shared" ref="D854:D901" si="3184">J854+N854+R854+V854+Z854+AD854+AH854</f>
        <v>20</v>
      </c>
      <c r="E854" s="59"/>
      <c r="F854" s="60">
        <f t="shared" ref="F854:F901" si="3185">L854+P854+T854+X854+AB854+AF854+AJ854</f>
        <v>2</v>
      </c>
      <c r="G854" s="60"/>
      <c r="H854" s="60">
        <f t="shared" si="3170"/>
        <v>22</v>
      </c>
      <c r="I854" s="60"/>
      <c r="J854" s="53">
        <f t="shared" ref="J854:J901" si="3186">I316+J495</f>
        <v>1</v>
      </c>
      <c r="K854" s="53"/>
      <c r="L854" s="52">
        <f t="shared" ref="L854" si="3187">K316+L495</f>
        <v>0</v>
      </c>
      <c r="M854" s="52"/>
      <c r="N854" s="53">
        <f t="shared" ref="N854" si="3188">M316+N495</f>
        <v>1</v>
      </c>
      <c r="O854" s="53"/>
      <c r="P854" s="52">
        <f t="shared" ref="P854" si="3189">O316+P495</f>
        <v>0</v>
      </c>
      <c r="Q854" s="52"/>
      <c r="R854" s="53">
        <f t="shared" ref="R854" si="3190">Q316+R495</f>
        <v>4</v>
      </c>
      <c r="S854" s="53"/>
      <c r="T854" s="52">
        <f t="shared" ref="T854" si="3191">S316+T495</f>
        <v>0</v>
      </c>
      <c r="U854" s="52"/>
      <c r="V854" s="53">
        <f t="shared" ref="V854" si="3192">U316+V495</f>
        <v>1</v>
      </c>
      <c r="W854" s="53"/>
      <c r="X854" s="52">
        <f t="shared" ref="X854" si="3193">W316+X495</f>
        <v>0</v>
      </c>
      <c r="Y854" s="52"/>
      <c r="Z854" s="53">
        <f t="shared" ref="Z854" si="3194">Y316+Z495</f>
        <v>1</v>
      </c>
      <c r="AA854" s="53"/>
      <c r="AB854" s="52">
        <f t="shared" ref="AB854" si="3195">AA316+AB495</f>
        <v>0</v>
      </c>
      <c r="AC854" s="52"/>
      <c r="AD854" s="53">
        <f t="shared" ref="AD854" si="3196">AC316+AD495</f>
        <v>4</v>
      </c>
      <c r="AE854" s="53"/>
      <c r="AF854" s="52">
        <f t="shared" ref="AF854" si="3197">AE316+AF495</f>
        <v>0</v>
      </c>
      <c r="AG854" s="52"/>
      <c r="AH854" s="53">
        <f t="shared" ref="AH854" si="3198">AG316+AH495</f>
        <v>8</v>
      </c>
      <c r="AI854" s="53"/>
      <c r="AJ854" s="52">
        <f t="shared" ref="AJ854" si="3199">AI316+AJ495</f>
        <v>2</v>
      </c>
      <c r="AK854" s="52"/>
    </row>
    <row r="855" spans="2:37" ht="15" thickBot="1">
      <c r="B855" s="57" t="s">
        <v>460</v>
      </c>
      <c r="C855" s="57"/>
      <c r="D855" s="58">
        <f t="shared" si="3184"/>
        <v>15</v>
      </c>
      <c r="E855" s="59"/>
      <c r="F855" s="60">
        <f t="shared" si="3185"/>
        <v>5</v>
      </c>
      <c r="G855" s="60"/>
      <c r="H855" s="60">
        <f t="shared" si="3170"/>
        <v>20</v>
      </c>
      <c r="I855" s="60"/>
      <c r="J855" s="53">
        <f t="shared" si="3186"/>
        <v>1</v>
      </c>
      <c r="K855" s="53"/>
      <c r="L855" s="52">
        <f t="shared" ref="L855" si="3200">K317+L496</f>
        <v>0</v>
      </c>
      <c r="M855" s="52"/>
      <c r="N855" s="53">
        <f t="shared" ref="N855" si="3201">M317+N496</f>
        <v>4</v>
      </c>
      <c r="O855" s="53"/>
      <c r="P855" s="52">
        <f t="shared" ref="P855" si="3202">O317+P496</f>
        <v>1</v>
      </c>
      <c r="Q855" s="52"/>
      <c r="R855" s="53">
        <f t="shared" ref="R855" si="3203">Q317+R496</f>
        <v>5</v>
      </c>
      <c r="S855" s="53"/>
      <c r="T855" s="52">
        <f t="shared" ref="T855" si="3204">S317+T496</f>
        <v>2</v>
      </c>
      <c r="U855" s="52"/>
      <c r="V855" s="53">
        <f t="shared" ref="V855" si="3205">U317+V496</f>
        <v>1</v>
      </c>
      <c r="W855" s="53"/>
      <c r="X855" s="52">
        <f t="shared" ref="X855" si="3206">W317+X496</f>
        <v>0</v>
      </c>
      <c r="Y855" s="52"/>
      <c r="Z855" s="53">
        <f t="shared" ref="Z855" si="3207">Y317+Z496</f>
        <v>0</v>
      </c>
      <c r="AA855" s="53"/>
      <c r="AB855" s="52">
        <f t="shared" ref="AB855" si="3208">AA317+AB496</f>
        <v>0</v>
      </c>
      <c r="AC855" s="52"/>
      <c r="AD855" s="53">
        <f t="shared" ref="AD855" si="3209">AC317+AD496</f>
        <v>2</v>
      </c>
      <c r="AE855" s="53"/>
      <c r="AF855" s="52">
        <f t="shared" ref="AF855" si="3210">AE317+AF496</f>
        <v>0</v>
      </c>
      <c r="AG855" s="52"/>
      <c r="AH855" s="53">
        <f t="shared" ref="AH855" si="3211">AG317+AH496</f>
        <v>2</v>
      </c>
      <c r="AI855" s="53"/>
      <c r="AJ855" s="52">
        <f t="shared" ref="AJ855" si="3212">AI317+AJ496</f>
        <v>2</v>
      </c>
      <c r="AK855" s="52"/>
    </row>
    <row r="856" spans="2:37" ht="15" thickBot="1">
      <c r="B856" s="57" t="s">
        <v>461</v>
      </c>
      <c r="C856" s="57"/>
      <c r="D856" s="58">
        <f t="shared" si="3184"/>
        <v>13</v>
      </c>
      <c r="E856" s="59"/>
      <c r="F856" s="60">
        <f t="shared" si="3185"/>
        <v>3</v>
      </c>
      <c r="G856" s="60"/>
      <c r="H856" s="60">
        <f t="shared" si="3170"/>
        <v>16</v>
      </c>
      <c r="I856" s="60"/>
      <c r="J856" s="53">
        <f t="shared" si="3186"/>
        <v>0</v>
      </c>
      <c r="K856" s="53"/>
      <c r="L856" s="52">
        <f t="shared" ref="L856" si="3213">K318+L497</f>
        <v>0</v>
      </c>
      <c r="M856" s="52"/>
      <c r="N856" s="53">
        <f t="shared" ref="N856" si="3214">M318+N497</f>
        <v>0</v>
      </c>
      <c r="O856" s="53"/>
      <c r="P856" s="52">
        <f t="shared" ref="P856" si="3215">O318+P497</f>
        <v>0</v>
      </c>
      <c r="Q856" s="52"/>
      <c r="R856" s="53">
        <f t="shared" ref="R856" si="3216">Q318+R497</f>
        <v>2</v>
      </c>
      <c r="S856" s="53"/>
      <c r="T856" s="52">
        <f t="shared" ref="T856" si="3217">S318+T497</f>
        <v>0</v>
      </c>
      <c r="U856" s="52"/>
      <c r="V856" s="53">
        <f t="shared" ref="V856" si="3218">U318+V497</f>
        <v>1</v>
      </c>
      <c r="W856" s="53"/>
      <c r="X856" s="52">
        <f t="shared" ref="X856" si="3219">W318+X497</f>
        <v>0</v>
      </c>
      <c r="Y856" s="52"/>
      <c r="Z856" s="53">
        <f t="shared" ref="Z856" si="3220">Y318+Z497</f>
        <v>0</v>
      </c>
      <c r="AA856" s="53"/>
      <c r="AB856" s="52">
        <f t="shared" ref="AB856" si="3221">AA318+AB497</f>
        <v>0</v>
      </c>
      <c r="AC856" s="52"/>
      <c r="AD856" s="53">
        <f t="shared" ref="AD856" si="3222">AC318+AD497</f>
        <v>3</v>
      </c>
      <c r="AE856" s="53"/>
      <c r="AF856" s="52">
        <f t="shared" ref="AF856" si="3223">AE318+AF497</f>
        <v>0</v>
      </c>
      <c r="AG856" s="52"/>
      <c r="AH856" s="53">
        <f t="shared" ref="AH856" si="3224">AG318+AH497</f>
        <v>7</v>
      </c>
      <c r="AI856" s="53"/>
      <c r="AJ856" s="52">
        <f t="shared" ref="AJ856" si="3225">AI318+AJ497</f>
        <v>3</v>
      </c>
      <c r="AK856" s="52"/>
    </row>
    <row r="857" spans="2:37" ht="15" thickBot="1">
      <c r="B857" s="57" t="s">
        <v>394</v>
      </c>
      <c r="C857" s="57"/>
      <c r="D857" s="58">
        <f t="shared" si="3184"/>
        <v>18</v>
      </c>
      <c r="E857" s="59"/>
      <c r="F857" s="60">
        <f t="shared" si="3185"/>
        <v>3</v>
      </c>
      <c r="G857" s="60"/>
      <c r="H857" s="60">
        <f t="shared" si="3170"/>
        <v>21</v>
      </c>
      <c r="I857" s="60"/>
      <c r="J857" s="53">
        <f t="shared" si="3186"/>
        <v>0</v>
      </c>
      <c r="K857" s="53"/>
      <c r="L857" s="52">
        <f t="shared" ref="L857" si="3226">K319+L498</f>
        <v>0</v>
      </c>
      <c r="M857" s="52"/>
      <c r="N857" s="53">
        <f t="shared" ref="N857" si="3227">M319+N498</f>
        <v>3</v>
      </c>
      <c r="O857" s="53"/>
      <c r="P857" s="52">
        <f t="shared" ref="P857" si="3228">O319+P498</f>
        <v>0</v>
      </c>
      <c r="Q857" s="52"/>
      <c r="R857" s="53">
        <f t="shared" ref="R857" si="3229">Q319+R498</f>
        <v>7</v>
      </c>
      <c r="S857" s="53"/>
      <c r="T857" s="52">
        <f t="shared" ref="T857" si="3230">S319+T498</f>
        <v>0</v>
      </c>
      <c r="U857" s="52"/>
      <c r="V857" s="53">
        <f t="shared" ref="V857" si="3231">U319+V498</f>
        <v>0</v>
      </c>
      <c r="W857" s="53"/>
      <c r="X857" s="52">
        <f t="shared" ref="X857" si="3232">W319+X498</f>
        <v>1</v>
      </c>
      <c r="Y857" s="52"/>
      <c r="Z857" s="53">
        <f t="shared" ref="Z857" si="3233">Y319+Z498</f>
        <v>1</v>
      </c>
      <c r="AA857" s="53"/>
      <c r="AB857" s="52">
        <f t="shared" ref="AB857" si="3234">AA319+AB498</f>
        <v>0</v>
      </c>
      <c r="AC857" s="52"/>
      <c r="AD857" s="53">
        <f t="shared" ref="AD857" si="3235">AC319+AD498</f>
        <v>3</v>
      </c>
      <c r="AE857" s="53"/>
      <c r="AF857" s="52">
        <f t="shared" ref="AF857" si="3236">AE319+AF498</f>
        <v>1</v>
      </c>
      <c r="AG857" s="52"/>
      <c r="AH857" s="53">
        <f t="shared" ref="AH857" si="3237">AG319+AH498</f>
        <v>4</v>
      </c>
      <c r="AI857" s="53"/>
      <c r="AJ857" s="52">
        <f t="shared" ref="AJ857" si="3238">AI319+AJ498</f>
        <v>1</v>
      </c>
      <c r="AK857" s="52"/>
    </row>
    <row r="858" spans="2:37" ht="15" thickBot="1">
      <c r="B858" s="57" t="s">
        <v>395</v>
      </c>
      <c r="C858" s="57"/>
      <c r="D858" s="58">
        <f t="shared" si="3184"/>
        <v>27</v>
      </c>
      <c r="E858" s="59"/>
      <c r="F858" s="60">
        <f t="shared" si="3185"/>
        <v>1</v>
      </c>
      <c r="G858" s="60"/>
      <c r="H858" s="60">
        <f t="shared" si="3170"/>
        <v>28</v>
      </c>
      <c r="I858" s="60"/>
      <c r="J858" s="53">
        <f t="shared" si="3186"/>
        <v>0</v>
      </c>
      <c r="K858" s="53"/>
      <c r="L858" s="52">
        <f t="shared" ref="L858" si="3239">K320+L499</f>
        <v>0</v>
      </c>
      <c r="M858" s="52"/>
      <c r="N858" s="53">
        <f t="shared" ref="N858" si="3240">M320+N499</f>
        <v>0</v>
      </c>
      <c r="O858" s="53"/>
      <c r="P858" s="52">
        <f t="shared" ref="P858" si="3241">O320+P499</f>
        <v>0</v>
      </c>
      <c r="Q858" s="52"/>
      <c r="R858" s="53">
        <f t="shared" ref="R858" si="3242">Q320+R499</f>
        <v>0</v>
      </c>
      <c r="S858" s="53"/>
      <c r="T858" s="52">
        <f t="shared" ref="T858" si="3243">S320+T499</f>
        <v>0</v>
      </c>
      <c r="U858" s="52"/>
      <c r="V858" s="53">
        <f t="shared" ref="V858" si="3244">U320+V499</f>
        <v>1</v>
      </c>
      <c r="W858" s="53"/>
      <c r="X858" s="52">
        <f t="shared" ref="X858" si="3245">W320+X499</f>
        <v>0</v>
      </c>
      <c r="Y858" s="52"/>
      <c r="Z858" s="53">
        <f t="shared" ref="Z858" si="3246">Y320+Z499</f>
        <v>3</v>
      </c>
      <c r="AA858" s="53"/>
      <c r="AB858" s="52">
        <f t="shared" ref="AB858" si="3247">AA320+AB499</f>
        <v>0</v>
      </c>
      <c r="AC858" s="52"/>
      <c r="AD858" s="53">
        <f t="shared" ref="AD858" si="3248">AC320+AD499</f>
        <v>10</v>
      </c>
      <c r="AE858" s="53"/>
      <c r="AF858" s="52">
        <f t="shared" ref="AF858" si="3249">AE320+AF499</f>
        <v>1</v>
      </c>
      <c r="AG858" s="52"/>
      <c r="AH858" s="53">
        <f t="shared" ref="AH858" si="3250">AG320+AH499</f>
        <v>13</v>
      </c>
      <c r="AI858" s="53"/>
      <c r="AJ858" s="52">
        <f t="shared" ref="AJ858" si="3251">AI320+AJ499</f>
        <v>0</v>
      </c>
      <c r="AK858" s="52"/>
    </row>
    <row r="859" spans="2:37" ht="15" thickBot="1">
      <c r="B859" s="57" t="s">
        <v>396</v>
      </c>
      <c r="C859" s="57"/>
      <c r="D859" s="58">
        <f t="shared" si="3184"/>
        <v>40</v>
      </c>
      <c r="E859" s="59"/>
      <c r="F859" s="60">
        <f t="shared" si="3185"/>
        <v>3</v>
      </c>
      <c r="G859" s="60"/>
      <c r="H859" s="60">
        <f t="shared" si="3170"/>
        <v>43</v>
      </c>
      <c r="I859" s="60"/>
      <c r="J859" s="53">
        <f t="shared" si="3186"/>
        <v>1</v>
      </c>
      <c r="K859" s="53"/>
      <c r="L859" s="52">
        <f t="shared" ref="L859" si="3252">K321+L500</f>
        <v>0</v>
      </c>
      <c r="M859" s="52"/>
      <c r="N859" s="53">
        <f t="shared" ref="N859" si="3253">M321+N500</f>
        <v>3</v>
      </c>
      <c r="O859" s="53"/>
      <c r="P859" s="52">
        <f t="shared" ref="P859" si="3254">O321+P500</f>
        <v>0</v>
      </c>
      <c r="Q859" s="52"/>
      <c r="R859" s="53">
        <f t="shared" ref="R859" si="3255">Q321+R500</f>
        <v>9</v>
      </c>
      <c r="S859" s="53"/>
      <c r="T859" s="52">
        <f t="shared" ref="T859" si="3256">S321+T500</f>
        <v>0</v>
      </c>
      <c r="U859" s="52"/>
      <c r="V859" s="53">
        <f t="shared" ref="V859" si="3257">U321+V500</f>
        <v>3</v>
      </c>
      <c r="W859" s="53"/>
      <c r="X859" s="52">
        <f t="shared" ref="X859" si="3258">W321+X500</f>
        <v>0</v>
      </c>
      <c r="Y859" s="52"/>
      <c r="Z859" s="53">
        <f t="shared" ref="Z859" si="3259">Y321+Z500</f>
        <v>4</v>
      </c>
      <c r="AA859" s="53"/>
      <c r="AB859" s="52">
        <f t="shared" ref="AB859" si="3260">AA321+AB500</f>
        <v>0</v>
      </c>
      <c r="AC859" s="52"/>
      <c r="AD859" s="53">
        <f t="shared" ref="AD859" si="3261">AC321+AD500</f>
        <v>6</v>
      </c>
      <c r="AE859" s="53"/>
      <c r="AF859" s="52">
        <f t="shared" ref="AF859" si="3262">AE321+AF500</f>
        <v>1</v>
      </c>
      <c r="AG859" s="52"/>
      <c r="AH859" s="53">
        <f t="shared" ref="AH859" si="3263">AG321+AH500</f>
        <v>14</v>
      </c>
      <c r="AI859" s="53"/>
      <c r="AJ859" s="52">
        <f t="shared" ref="AJ859" si="3264">AI321+AJ500</f>
        <v>2</v>
      </c>
      <c r="AK859" s="52"/>
    </row>
    <row r="860" spans="2:37" ht="15" thickBot="1">
      <c r="B860" s="57" t="s">
        <v>397</v>
      </c>
      <c r="C860" s="57"/>
      <c r="D860" s="58">
        <f t="shared" si="3184"/>
        <v>10</v>
      </c>
      <c r="E860" s="59"/>
      <c r="F860" s="60">
        <f t="shared" si="3185"/>
        <v>5</v>
      </c>
      <c r="G860" s="60"/>
      <c r="H860" s="60">
        <f t="shared" si="3170"/>
        <v>15</v>
      </c>
      <c r="I860" s="60"/>
      <c r="J860" s="53">
        <f t="shared" si="3186"/>
        <v>0</v>
      </c>
      <c r="K860" s="53"/>
      <c r="L860" s="52">
        <f t="shared" ref="L860" si="3265">K322+L501</f>
        <v>1</v>
      </c>
      <c r="M860" s="52"/>
      <c r="N860" s="53">
        <f t="shared" ref="N860" si="3266">M322+N501</f>
        <v>0</v>
      </c>
      <c r="O860" s="53"/>
      <c r="P860" s="52">
        <f t="shared" ref="P860" si="3267">O322+P501</f>
        <v>0</v>
      </c>
      <c r="Q860" s="52"/>
      <c r="R860" s="53">
        <f t="shared" ref="R860" si="3268">Q322+R501</f>
        <v>0</v>
      </c>
      <c r="S860" s="53"/>
      <c r="T860" s="52">
        <f t="shared" ref="T860" si="3269">S322+T501</f>
        <v>0</v>
      </c>
      <c r="U860" s="52"/>
      <c r="V860" s="53">
        <f t="shared" ref="V860" si="3270">U322+V501</f>
        <v>1</v>
      </c>
      <c r="W860" s="53"/>
      <c r="X860" s="52">
        <f t="shared" ref="X860" si="3271">W322+X501</f>
        <v>1</v>
      </c>
      <c r="Y860" s="52"/>
      <c r="Z860" s="53">
        <f t="shared" ref="Z860" si="3272">Y322+Z501</f>
        <v>1</v>
      </c>
      <c r="AA860" s="53"/>
      <c r="AB860" s="52">
        <f t="shared" ref="AB860" si="3273">AA322+AB501</f>
        <v>1</v>
      </c>
      <c r="AC860" s="52"/>
      <c r="AD860" s="53">
        <f t="shared" ref="AD860" si="3274">AC322+AD501</f>
        <v>2</v>
      </c>
      <c r="AE860" s="53"/>
      <c r="AF860" s="52">
        <f t="shared" ref="AF860" si="3275">AE322+AF501</f>
        <v>1</v>
      </c>
      <c r="AG860" s="52"/>
      <c r="AH860" s="53">
        <f t="shared" ref="AH860" si="3276">AG322+AH501</f>
        <v>6</v>
      </c>
      <c r="AI860" s="53"/>
      <c r="AJ860" s="52">
        <f t="shared" ref="AJ860" si="3277">AI322+AJ501</f>
        <v>1</v>
      </c>
      <c r="AK860" s="52"/>
    </row>
    <row r="861" spans="2:37" ht="15" thickBot="1">
      <c r="B861" s="57" t="s">
        <v>398</v>
      </c>
      <c r="C861" s="57"/>
      <c r="D861" s="58">
        <f t="shared" si="3184"/>
        <v>3</v>
      </c>
      <c r="E861" s="59"/>
      <c r="F861" s="60">
        <f t="shared" si="3185"/>
        <v>0</v>
      </c>
      <c r="G861" s="60"/>
      <c r="H861" s="60">
        <f t="shared" si="3170"/>
        <v>3</v>
      </c>
      <c r="I861" s="60"/>
      <c r="J861" s="53">
        <f t="shared" si="3186"/>
        <v>0</v>
      </c>
      <c r="K861" s="53"/>
      <c r="L861" s="52">
        <f t="shared" ref="L861" si="3278">K323+L502</f>
        <v>0</v>
      </c>
      <c r="M861" s="52"/>
      <c r="N861" s="53">
        <f t="shared" ref="N861" si="3279">M323+N502</f>
        <v>0</v>
      </c>
      <c r="O861" s="53"/>
      <c r="P861" s="52">
        <f t="shared" ref="P861" si="3280">O323+P502</f>
        <v>0</v>
      </c>
      <c r="Q861" s="52"/>
      <c r="R861" s="53">
        <f t="shared" ref="R861" si="3281">Q323+R502</f>
        <v>0</v>
      </c>
      <c r="S861" s="53"/>
      <c r="T861" s="52">
        <f t="shared" ref="T861" si="3282">S323+T502</f>
        <v>0</v>
      </c>
      <c r="U861" s="52"/>
      <c r="V861" s="53">
        <f t="shared" ref="V861" si="3283">U323+V502</f>
        <v>0</v>
      </c>
      <c r="W861" s="53"/>
      <c r="X861" s="52">
        <f t="shared" ref="X861" si="3284">W323+X502</f>
        <v>0</v>
      </c>
      <c r="Y861" s="52"/>
      <c r="Z861" s="53">
        <f t="shared" ref="Z861" si="3285">Y323+Z502</f>
        <v>0</v>
      </c>
      <c r="AA861" s="53"/>
      <c r="AB861" s="52">
        <f t="shared" ref="AB861" si="3286">AA323+AB502</f>
        <v>0</v>
      </c>
      <c r="AC861" s="52"/>
      <c r="AD861" s="53">
        <f t="shared" ref="AD861" si="3287">AC323+AD502</f>
        <v>2</v>
      </c>
      <c r="AE861" s="53"/>
      <c r="AF861" s="52">
        <f t="shared" ref="AF861" si="3288">AE323+AF502</f>
        <v>0</v>
      </c>
      <c r="AG861" s="52"/>
      <c r="AH861" s="53">
        <f t="shared" ref="AH861" si="3289">AG323+AH502</f>
        <v>1</v>
      </c>
      <c r="AI861" s="53"/>
      <c r="AJ861" s="52">
        <f t="shared" ref="AJ861" si="3290">AI323+AJ502</f>
        <v>0</v>
      </c>
      <c r="AK861" s="52"/>
    </row>
    <row r="862" spans="2:37" ht="15" thickBot="1">
      <c r="B862" s="57" t="s">
        <v>399</v>
      </c>
      <c r="C862" s="57"/>
      <c r="D862" s="58">
        <f t="shared" si="3184"/>
        <v>46</v>
      </c>
      <c r="E862" s="59"/>
      <c r="F862" s="60">
        <f t="shared" si="3185"/>
        <v>5</v>
      </c>
      <c r="G862" s="60"/>
      <c r="H862" s="60">
        <f t="shared" si="3170"/>
        <v>51</v>
      </c>
      <c r="I862" s="60"/>
      <c r="J862" s="53">
        <f t="shared" si="3186"/>
        <v>2</v>
      </c>
      <c r="K862" s="53"/>
      <c r="L862" s="52">
        <f t="shared" ref="L862" si="3291">K324+L503</f>
        <v>0</v>
      </c>
      <c r="M862" s="52"/>
      <c r="N862" s="53">
        <f t="shared" ref="N862" si="3292">M324+N503</f>
        <v>2</v>
      </c>
      <c r="O862" s="53"/>
      <c r="P862" s="52">
        <f t="shared" ref="P862" si="3293">O324+P503</f>
        <v>1</v>
      </c>
      <c r="Q862" s="52"/>
      <c r="R862" s="53">
        <f t="shared" ref="R862" si="3294">Q324+R503</f>
        <v>4</v>
      </c>
      <c r="S862" s="53"/>
      <c r="T862" s="52">
        <f t="shared" ref="T862" si="3295">S324+T503</f>
        <v>1</v>
      </c>
      <c r="U862" s="52"/>
      <c r="V862" s="53">
        <f t="shared" ref="V862" si="3296">U324+V503</f>
        <v>3</v>
      </c>
      <c r="W862" s="53"/>
      <c r="X862" s="52">
        <f t="shared" ref="X862" si="3297">W324+X503</f>
        <v>2</v>
      </c>
      <c r="Y862" s="52"/>
      <c r="Z862" s="53">
        <f t="shared" ref="Z862" si="3298">Y324+Z503</f>
        <v>4</v>
      </c>
      <c r="AA862" s="53"/>
      <c r="AB862" s="52">
        <f t="shared" ref="AB862" si="3299">AA324+AB503</f>
        <v>0</v>
      </c>
      <c r="AC862" s="52"/>
      <c r="AD862" s="53">
        <f t="shared" ref="AD862" si="3300">AC324+AD503</f>
        <v>13</v>
      </c>
      <c r="AE862" s="53"/>
      <c r="AF862" s="52">
        <f t="shared" ref="AF862" si="3301">AE324+AF503</f>
        <v>0</v>
      </c>
      <c r="AG862" s="52"/>
      <c r="AH862" s="53">
        <f t="shared" ref="AH862" si="3302">AG324+AH503</f>
        <v>18</v>
      </c>
      <c r="AI862" s="53"/>
      <c r="AJ862" s="52">
        <f t="shared" ref="AJ862" si="3303">AI324+AJ503</f>
        <v>1</v>
      </c>
      <c r="AK862" s="52"/>
    </row>
    <row r="863" spans="2:37" ht="15" thickBot="1">
      <c r="B863" s="57" t="s">
        <v>400</v>
      </c>
      <c r="C863" s="57"/>
      <c r="D863" s="58">
        <f t="shared" si="3184"/>
        <v>24</v>
      </c>
      <c r="E863" s="59"/>
      <c r="F863" s="60">
        <f t="shared" si="3185"/>
        <v>2</v>
      </c>
      <c r="G863" s="60"/>
      <c r="H863" s="60">
        <f t="shared" si="3170"/>
        <v>26</v>
      </c>
      <c r="I863" s="60"/>
      <c r="J863" s="53">
        <f t="shared" si="3186"/>
        <v>0</v>
      </c>
      <c r="K863" s="53"/>
      <c r="L863" s="52">
        <f t="shared" ref="L863" si="3304">K325+L504</f>
        <v>0</v>
      </c>
      <c r="M863" s="52"/>
      <c r="N863" s="53">
        <f t="shared" ref="N863" si="3305">M325+N504</f>
        <v>0</v>
      </c>
      <c r="O863" s="53"/>
      <c r="P863" s="52">
        <f t="shared" ref="P863" si="3306">O325+P504</f>
        <v>0</v>
      </c>
      <c r="Q863" s="52"/>
      <c r="R863" s="53">
        <f t="shared" ref="R863" si="3307">Q325+R504</f>
        <v>5</v>
      </c>
      <c r="S863" s="53"/>
      <c r="T863" s="52">
        <f t="shared" ref="T863" si="3308">S325+T504</f>
        <v>0</v>
      </c>
      <c r="U863" s="52"/>
      <c r="V863" s="53">
        <f t="shared" ref="V863" si="3309">U325+V504</f>
        <v>0</v>
      </c>
      <c r="W863" s="53"/>
      <c r="X863" s="52">
        <f t="shared" ref="X863" si="3310">W325+X504</f>
        <v>0</v>
      </c>
      <c r="Y863" s="52"/>
      <c r="Z863" s="53">
        <f t="shared" ref="Z863" si="3311">Y325+Z504</f>
        <v>1</v>
      </c>
      <c r="AA863" s="53"/>
      <c r="AB863" s="52">
        <f t="shared" ref="AB863" si="3312">AA325+AB504</f>
        <v>0</v>
      </c>
      <c r="AC863" s="52"/>
      <c r="AD863" s="53">
        <f t="shared" ref="AD863" si="3313">AC325+AD504</f>
        <v>3</v>
      </c>
      <c r="AE863" s="53"/>
      <c r="AF863" s="52">
        <f t="shared" ref="AF863" si="3314">AE325+AF504</f>
        <v>0</v>
      </c>
      <c r="AG863" s="52"/>
      <c r="AH863" s="53">
        <f t="shared" ref="AH863" si="3315">AG325+AH504</f>
        <v>15</v>
      </c>
      <c r="AI863" s="53"/>
      <c r="AJ863" s="52">
        <f t="shared" ref="AJ863" si="3316">AI325+AJ504</f>
        <v>2</v>
      </c>
      <c r="AK863" s="52"/>
    </row>
    <row r="864" spans="2:37" ht="15" thickBot="1">
      <c r="B864" s="57" t="s">
        <v>401</v>
      </c>
      <c r="C864" s="57"/>
      <c r="D864" s="58">
        <f t="shared" si="3184"/>
        <v>12</v>
      </c>
      <c r="E864" s="59"/>
      <c r="F864" s="60">
        <f t="shared" si="3185"/>
        <v>0</v>
      </c>
      <c r="G864" s="60"/>
      <c r="H864" s="60">
        <f t="shared" si="3170"/>
        <v>12</v>
      </c>
      <c r="I864" s="60"/>
      <c r="J864" s="53">
        <f t="shared" si="3186"/>
        <v>0</v>
      </c>
      <c r="K864" s="53"/>
      <c r="L864" s="52">
        <f t="shared" ref="L864" si="3317">K326+L505</f>
        <v>0</v>
      </c>
      <c r="M864" s="52"/>
      <c r="N864" s="53">
        <f t="shared" ref="N864" si="3318">M326+N505</f>
        <v>0</v>
      </c>
      <c r="O864" s="53"/>
      <c r="P864" s="52">
        <f t="shared" ref="P864" si="3319">O326+P505</f>
        <v>0</v>
      </c>
      <c r="Q864" s="52"/>
      <c r="R864" s="53">
        <f t="shared" ref="R864" si="3320">Q326+R505</f>
        <v>0</v>
      </c>
      <c r="S864" s="53"/>
      <c r="T864" s="52">
        <f t="shared" ref="T864" si="3321">S326+T505</f>
        <v>0</v>
      </c>
      <c r="U864" s="52"/>
      <c r="V864" s="53">
        <f t="shared" ref="V864" si="3322">U326+V505</f>
        <v>0</v>
      </c>
      <c r="W864" s="53"/>
      <c r="X864" s="52">
        <f t="shared" ref="X864" si="3323">W326+X505</f>
        <v>0</v>
      </c>
      <c r="Y864" s="52"/>
      <c r="Z864" s="53">
        <f t="shared" ref="Z864" si="3324">Y326+Z505</f>
        <v>0</v>
      </c>
      <c r="AA864" s="53"/>
      <c r="AB864" s="52">
        <f t="shared" ref="AB864" si="3325">AA326+AB505</f>
        <v>0</v>
      </c>
      <c r="AC864" s="52"/>
      <c r="AD864" s="53">
        <f t="shared" ref="AD864" si="3326">AC326+AD505</f>
        <v>1</v>
      </c>
      <c r="AE864" s="53"/>
      <c r="AF864" s="52">
        <f t="shared" ref="AF864" si="3327">AE326+AF505</f>
        <v>0</v>
      </c>
      <c r="AG864" s="52"/>
      <c r="AH864" s="53">
        <f t="shared" ref="AH864" si="3328">AG326+AH505</f>
        <v>11</v>
      </c>
      <c r="AI864" s="53"/>
      <c r="AJ864" s="52">
        <f t="shared" ref="AJ864" si="3329">AI326+AJ505</f>
        <v>0</v>
      </c>
      <c r="AK864" s="52"/>
    </row>
    <row r="865" spans="2:37" ht="15" thickBot="1">
      <c r="B865" s="57" t="s">
        <v>402</v>
      </c>
      <c r="C865" s="57"/>
      <c r="D865" s="58">
        <f t="shared" si="3184"/>
        <v>13</v>
      </c>
      <c r="E865" s="59"/>
      <c r="F865" s="60">
        <f t="shared" si="3185"/>
        <v>2</v>
      </c>
      <c r="G865" s="60"/>
      <c r="H865" s="60">
        <f t="shared" si="3170"/>
        <v>15</v>
      </c>
      <c r="I865" s="60"/>
      <c r="J865" s="53">
        <f t="shared" si="3186"/>
        <v>0</v>
      </c>
      <c r="K865" s="53"/>
      <c r="L865" s="52">
        <f t="shared" ref="L865" si="3330">K327+L506</f>
        <v>0</v>
      </c>
      <c r="M865" s="52"/>
      <c r="N865" s="53">
        <f t="shared" ref="N865" si="3331">M327+N506</f>
        <v>0</v>
      </c>
      <c r="O865" s="53"/>
      <c r="P865" s="52">
        <f t="shared" ref="P865" si="3332">O327+P506</f>
        <v>0</v>
      </c>
      <c r="Q865" s="52"/>
      <c r="R865" s="53">
        <f t="shared" ref="R865" si="3333">Q327+R506</f>
        <v>0</v>
      </c>
      <c r="S865" s="53"/>
      <c r="T865" s="52">
        <f t="shared" ref="T865" si="3334">S327+T506</f>
        <v>0</v>
      </c>
      <c r="U865" s="52"/>
      <c r="V865" s="53">
        <f t="shared" ref="V865" si="3335">U327+V506</f>
        <v>0</v>
      </c>
      <c r="W865" s="53"/>
      <c r="X865" s="52">
        <f t="shared" ref="X865" si="3336">W327+X506</f>
        <v>0</v>
      </c>
      <c r="Y865" s="52"/>
      <c r="Z865" s="53">
        <f t="shared" ref="Z865" si="3337">Y327+Z506</f>
        <v>1</v>
      </c>
      <c r="AA865" s="53"/>
      <c r="AB865" s="52">
        <f t="shared" ref="AB865" si="3338">AA327+AB506</f>
        <v>0</v>
      </c>
      <c r="AC865" s="52"/>
      <c r="AD865" s="53">
        <f t="shared" ref="AD865" si="3339">AC327+AD506</f>
        <v>2</v>
      </c>
      <c r="AE865" s="53"/>
      <c r="AF865" s="52">
        <f t="shared" ref="AF865" si="3340">AE327+AF506</f>
        <v>0</v>
      </c>
      <c r="AG865" s="52"/>
      <c r="AH865" s="53">
        <f t="shared" ref="AH865" si="3341">AG327+AH506</f>
        <v>10</v>
      </c>
      <c r="AI865" s="53"/>
      <c r="AJ865" s="52">
        <f t="shared" ref="AJ865" si="3342">AI327+AJ506</f>
        <v>2</v>
      </c>
      <c r="AK865" s="52"/>
    </row>
    <row r="866" spans="2:37" ht="15" thickBot="1">
      <c r="B866" s="57" t="s">
        <v>403</v>
      </c>
      <c r="C866" s="57"/>
      <c r="D866" s="58">
        <f t="shared" si="3184"/>
        <v>34</v>
      </c>
      <c r="E866" s="59"/>
      <c r="F866" s="60">
        <f t="shared" si="3185"/>
        <v>1</v>
      </c>
      <c r="G866" s="60"/>
      <c r="H866" s="60">
        <f t="shared" si="3170"/>
        <v>35</v>
      </c>
      <c r="I866" s="60"/>
      <c r="J866" s="53">
        <f t="shared" si="3186"/>
        <v>0</v>
      </c>
      <c r="K866" s="53"/>
      <c r="L866" s="52">
        <f t="shared" ref="L866" si="3343">K328+L507</f>
        <v>0</v>
      </c>
      <c r="M866" s="52"/>
      <c r="N866" s="53">
        <f t="shared" ref="N866" si="3344">M328+N507</f>
        <v>1</v>
      </c>
      <c r="O866" s="53"/>
      <c r="P866" s="52">
        <f t="shared" ref="P866" si="3345">O328+P507</f>
        <v>0</v>
      </c>
      <c r="Q866" s="52"/>
      <c r="R866" s="53">
        <f t="shared" ref="R866" si="3346">Q328+R507</f>
        <v>2</v>
      </c>
      <c r="S866" s="53"/>
      <c r="T866" s="52">
        <f t="shared" ref="T866" si="3347">S328+T507</f>
        <v>0</v>
      </c>
      <c r="U866" s="52"/>
      <c r="V866" s="53">
        <f t="shared" ref="V866" si="3348">U328+V507</f>
        <v>3</v>
      </c>
      <c r="W866" s="53"/>
      <c r="X866" s="52">
        <f t="shared" ref="X866" si="3349">W328+X507</f>
        <v>0</v>
      </c>
      <c r="Y866" s="52"/>
      <c r="Z866" s="53">
        <f t="shared" ref="Z866" si="3350">Y328+Z507</f>
        <v>5</v>
      </c>
      <c r="AA866" s="53"/>
      <c r="AB866" s="52">
        <f t="shared" ref="AB866" si="3351">AA328+AB507</f>
        <v>1</v>
      </c>
      <c r="AC866" s="52"/>
      <c r="AD866" s="53">
        <f t="shared" ref="AD866" si="3352">AC328+AD507</f>
        <v>5</v>
      </c>
      <c r="AE866" s="53"/>
      <c r="AF866" s="52">
        <f t="shared" ref="AF866" si="3353">AE328+AF507</f>
        <v>0</v>
      </c>
      <c r="AG866" s="52"/>
      <c r="AH866" s="53">
        <f t="shared" ref="AH866" si="3354">AG328+AH507</f>
        <v>18</v>
      </c>
      <c r="AI866" s="53"/>
      <c r="AJ866" s="52">
        <f t="shared" ref="AJ866" si="3355">AI328+AJ507</f>
        <v>0</v>
      </c>
      <c r="AK866" s="52"/>
    </row>
    <row r="867" spans="2:37" ht="15" thickBot="1">
      <c r="B867" s="57" t="s">
        <v>404</v>
      </c>
      <c r="C867" s="57"/>
      <c r="D867" s="58">
        <f t="shared" si="3184"/>
        <v>20</v>
      </c>
      <c r="E867" s="59"/>
      <c r="F867" s="60">
        <f t="shared" si="3185"/>
        <v>2</v>
      </c>
      <c r="G867" s="60"/>
      <c r="H867" s="60">
        <f t="shared" si="3170"/>
        <v>22</v>
      </c>
      <c r="I867" s="60"/>
      <c r="J867" s="53">
        <f t="shared" si="3186"/>
        <v>0</v>
      </c>
      <c r="K867" s="53"/>
      <c r="L867" s="52">
        <f t="shared" ref="L867" si="3356">K329+L508</f>
        <v>0</v>
      </c>
      <c r="M867" s="52"/>
      <c r="N867" s="53">
        <f t="shared" ref="N867" si="3357">M329+N508</f>
        <v>1</v>
      </c>
      <c r="O867" s="53"/>
      <c r="P867" s="52">
        <f t="shared" ref="P867" si="3358">O329+P508</f>
        <v>0</v>
      </c>
      <c r="Q867" s="52"/>
      <c r="R867" s="53">
        <f t="shared" ref="R867" si="3359">Q329+R508</f>
        <v>1</v>
      </c>
      <c r="S867" s="53"/>
      <c r="T867" s="52">
        <f t="shared" ref="T867" si="3360">S329+T508</f>
        <v>0</v>
      </c>
      <c r="U867" s="52"/>
      <c r="V867" s="53">
        <f t="shared" ref="V867" si="3361">U329+V508</f>
        <v>2</v>
      </c>
      <c r="W867" s="53"/>
      <c r="X867" s="52">
        <f t="shared" ref="X867" si="3362">W329+X508</f>
        <v>0</v>
      </c>
      <c r="Y867" s="52"/>
      <c r="Z867" s="53">
        <f t="shared" ref="Z867" si="3363">Y329+Z508</f>
        <v>1</v>
      </c>
      <c r="AA867" s="53"/>
      <c r="AB867" s="52">
        <f t="shared" ref="AB867" si="3364">AA329+AB508</f>
        <v>0</v>
      </c>
      <c r="AC867" s="52"/>
      <c r="AD867" s="53">
        <f t="shared" ref="AD867" si="3365">AC329+AD508</f>
        <v>3</v>
      </c>
      <c r="AE867" s="53"/>
      <c r="AF867" s="52">
        <f t="shared" ref="AF867" si="3366">AE329+AF508</f>
        <v>0</v>
      </c>
      <c r="AG867" s="52"/>
      <c r="AH867" s="53">
        <f t="shared" ref="AH867" si="3367">AG329+AH508</f>
        <v>12</v>
      </c>
      <c r="AI867" s="53"/>
      <c r="AJ867" s="52">
        <f t="shared" ref="AJ867" si="3368">AI329+AJ508</f>
        <v>2</v>
      </c>
      <c r="AK867" s="52"/>
    </row>
    <row r="868" spans="2:37" ht="15" thickBot="1">
      <c r="B868" s="57" t="s">
        <v>405</v>
      </c>
      <c r="C868" s="57"/>
      <c r="D868" s="58">
        <f t="shared" si="3184"/>
        <v>54</v>
      </c>
      <c r="E868" s="59"/>
      <c r="F868" s="60">
        <f t="shared" si="3185"/>
        <v>2</v>
      </c>
      <c r="G868" s="60"/>
      <c r="H868" s="60">
        <f t="shared" si="3170"/>
        <v>56</v>
      </c>
      <c r="I868" s="60"/>
      <c r="J868" s="53">
        <f t="shared" si="3186"/>
        <v>2</v>
      </c>
      <c r="K868" s="53"/>
      <c r="L868" s="52">
        <f t="shared" ref="L868" si="3369">K330+L509</f>
        <v>0</v>
      </c>
      <c r="M868" s="52"/>
      <c r="N868" s="53">
        <f t="shared" ref="N868" si="3370">M330+N509</f>
        <v>3</v>
      </c>
      <c r="O868" s="53"/>
      <c r="P868" s="52">
        <f t="shared" ref="P868" si="3371">O330+P509</f>
        <v>0</v>
      </c>
      <c r="Q868" s="52"/>
      <c r="R868" s="53">
        <f t="shared" ref="R868" si="3372">Q330+R509</f>
        <v>12</v>
      </c>
      <c r="S868" s="53"/>
      <c r="T868" s="52">
        <f t="shared" ref="T868" si="3373">S330+T509</f>
        <v>0</v>
      </c>
      <c r="U868" s="52"/>
      <c r="V868" s="53">
        <f t="shared" ref="V868" si="3374">U330+V509</f>
        <v>8</v>
      </c>
      <c r="W868" s="53"/>
      <c r="X868" s="52">
        <f t="shared" ref="X868" si="3375">W330+X509</f>
        <v>0</v>
      </c>
      <c r="Y868" s="52"/>
      <c r="Z868" s="53">
        <f t="shared" ref="Z868" si="3376">Y330+Z509</f>
        <v>2</v>
      </c>
      <c r="AA868" s="53"/>
      <c r="AB868" s="52">
        <f t="shared" ref="AB868" si="3377">AA330+AB509</f>
        <v>0</v>
      </c>
      <c r="AC868" s="52"/>
      <c r="AD868" s="53">
        <f t="shared" ref="AD868" si="3378">AC330+AD509</f>
        <v>11</v>
      </c>
      <c r="AE868" s="53"/>
      <c r="AF868" s="52">
        <f t="shared" ref="AF868" si="3379">AE330+AF509</f>
        <v>0</v>
      </c>
      <c r="AG868" s="52"/>
      <c r="AH868" s="53">
        <f t="shared" ref="AH868" si="3380">AG330+AH509</f>
        <v>16</v>
      </c>
      <c r="AI868" s="53"/>
      <c r="AJ868" s="52">
        <f t="shared" ref="AJ868" si="3381">AI330+AJ509</f>
        <v>2</v>
      </c>
      <c r="AK868" s="52"/>
    </row>
    <row r="869" spans="2:37" ht="15" thickBot="1">
      <c r="B869" s="57" t="s">
        <v>406</v>
      </c>
      <c r="C869" s="57"/>
      <c r="D869" s="58">
        <f t="shared" si="3184"/>
        <v>55</v>
      </c>
      <c r="E869" s="59"/>
      <c r="F869" s="60">
        <f t="shared" si="3185"/>
        <v>8</v>
      </c>
      <c r="G869" s="60"/>
      <c r="H869" s="60">
        <f t="shared" si="3170"/>
        <v>63</v>
      </c>
      <c r="I869" s="60"/>
      <c r="J869" s="53">
        <f t="shared" si="3186"/>
        <v>0</v>
      </c>
      <c r="K869" s="53"/>
      <c r="L869" s="52">
        <f t="shared" ref="L869" si="3382">K331+L510</f>
        <v>0</v>
      </c>
      <c r="M869" s="52"/>
      <c r="N869" s="53">
        <f t="shared" ref="N869" si="3383">M331+N510</f>
        <v>4</v>
      </c>
      <c r="O869" s="53"/>
      <c r="P869" s="52">
        <f t="shared" ref="P869" si="3384">O331+P510</f>
        <v>1</v>
      </c>
      <c r="Q869" s="52"/>
      <c r="R869" s="53">
        <f t="shared" ref="R869" si="3385">Q331+R510</f>
        <v>5</v>
      </c>
      <c r="S869" s="53"/>
      <c r="T869" s="52">
        <f t="shared" ref="T869" si="3386">S331+T510</f>
        <v>1</v>
      </c>
      <c r="U869" s="52"/>
      <c r="V869" s="53">
        <f t="shared" ref="V869" si="3387">U331+V510</f>
        <v>1</v>
      </c>
      <c r="W869" s="53"/>
      <c r="X869" s="52">
        <f t="shared" ref="X869" si="3388">W331+X510</f>
        <v>1</v>
      </c>
      <c r="Y869" s="52"/>
      <c r="Z869" s="53">
        <f t="shared" ref="Z869" si="3389">Y331+Z510</f>
        <v>1</v>
      </c>
      <c r="AA869" s="53"/>
      <c r="AB869" s="52">
        <f t="shared" ref="AB869" si="3390">AA331+AB510</f>
        <v>0</v>
      </c>
      <c r="AC869" s="52"/>
      <c r="AD869" s="53">
        <f t="shared" ref="AD869" si="3391">AC331+AD510</f>
        <v>10</v>
      </c>
      <c r="AE869" s="53"/>
      <c r="AF869" s="52">
        <f t="shared" ref="AF869" si="3392">AE331+AF510</f>
        <v>3</v>
      </c>
      <c r="AG869" s="52"/>
      <c r="AH869" s="53">
        <f t="shared" ref="AH869" si="3393">AG331+AH510</f>
        <v>34</v>
      </c>
      <c r="AI869" s="53"/>
      <c r="AJ869" s="52">
        <f t="shared" ref="AJ869" si="3394">AI331+AJ510</f>
        <v>2</v>
      </c>
      <c r="AK869" s="52"/>
    </row>
    <row r="870" spans="2:37" ht="15" thickBot="1">
      <c r="B870" s="57" t="s">
        <v>407</v>
      </c>
      <c r="C870" s="57"/>
      <c r="D870" s="58">
        <f t="shared" si="3184"/>
        <v>36</v>
      </c>
      <c r="E870" s="59"/>
      <c r="F870" s="60">
        <f t="shared" si="3185"/>
        <v>1</v>
      </c>
      <c r="G870" s="60"/>
      <c r="H870" s="60">
        <f t="shared" si="3170"/>
        <v>37</v>
      </c>
      <c r="I870" s="60"/>
      <c r="J870" s="53">
        <f t="shared" si="3186"/>
        <v>0</v>
      </c>
      <c r="K870" s="53"/>
      <c r="L870" s="52">
        <f t="shared" ref="L870" si="3395">K332+L511</f>
        <v>0</v>
      </c>
      <c r="M870" s="52"/>
      <c r="N870" s="53">
        <f t="shared" ref="N870" si="3396">M332+N511</f>
        <v>0</v>
      </c>
      <c r="O870" s="53"/>
      <c r="P870" s="52">
        <f t="shared" ref="P870" si="3397">O332+P511</f>
        <v>0</v>
      </c>
      <c r="Q870" s="52"/>
      <c r="R870" s="53">
        <f t="shared" ref="R870" si="3398">Q332+R511</f>
        <v>1</v>
      </c>
      <c r="S870" s="53"/>
      <c r="T870" s="52">
        <f t="shared" ref="T870" si="3399">S332+T511</f>
        <v>0</v>
      </c>
      <c r="U870" s="52"/>
      <c r="V870" s="53">
        <f t="shared" ref="V870" si="3400">U332+V511</f>
        <v>7</v>
      </c>
      <c r="W870" s="53"/>
      <c r="X870" s="52">
        <f t="shared" ref="X870" si="3401">W332+X511</f>
        <v>1</v>
      </c>
      <c r="Y870" s="52"/>
      <c r="Z870" s="53">
        <f t="shared" ref="Z870" si="3402">Y332+Z511</f>
        <v>3</v>
      </c>
      <c r="AA870" s="53"/>
      <c r="AB870" s="52">
        <f t="shared" ref="AB870" si="3403">AA332+AB511</f>
        <v>0</v>
      </c>
      <c r="AC870" s="52"/>
      <c r="AD870" s="53">
        <f t="shared" ref="AD870" si="3404">AC332+AD511</f>
        <v>3</v>
      </c>
      <c r="AE870" s="53"/>
      <c r="AF870" s="52">
        <f t="shared" ref="AF870" si="3405">AE332+AF511</f>
        <v>0</v>
      </c>
      <c r="AG870" s="52"/>
      <c r="AH870" s="53">
        <f t="shared" ref="AH870" si="3406">AG332+AH511</f>
        <v>22</v>
      </c>
      <c r="AI870" s="53"/>
      <c r="AJ870" s="52">
        <f t="shared" ref="AJ870" si="3407">AI332+AJ511</f>
        <v>0</v>
      </c>
      <c r="AK870" s="52"/>
    </row>
    <row r="871" spans="2:37" ht="15" thickBot="1">
      <c r="B871" s="57" t="s">
        <v>462</v>
      </c>
      <c r="C871" s="57"/>
      <c r="D871" s="58">
        <f t="shared" si="3184"/>
        <v>36</v>
      </c>
      <c r="E871" s="59"/>
      <c r="F871" s="60">
        <f t="shared" si="3185"/>
        <v>1</v>
      </c>
      <c r="G871" s="60"/>
      <c r="H871" s="60">
        <f t="shared" si="3170"/>
        <v>37</v>
      </c>
      <c r="I871" s="60"/>
      <c r="J871" s="53">
        <f t="shared" si="3186"/>
        <v>0</v>
      </c>
      <c r="K871" s="53"/>
      <c r="L871" s="52">
        <f t="shared" ref="L871" si="3408">K333+L512</f>
        <v>0</v>
      </c>
      <c r="M871" s="52"/>
      <c r="N871" s="53">
        <f t="shared" ref="N871" si="3409">M333+N512</f>
        <v>1</v>
      </c>
      <c r="O871" s="53"/>
      <c r="P871" s="52">
        <f t="shared" ref="P871" si="3410">O333+P512</f>
        <v>0</v>
      </c>
      <c r="Q871" s="52"/>
      <c r="R871" s="53">
        <f t="shared" ref="R871" si="3411">Q333+R512</f>
        <v>4</v>
      </c>
      <c r="S871" s="53"/>
      <c r="T871" s="52">
        <f t="shared" ref="T871" si="3412">S333+T512</f>
        <v>0</v>
      </c>
      <c r="U871" s="52"/>
      <c r="V871" s="53">
        <f t="shared" ref="V871" si="3413">U333+V512</f>
        <v>2</v>
      </c>
      <c r="W871" s="53"/>
      <c r="X871" s="52">
        <f t="shared" ref="X871" si="3414">W333+X512</f>
        <v>0</v>
      </c>
      <c r="Y871" s="52"/>
      <c r="Z871" s="53">
        <f t="shared" ref="Z871" si="3415">Y333+Z512</f>
        <v>3</v>
      </c>
      <c r="AA871" s="53"/>
      <c r="AB871" s="52">
        <f t="shared" ref="AB871" si="3416">AA333+AB512</f>
        <v>1</v>
      </c>
      <c r="AC871" s="52"/>
      <c r="AD871" s="53">
        <f t="shared" ref="AD871" si="3417">AC333+AD512</f>
        <v>11</v>
      </c>
      <c r="AE871" s="53"/>
      <c r="AF871" s="52">
        <f t="shared" ref="AF871" si="3418">AE333+AF512</f>
        <v>0</v>
      </c>
      <c r="AG871" s="52"/>
      <c r="AH871" s="53">
        <f t="shared" ref="AH871" si="3419">AG333+AH512</f>
        <v>15</v>
      </c>
      <c r="AI871" s="53"/>
      <c r="AJ871" s="52">
        <f t="shared" ref="AJ871" si="3420">AI333+AJ512</f>
        <v>0</v>
      </c>
      <c r="AK871" s="52"/>
    </row>
    <row r="872" spans="2:37" ht="15" thickBot="1">
      <c r="B872" s="57" t="s">
        <v>409</v>
      </c>
      <c r="C872" s="57"/>
      <c r="D872" s="58">
        <f t="shared" si="3184"/>
        <v>15</v>
      </c>
      <c r="E872" s="59"/>
      <c r="F872" s="60">
        <f t="shared" si="3185"/>
        <v>0</v>
      </c>
      <c r="G872" s="60"/>
      <c r="H872" s="60">
        <f t="shared" si="3170"/>
        <v>15</v>
      </c>
      <c r="I872" s="60"/>
      <c r="J872" s="53">
        <f t="shared" si="3186"/>
        <v>0</v>
      </c>
      <c r="K872" s="53"/>
      <c r="L872" s="52">
        <f t="shared" ref="L872" si="3421">K334+L513</f>
        <v>0</v>
      </c>
      <c r="M872" s="52"/>
      <c r="N872" s="53">
        <f t="shared" ref="N872" si="3422">M334+N513</f>
        <v>0</v>
      </c>
      <c r="O872" s="53"/>
      <c r="P872" s="52">
        <f t="shared" ref="P872" si="3423">O334+P513</f>
        <v>0</v>
      </c>
      <c r="Q872" s="52"/>
      <c r="R872" s="53">
        <f t="shared" ref="R872" si="3424">Q334+R513</f>
        <v>0</v>
      </c>
      <c r="S872" s="53"/>
      <c r="T872" s="52">
        <f t="shared" ref="T872" si="3425">S334+T513</f>
        <v>0</v>
      </c>
      <c r="U872" s="52"/>
      <c r="V872" s="53">
        <f t="shared" ref="V872" si="3426">U334+V513</f>
        <v>0</v>
      </c>
      <c r="W872" s="53"/>
      <c r="X872" s="52">
        <f t="shared" ref="X872" si="3427">W334+X513</f>
        <v>0</v>
      </c>
      <c r="Y872" s="52"/>
      <c r="Z872" s="53">
        <f t="shared" ref="Z872" si="3428">Y334+Z513</f>
        <v>2</v>
      </c>
      <c r="AA872" s="53"/>
      <c r="AB872" s="52">
        <f t="shared" ref="AB872" si="3429">AA334+AB513</f>
        <v>0</v>
      </c>
      <c r="AC872" s="52"/>
      <c r="AD872" s="53">
        <f t="shared" ref="AD872" si="3430">AC334+AD513</f>
        <v>3</v>
      </c>
      <c r="AE872" s="53"/>
      <c r="AF872" s="52">
        <f t="shared" ref="AF872" si="3431">AE334+AF513</f>
        <v>0</v>
      </c>
      <c r="AG872" s="52"/>
      <c r="AH872" s="53">
        <f t="shared" ref="AH872" si="3432">AG334+AH513</f>
        <v>10</v>
      </c>
      <c r="AI872" s="53"/>
      <c r="AJ872" s="52">
        <f t="shared" ref="AJ872" si="3433">AI334+AJ513</f>
        <v>0</v>
      </c>
      <c r="AK872" s="52"/>
    </row>
    <row r="873" spans="2:37" ht="15" thickBot="1">
      <c r="B873" s="57" t="s">
        <v>410</v>
      </c>
      <c r="C873" s="57"/>
      <c r="D873" s="58">
        <f t="shared" si="3184"/>
        <v>58</v>
      </c>
      <c r="E873" s="59"/>
      <c r="F873" s="60">
        <f t="shared" si="3185"/>
        <v>9</v>
      </c>
      <c r="G873" s="60"/>
      <c r="H873" s="60">
        <f t="shared" si="3170"/>
        <v>67</v>
      </c>
      <c r="I873" s="60"/>
      <c r="J873" s="53">
        <f t="shared" si="3186"/>
        <v>2</v>
      </c>
      <c r="K873" s="53"/>
      <c r="L873" s="52">
        <f t="shared" ref="L873" si="3434">K335+L514</f>
        <v>1</v>
      </c>
      <c r="M873" s="52"/>
      <c r="N873" s="53">
        <f t="shared" ref="N873" si="3435">M335+N514</f>
        <v>2</v>
      </c>
      <c r="O873" s="53"/>
      <c r="P873" s="52">
        <f t="shared" ref="P873" si="3436">O335+P514</f>
        <v>0</v>
      </c>
      <c r="Q873" s="52"/>
      <c r="R873" s="53">
        <f t="shared" ref="R873" si="3437">Q335+R514</f>
        <v>1</v>
      </c>
      <c r="S873" s="53"/>
      <c r="T873" s="52">
        <f t="shared" ref="T873" si="3438">S335+T514</f>
        <v>0</v>
      </c>
      <c r="U873" s="52"/>
      <c r="V873" s="53">
        <f t="shared" ref="V873" si="3439">U335+V514</f>
        <v>5</v>
      </c>
      <c r="W873" s="53"/>
      <c r="X873" s="52">
        <f t="shared" ref="X873" si="3440">W335+X514</f>
        <v>0</v>
      </c>
      <c r="Y873" s="52"/>
      <c r="Z873" s="53">
        <f t="shared" ref="Z873" si="3441">Y335+Z514</f>
        <v>5</v>
      </c>
      <c r="AA873" s="53"/>
      <c r="AB873" s="52">
        <f t="shared" ref="AB873" si="3442">AA335+AB514</f>
        <v>1</v>
      </c>
      <c r="AC873" s="52"/>
      <c r="AD873" s="53">
        <f t="shared" ref="AD873" si="3443">AC335+AD514</f>
        <v>24</v>
      </c>
      <c r="AE873" s="53"/>
      <c r="AF873" s="52">
        <f t="shared" ref="AF873" si="3444">AE335+AF514</f>
        <v>3</v>
      </c>
      <c r="AG873" s="52"/>
      <c r="AH873" s="53">
        <f t="shared" ref="AH873" si="3445">AG335+AH514</f>
        <v>19</v>
      </c>
      <c r="AI873" s="53"/>
      <c r="AJ873" s="52">
        <f t="shared" ref="AJ873" si="3446">AI335+AJ514</f>
        <v>4</v>
      </c>
      <c r="AK873" s="52"/>
    </row>
    <row r="874" spans="2:37" ht="15" thickBot="1">
      <c r="B874" s="57" t="s">
        <v>411</v>
      </c>
      <c r="C874" s="57"/>
      <c r="D874" s="58">
        <f t="shared" si="3184"/>
        <v>49</v>
      </c>
      <c r="E874" s="59"/>
      <c r="F874" s="60">
        <f t="shared" si="3185"/>
        <v>8</v>
      </c>
      <c r="G874" s="60"/>
      <c r="H874" s="60">
        <f t="shared" si="3170"/>
        <v>57</v>
      </c>
      <c r="I874" s="60"/>
      <c r="J874" s="53">
        <f t="shared" si="3186"/>
        <v>0</v>
      </c>
      <c r="K874" s="53"/>
      <c r="L874" s="52">
        <f t="shared" ref="L874" si="3447">K336+L515</f>
        <v>0</v>
      </c>
      <c r="M874" s="52"/>
      <c r="N874" s="53">
        <f t="shared" ref="N874" si="3448">M336+N515</f>
        <v>0</v>
      </c>
      <c r="O874" s="53"/>
      <c r="P874" s="52">
        <f t="shared" ref="P874" si="3449">O336+P515</f>
        <v>0</v>
      </c>
      <c r="Q874" s="52"/>
      <c r="R874" s="53">
        <f t="shared" ref="R874" si="3450">Q336+R515</f>
        <v>0</v>
      </c>
      <c r="S874" s="53"/>
      <c r="T874" s="52">
        <f t="shared" ref="T874" si="3451">S336+T515</f>
        <v>0</v>
      </c>
      <c r="U874" s="52"/>
      <c r="V874" s="53">
        <f t="shared" ref="V874" si="3452">U336+V515</f>
        <v>0</v>
      </c>
      <c r="W874" s="53"/>
      <c r="X874" s="52">
        <f t="shared" ref="X874" si="3453">W336+X515</f>
        <v>1</v>
      </c>
      <c r="Y874" s="52"/>
      <c r="Z874" s="53">
        <f t="shared" ref="Z874" si="3454">Y336+Z515</f>
        <v>0</v>
      </c>
      <c r="AA874" s="53"/>
      <c r="AB874" s="52">
        <f t="shared" ref="AB874" si="3455">AA336+AB515</f>
        <v>1</v>
      </c>
      <c r="AC874" s="52"/>
      <c r="AD874" s="53">
        <f t="shared" ref="AD874" si="3456">AC336+AD515</f>
        <v>7</v>
      </c>
      <c r="AE874" s="53"/>
      <c r="AF874" s="52">
        <f t="shared" ref="AF874" si="3457">AE336+AF515</f>
        <v>0</v>
      </c>
      <c r="AG874" s="52"/>
      <c r="AH874" s="53">
        <f t="shared" ref="AH874" si="3458">AG336+AH515</f>
        <v>42</v>
      </c>
      <c r="AI874" s="53"/>
      <c r="AJ874" s="52">
        <f t="shared" ref="AJ874" si="3459">AI336+AJ515</f>
        <v>6</v>
      </c>
      <c r="AK874" s="52"/>
    </row>
    <row r="875" spans="2:37" ht="15" thickBot="1">
      <c r="B875" s="57" t="s">
        <v>463</v>
      </c>
      <c r="C875" s="57"/>
      <c r="D875" s="58">
        <f t="shared" si="3184"/>
        <v>3</v>
      </c>
      <c r="E875" s="59"/>
      <c r="F875" s="60">
        <f t="shared" si="3185"/>
        <v>2</v>
      </c>
      <c r="G875" s="60"/>
      <c r="H875" s="60">
        <f t="shared" si="3170"/>
        <v>5</v>
      </c>
      <c r="I875" s="60"/>
      <c r="J875" s="53">
        <f t="shared" si="3186"/>
        <v>0</v>
      </c>
      <c r="K875" s="53"/>
      <c r="L875" s="52">
        <f t="shared" ref="L875" si="3460">K337+L516</f>
        <v>0</v>
      </c>
      <c r="M875" s="52"/>
      <c r="N875" s="53">
        <f t="shared" ref="N875" si="3461">M337+N516</f>
        <v>0</v>
      </c>
      <c r="O875" s="53"/>
      <c r="P875" s="52">
        <f t="shared" ref="P875" si="3462">O337+P516</f>
        <v>0</v>
      </c>
      <c r="Q875" s="52"/>
      <c r="R875" s="53">
        <f t="shared" ref="R875" si="3463">Q337+R516</f>
        <v>0</v>
      </c>
      <c r="S875" s="53"/>
      <c r="T875" s="52">
        <f t="shared" ref="T875" si="3464">S337+T516</f>
        <v>0</v>
      </c>
      <c r="U875" s="52"/>
      <c r="V875" s="53">
        <f t="shared" ref="V875" si="3465">U337+V516</f>
        <v>0</v>
      </c>
      <c r="W875" s="53"/>
      <c r="X875" s="52">
        <f t="shared" ref="X875" si="3466">W337+X516</f>
        <v>0</v>
      </c>
      <c r="Y875" s="52"/>
      <c r="Z875" s="53">
        <f t="shared" ref="Z875" si="3467">Y337+Z516</f>
        <v>0</v>
      </c>
      <c r="AA875" s="53"/>
      <c r="AB875" s="52">
        <f t="shared" ref="AB875" si="3468">AA337+AB516</f>
        <v>0</v>
      </c>
      <c r="AC875" s="52"/>
      <c r="AD875" s="53">
        <f t="shared" ref="AD875" si="3469">AC337+AD516</f>
        <v>0</v>
      </c>
      <c r="AE875" s="53"/>
      <c r="AF875" s="52">
        <f t="shared" ref="AF875" si="3470">AE337+AF516</f>
        <v>0</v>
      </c>
      <c r="AG875" s="52"/>
      <c r="AH875" s="53">
        <f t="shared" ref="AH875" si="3471">AG337+AH516</f>
        <v>3</v>
      </c>
      <c r="AI875" s="53"/>
      <c r="AJ875" s="52">
        <f t="shared" ref="AJ875" si="3472">AI337+AJ516</f>
        <v>2</v>
      </c>
      <c r="AK875" s="52"/>
    </row>
    <row r="876" spans="2:37" ht="15" thickBot="1">
      <c r="B876" s="57" t="s">
        <v>412</v>
      </c>
      <c r="C876" s="57"/>
      <c r="D876" s="58">
        <f t="shared" si="3184"/>
        <v>25</v>
      </c>
      <c r="E876" s="59"/>
      <c r="F876" s="60">
        <f t="shared" si="3185"/>
        <v>0</v>
      </c>
      <c r="G876" s="60"/>
      <c r="H876" s="60">
        <f t="shared" si="3170"/>
        <v>25</v>
      </c>
      <c r="I876" s="60"/>
      <c r="J876" s="53">
        <f t="shared" si="3186"/>
        <v>0</v>
      </c>
      <c r="K876" s="53"/>
      <c r="L876" s="52">
        <f t="shared" ref="L876" si="3473">K338+L517</f>
        <v>0</v>
      </c>
      <c r="M876" s="52"/>
      <c r="N876" s="53">
        <f t="shared" ref="N876" si="3474">M338+N517</f>
        <v>0</v>
      </c>
      <c r="O876" s="53"/>
      <c r="P876" s="52">
        <f t="shared" ref="P876" si="3475">O338+P517</f>
        <v>0</v>
      </c>
      <c r="Q876" s="52"/>
      <c r="R876" s="53">
        <f t="shared" ref="R876" si="3476">Q338+R517</f>
        <v>0</v>
      </c>
      <c r="S876" s="53"/>
      <c r="T876" s="52">
        <f t="shared" ref="T876" si="3477">S338+T517</f>
        <v>0</v>
      </c>
      <c r="U876" s="52"/>
      <c r="V876" s="53">
        <f t="shared" ref="V876" si="3478">U338+V517</f>
        <v>0</v>
      </c>
      <c r="W876" s="53"/>
      <c r="X876" s="52">
        <f t="shared" ref="X876" si="3479">W338+X517</f>
        <v>0</v>
      </c>
      <c r="Y876" s="52"/>
      <c r="Z876" s="53">
        <f t="shared" ref="Z876" si="3480">Y338+Z517</f>
        <v>1</v>
      </c>
      <c r="AA876" s="53"/>
      <c r="AB876" s="52">
        <f t="shared" ref="AB876" si="3481">AA338+AB517</f>
        <v>0</v>
      </c>
      <c r="AC876" s="52"/>
      <c r="AD876" s="53">
        <f t="shared" ref="AD876" si="3482">AC338+AD517</f>
        <v>8</v>
      </c>
      <c r="AE876" s="53"/>
      <c r="AF876" s="52">
        <f t="shared" ref="AF876" si="3483">AE338+AF517</f>
        <v>0</v>
      </c>
      <c r="AG876" s="52"/>
      <c r="AH876" s="53">
        <f t="shared" ref="AH876" si="3484">AG338+AH517</f>
        <v>16</v>
      </c>
      <c r="AI876" s="53"/>
      <c r="AJ876" s="52">
        <f t="shared" ref="AJ876" si="3485">AI338+AJ517</f>
        <v>0</v>
      </c>
      <c r="AK876" s="52"/>
    </row>
    <row r="877" spans="2:37" ht="15" thickBot="1">
      <c r="B877" s="57" t="s">
        <v>413</v>
      </c>
      <c r="C877" s="57"/>
      <c r="D877" s="58">
        <f t="shared" si="3184"/>
        <v>36</v>
      </c>
      <c r="E877" s="59"/>
      <c r="F877" s="60">
        <f t="shared" si="3185"/>
        <v>5</v>
      </c>
      <c r="G877" s="60"/>
      <c r="H877" s="60">
        <f t="shared" si="3170"/>
        <v>41</v>
      </c>
      <c r="I877" s="60"/>
      <c r="J877" s="53">
        <f t="shared" si="3186"/>
        <v>2</v>
      </c>
      <c r="K877" s="53"/>
      <c r="L877" s="52">
        <f t="shared" ref="L877" si="3486">K339+L518</f>
        <v>0</v>
      </c>
      <c r="M877" s="52"/>
      <c r="N877" s="53">
        <f t="shared" ref="N877" si="3487">M339+N518</f>
        <v>1</v>
      </c>
      <c r="O877" s="53"/>
      <c r="P877" s="52">
        <f t="shared" ref="P877" si="3488">O339+P518</f>
        <v>0</v>
      </c>
      <c r="Q877" s="52"/>
      <c r="R877" s="53">
        <f t="shared" ref="R877" si="3489">Q339+R518</f>
        <v>2</v>
      </c>
      <c r="S877" s="53"/>
      <c r="T877" s="52">
        <f t="shared" ref="T877" si="3490">S339+T518</f>
        <v>2</v>
      </c>
      <c r="U877" s="52"/>
      <c r="V877" s="53">
        <f t="shared" ref="V877" si="3491">U339+V518</f>
        <v>0</v>
      </c>
      <c r="W877" s="53"/>
      <c r="X877" s="52">
        <f t="shared" ref="X877" si="3492">W339+X518</f>
        <v>0</v>
      </c>
      <c r="Y877" s="52"/>
      <c r="Z877" s="53">
        <f t="shared" ref="Z877" si="3493">Y339+Z518</f>
        <v>1</v>
      </c>
      <c r="AA877" s="53"/>
      <c r="AB877" s="52">
        <f t="shared" ref="AB877" si="3494">AA339+AB518</f>
        <v>0</v>
      </c>
      <c r="AC877" s="52"/>
      <c r="AD877" s="53">
        <f t="shared" ref="AD877" si="3495">AC339+AD518</f>
        <v>3</v>
      </c>
      <c r="AE877" s="53"/>
      <c r="AF877" s="52">
        <f t="shared" ref="AF877" si="3496">AE339+AF518</f>
        <v>0</v>
      </c>
      <c r="AG877" s="52"/>
      <c r="AH877" s="53">
        <f t="shared" ref="AH877" si="3497">AG339+AH518</f>
        <v>27</v>
      </c>
      <c r="AI877" s="53"/>
      <c r="AJ877" s="52">
        <f t="shared" ref="AJ877" si="3498">AI339+AJ518</f>
        <v>3</v>
      </c>
      <c r="AK877" s="52"/>
    </row>
    <row r="878" spans="2:37" ht="15" thickBot="1">
      <c r="B878" s="57" t="s">
        <v>414</v>
      </c>
      <c r="C878" s="57"/>
      <c r="D878" s="58">
        <f t="shared" si="3184"/>
        <v>30</v>
      </c>
      <c r="E878" s="59"/>
      <c r="F878" s="60">
        <f t="shared" si="3185"/>
        <v>4</v>
      </c>
      <c r="G878" s="60"/>
      <c r="H878" s="60">
        <f t="shared" si="3170"/>
        <v>34</v>
      </c>
      <c r="I878" s="60"/>
      <c r="J878" s="53">
        <f t="shared" si="3186"/>
        <v>0</v>
      </c>
      <c r="K878" s="53"/>
      <c r="L878" s="52">
        <f t="shared" ref="L878" si="3499">K340+L519</f>
        <v>0</v>
      </c>
      <c r="M878" s="52"/>
      <c r="N878" s="53">
        <f t="shared" ref="N878" si="3500">M340+N519</f>
        <v>0</v>
      </c>
      <c r="O878" s="53"/>
      <c r="P878" s="52">
        <f t="shared" ref="P878" si="3501">O340+P519</f>
        <v>0</v>
      </c>
      <c r="Q878" s="52"/>
      <c r="R878" s="53">
        <f t="shared" ref="R878" si="3502">Q340+R519</f>
        <v>0</v>
      </c>
      <c r="S878" s="53"/>
      <c r="T878" s="52">
        <f t="shared" ref="T878" si="3503">S340+T519</f>
        <v>0</v>
      </c>
      <c r="U878" s="52"/>
      <c r="V878" s="53">
        <f t="shared" ref="V878" si="3504">U340+V519</f>
        <v>0</v>
      </c>
      <c r="W878" s="53"/>
      <c r="X878" s="52">
        <f t="shared" ref="X878" si="3505">W340+X519</f>
        <v>1</v>
      </c>
      <c r="Y878" s="52"/>
      <c r="Z878" s="53">
        <f t="shared" ref="Z878" si="3506">Y340+Z519</f>
        <v>1</v>
      </c>
      <c r="AA878" s="53"/>
      <c r="AB878" s="52">
        <f t="shared" ref="AB878" si="3507">AA340+AB519</f>
        <v>1</v>
      </c>
      <c r="AC878" s="52"/>
      <c r="AD878" s="53">
        <f t="shared" ref="AD878" si="3508">AC340+AD519</f>
        <v>7</v>
      </c>
      <c r="AE878" s="53"/>
      <c r="AF878" s="52">
        <f t="shared" ref="AF878" si="3509">AE340+AF519</f>
        <v>2</v>
      </c>
      <c r="AG878" s="52"/>
      <c r="AH878" s="53">
        <f t="shared" ref="AH878" si="3510">AG340+AH519</f>
        <v>22</v>
      </c>
      <c r="AI878" s="53"/>
      <c r="AJ878" s="52">
        <f t="shared" ref="AJ878" si="3511">AI340+AJ519</f>
        <v>0</v>
      </c>
      <c r="AK878" s="52"/>
    </row>
    <row r="879" spans="2:37" ht="15" thickBot="1">
      <c r="B879" s="57" t="s">
        <v>415</v>
      </c>
      <c r="C879" s="57"/>
      <c r="D879" s="58">
        <f t="shared" si="3184"/>
        <v>13</v>
      </c>
      <c r="E879" s="59"/>
      <c r="F879" s="60">
        <f t="shared" si="3185"/>
        <v>2</v>
      </c>
      <c r="G879" s="60"/>
      <c r="H879" s="60">
        <f t="shared" si="3170"/>
        <v>15</v>
      </c>
      <c r="I879" s="60"/>
      <c r="J879" s="53">
        <f t="shared" si="3186"/>
        <v>0</v>
      </c>
      <c r="K879" s="53"/>
      <c r="L879" s="52">
        <f t="shared" ref="L879" si="3512">K341+L520</f>
        <v>0</v>
      </c>
      <c r="M879" s="52"/>
      <c r="N879" s="53">
        <f t="shared" ref="N879" si="3513">M341+N520</f>
        <v>0</v>
      </c>
      <c r="O879" s="53"/>
      <c r="P879" s="52">
        <f t="shared" ref="P879" si="3514">O341+P520</f>
        <v>0</v>
      </c>
      <c r="Q879" s="52"/>
      <c r="R879" s="53">
        <f t="shared" ref="R879" si="3515">Q341+R520</f>
        <v>2</v>
      </c>
      <c r="S879" s="53"/>
      <c r="T879" s="52">
        <f t="shared" ref="T879" si="3516">S341+T520</f>
        <v>0</v>
      </c>
      <c r="U879" s="52"/>
      <c r="V879" s="53">
        <f t="shared" ref="V879" si="3517">U341+V520</f>
        <v>9</v>
      </c>
      <c r="W879" s="53"/>
      <c r="X879" s="52">
        <f t="shared" ref="X879" si="3518">W341+X520</f>
        <v>0</v>
      </c>
      <c r="Y879" s="52"/>
      <c r="Z879" s="53">
        <f t="shared" ref="Z879" si="3519">Y341+Z520</f>
        <v>0</v>
      </c>
      <c r="AA879" s="53"/>
      <c r="AB879" s="52">
        <f t="shared" ref="AB879" si="3520">AA341+AB520</f>
        <v>0</v>
      </c>
      <c r="AC879" s="52"/>
      <c r="AD879" s="53">
        <f t="shared" ref="AD879" si="3521">AC341+AD520</f>
        <v>0</v>
      </c>
      <c r="AE879" s="53"/>
      <c r="AF879" s="52">
        <f t="shared" ref="AF879" si="3522">AE341+AF520</f>
        <v>0</v>
      </c>
      <c r="AG879" s="52"/>
      <c r="AH879" s="53">
        <f t="shared" ref="AH879" si="3523">AG341+AH520</f>
        <v>2</v>
      </c>
      <c r="AI879" s="53"/>
      <c r="AJ879" s="52">
        <f t="shared" ref="AJ879" si="3524">AI341+AJ520</f>
        <v>2</v>
      </c>
      <c r="AK879" s="52"/>
    </row>
    <row r="880" spans="2:37" ht="15" thickBot="1">
      <c r="B880" s="57" t="s">
        <v>416</v>
      </c>
      <c r="C880" s="57"/>
      <c r="D880" s="58">
        <f t="shared" si="3184"/>
        <v>23</v>
      </c>
      <c r="E880" s="59"/>
      <c r="F880" s="60">
        <f t="shared" si="3185"/>
        <v>2</v>
      </c>
      <c r="G880" s="60"/>
      <c r="H880" s="60">
        <f t="shared" si="3170"/>
        <v>25</v>
      </c>
      <c r="I880" s="60"/>
      <c r="J880" s="53">
        <f t="shared" si="3186"/>
        <v>0</v>
      </c>
      <c r="K880" s="53"/>
      <c r="L880" s="52">
        <f t="shared" ref="L880" si="3525">K342+L521</f>
        <v>0</v>
      </c>
      <c r="M880" s="52"/>
      <c r="N880" s="53">
        <f t="shared" ref="N880" si="3526">M342+N521</f>
        <v>0</v>
      </c>
      <c r="O880" s="53"/>
      <c r="P880" s="52">
        <f t="shared" ref="P880" si="3527">O342+P521</f>
        <v>0</v>
      </c>
      <c r="Q880" s="52"/>
      <c r="R880" s="53">
        <f t="shared" ref="R880" si="3528">Q342+R521</f>
        <v>2</v>
      </c>
      <c r="S880" s="53"/>
      <c r="T880" s="52">
        <f t="shared" ref="T880" si="3529">S342+T521</f>
        <v>1</v>
      </c>
      <c r="U880" s="52"/>
      <c r="V880" s="53">
        <f t="shared" ref="V880" si="3530">U342+V521</f>
        <v>1</v>
      </c>
      <c r="W880" s="53"/>
      <c r="X880" s="52">
        <f t="shared" ref="X880" si="3531">W342+X521</f>
        <v>0</v>
      </c>
      <c r="Y880" s="52"/>
      <c r="Z880" s="53">
        <f t="shared" ref="Z880" si="3532">Y342+Z521</f>
        <v>0</v>
      </c>
      <c r="AA880" s="53"/>
      <c r="AB880" s="52">
        <f t="shared" ref="AB880" si="3533">AA342+AB521</f>
        <v>0</v>
      </c>
      <c r="AC880" s="52"/>
      <c r="AD880" s="53">
        <f t="shared" ref="AD880" si="3534">AC342+AD521</f>
        <v>3</v>
      </c>
      <c r="AE880" s="53"/>
      <c r="AF880" s="52">
        <f t="shared" ref="AF880" si="3535">AE342+AF521</f>
        <v>0</v>
      </c>
      <c r="AG880" s="52"/>
      <c r="AH880" s="53">
        <f t="shared" ref="AH880" si="3536">AG342+AH521</f>
        <v>17</v>
      </c>
      <c r="AI880" s="53"/>
      <c r="AJ880" s="52">
        <f t="shared" ref="AJ880" si="3537">AI342+AJ521</f>
        <v>1</v>
      </c>
      <c r="AK880" s="52"/>
    </row>
    <row r="881" spans="2:37" ht="15" thickBot="1">
      <c r="B881" s="57" t="s">
        <v>417</v>
      </c>
      <c r="C881" s="57"/>
      <c r="D881" s="58">
        <f t="shared" si="3184"/>
        <v>28</v>
      </c>
      <c r="E881" s="59"/>
      <c r="F881" s="60">
        <f t="shared" si="3185"/>
        <v>3</v>
      </c>
      <c r="G881" s="60"/>
      <c r="H881" s="60">
        <f t="shared" si="3170"/>
        <v>31</v>
      </c>
      <c r="I881" s="60"/>
      <c r="J881" s="53">
        <f t="shared" si="3186"/>
        <v>0</v>
      </c>
      <c r="K881" s="53"/>
      <c r="L881" s="52">
        <f t="shared" ref="L881" si="3538">K343+L522</f>
        <v>0</v>
      </c>
      <c r="M881" s="52"/>
      <c r="N881" s="53">
        <f t="shared" ref="N881" si="3539">M343+N522</f>
        <v>1</v>
      </c>
      <c r="O881" s="53"/>
      <c r="P881" s="52">
        <f t="shared" ref="P881" si="3540">O343+P522</f>
        <v>0</v>
      </c>
      <c r="Q881" s="52"/>
      <c r="R881" s="53">
        <f t="shared" ref="R881" si="3541">Q343+R522</f>
        <v>2</v>
      </c>
      <c r="S881" s="53"/>
      <c r="T881" s="52">
        <f t="shared" ref="T881" si="3542">S343+T522</f>
        <v>0</v>
      </c>
      <c r="U881" s="52"/>
      <c r="V881" s="53">
        <f t="shared" ref="V881" si="3543">U343+V522</f>
        <v>2</v>
      </c>
      <c r="W881" s="53"/>
      <c r="X881" s="52">
        <f t="shared" ref="X881" si="3544">W343+X522</f>
        <v>0</v>
      </c>
      <c r="Y881" s="52"/>
      <c r="Z881" s="53">
        <f t="shared" ref="Z881" si="3545">Y343+Z522</f>
        <v>0</v>
      </c>
      <c r="AA881" s="53"/>
      <c r="AB881" s="52">
        <f t="shared" ref="AB881" si="3546">AA343+AB522</f>
        <v>0</v>
      </c>
      <c r="AC881" s="52"/>
      <c r="AD881" s="53">
        <f t="shared" ref="AD881" si="3547">AC343+AD522</f>
        <v>11</v>
      </c>
      <c r="AE881" s="53"/>
      <c r="AF881" s="52">
        <f t="shared" ref="AF881" si="3548">AE343+AF522</f>
        <v>2</v>
      </c>
      <c r="AG881" s="52"/>
      <c r="AH881" s="53">
        <f t="shared" ref="AH881" si="3549">AG343+AH522</f>
        <v>12</v>
      </c>
      <c r="AI881" s="53"/>
      <c r="AJ881" s="52">
        <f t="shared" ref="AJ881" si="3550">AI343+AJ522</f>
        <v>1</v>
      </c>
      <c r="AK881" s="52"/>
    </row>
    <row r="882" spans="2:37" ht="15" thickBot="1">
      <c r="B882" s="57" t="s">
        <v>464</v>
      </c>
      <c r="C882" s="57"/>
      <c r="D882" s="58">
        <f t="shared" si="3184"/>
        <v>10</v>
      </c>
      <c r="E882" s="59"/>
      <c r="F882" s="60">
        <f t="shared" si="3185"/>
        <v>1</v>
      </c>
      <c r="G882" s="60"/>
      <c r="H882" s="60">
        <f t="shared" si="3170"/>
        <v>11</v>
      </c>
      <c r="I882" s="60"/>
      <c r="J882" s="53">
        <f t="shared" si="3186"/>
        <v>1</v>
      </c>
      <c r="K882" s="53"/>
      <c r="L882" s="52">
        <f t="shared" ref="L882" si="3551">K344+L523</f>
        <v>0</v>
      </c>
      <c r="M882" s="52"/>
      <c r="N882" s="53">
        <f t="shared" ref="N882" si="3552">M344+N523</f>
        <v>0</v>
      </c>
      <c r="O882" s="53"/>
      <c r="P882" s="52">
        <f t="shared" ref="P882" si="3553">O344+P523</f>
        <v>0</v>
      </c>
      <c r="Q882" s="52"/>
      <c r="R882" s="53">
        <f t="shared" ref="R882" si="3554">Q344+R523</f>
        <v>0</v>
      </c>
      <c r="S882" s="53"/>
      <c r="T882" s="52">
        <f t="shared" ref="T882" si="3555">S344+T523</f>
        <v>0</v>
      </c>
      <c r="U882" s="52"/>
      <c r="V882" s="53">
        <f t="shared" ref="V882" si="3556">U344+V523</f>
        <v>0</v>
      </c>
      <c r="W882" s="53"/>
      <c r="X882" s="52">
        <f t="shared" ref="X882" si="3557">W344+X523</f>
        <v>0</v>
      </c>
      <c r="Y882" s="52"/>
      <c r="Z882" s="53">
        <f t="shared" ref="Z882" si="3558">Y344+Z523</f>
        <v>0</v>
      </c>
      <c r="AA882" s="53"/>
      <c r="AB882" s="52">
        <f t="shared" ref="AB882" si="3559">AA344+AB523</f>
        <v>0</v>
      </c>
      <c r="AC882" s="52"/>
      <c r="AD882" s="53">
        <f t="shared" ref="AD882" si="3560">AC344+AD523</f>
        <v>4</v>
      </c>
      <c r="AE882" s="53"/>
      <c r="AF882" s="52">
        <f t="shared" ref="AF882" si="3561">AE344+AF523</f>
        <v>0</v>
      </c>
      <c r="AG882" s="52"/>
      <c r="AH882" s="53">
        <f t="shared" ref="AH882" si="3562">AG344+AH523</f>
        <v>5</v>
      </c>
      <c r="AI882" s="53"/>
      <c r="AJ882" s="52">
        <f t="shared" ref="AJ882" si="3563">AI344+AJ523</f>
        <v>1</v>
      </c>
      <c r="AK882" s="52"/>
    </row>
    <row r="883" spans="2:37" ht="15" thickBot="1">
      <c r="B883" s="57" t="s">
        <v>418</v>
      </c>
      <c r="C883" s="57"/>
      <c r="D883" s="58">
        <f t="shared" si="3184"/>
        <v>121</v>
      </c>
      <c r="E883" s="59"/>
      <c r="F883" s="60">
        <f t="shared" si="3185"/>
        <v>9</v>
      </c>
      <c r="G883" s="60"/>
      <c r="H883" s="60">
        <f t="shared" si="3170"/>
        <v>130</v>
      </c>
      <c r="I883" s="60"/>
      <c r="J883" s="53">
        <f t="shared" si="3186"/>
        <v>4</v>
      </c>
      <c r="K883" s="53"/>
      <c r="L883" s="52">
        <f t="shared" ref="L883" si="3564">K345+L524</f>
        <v>1</v>
      </c>
      <c r="M883" s="52"/>
      <c r="N883" s="53">
        <f t="shared" ref="N883" si="3565">M345+N524</f>
        <v>17</v>
      </c>
      <c r="O883" s="53"/>
      <c r="P883" s="52">
        <f t="shared" ref="P883" si="3566">O345+P524</f>
        <v>2</v>
      </c>
      <c r="Q883" s="52"/>
      <c r="R883" s="53">
        <f t="shared" ref="R883" si="3567">Q345+R524</f>
        <v>20</v>
      </c>
      <c r="S883" s="53"/>
      <c r="T883" s="52">
        <f t="shared" ref="T883" si="3568">S345+T524</f>
        <v>1</v>
      </c>
      <c r="U883" s="52"/>
      <c r="V883" s="53">
        <f t="shared" ref="V883" si="3569">U345+V524</f>
        <v>15</v>
      </c>
      <c r="W883" s="53"/>
      <c r="X883" s="52">
        <f t="shared" ref="X883" si="3570">W345+X524</f>
        <v>1</v>
      </c>
      <c r="Y883" s="52"/>
      <c r="Z883" s="53">
        <f t="shared" ref="Z883" si="3571">Y345+Z524</f>
        <v>8</v>
      </c>
      <c r="AA883" s="53"/>
      <c r="AB883" s="52">
        <f t="shared" ref="AB883" si="3572">AA345+AB524</f>
        <v>1</v>
      </c>
      <c r="AC883" s="52"/>
      <c r="AD883" s="53">
        <f t="shared" ref="AD883" si="3573">AC345+AD524</f>
        <v>22</v>
      </c>
      <c r="AE883" s="53"/>
      <c r="AF883" s="52">
        <f t="shared" ref="AF883" si="3574">AE345+AF524</f>
        <v>0</v>
      </c>
      <c r="AG883" s="52"/>
      <c r="AH883" s="53">
        <f t="shared" ref="AH883" si="3575">AG345+AH524</f>
        <v>35</v>
      </c>
      <c r="AI883" s="53"/>
      <c r="AJ883" s="52">
        <f t="shared" ref="AJ883" si="3576">AI345+AJ524</f>
        <v>3</v>
      </c>
      <c r="AK883" s="52"/>
    </row>
    <row r="884" spans="2:37" ht="15" thickBot="1">
      <c r="B884" s="57" t="s">
        <v>419</v>
      </c>
      <c r="C884" s="57"/>
      <c r="D884" s="58">
        <f t="shared" si="3184"/>
        <v>5</v>
      </c>
      <c r="E884" s="59"/>
      <c r="F884" s="60">
        <f t="shared" si="3185"/>
        <v>0</v>
      </c>
      <c r="G884" s="60"/>
      <c r="H884" s="60">
        <f t="shared" si="3170"/>
        <v>5</v>
      </c>
      <c r="I884" s="60"/>
      <c r="J884" s="53">
        <f t="shared" si="3186"/>
        <v>0</v>
      </c>
      <c r="K884" s="53"/>
      <c r="L884" s="52">
        <f t="shared" ref="L884" si="3577">K346+L525</f>
        <v>0</v>
      </c>
      <c r="M884" s="52"/>
      <c r="N884" s="53">
        <f t="shared" ref="N884" si="3578">M346+N525</f>
        <v>0</v>
      </c>
      <c r="O884" s="53"/>
      <c r="P884" s="52">
        <f t="shared" ref="P884" si="3579">O346+P525</f>
        <v>0</v>
      </c>
      <c r="Q884" s="52"/>
      <c r="R884" s="53">
        <f t="shared" ref="R884" si="3580">Q346+R525</f>
        <v>0</v>
      </c>
      <c r="S884" s="53"/>
      <c r="T884" s="52">
        <f t="shared" ref="T884" si="3581">S346+T525</f>
        <v>0</v>
      </c>
      <c r="U884" s="52"/>
      <c r="V884" s="53">
        <f t="shared" ref="V884" si="3582">U346+V525</f>
        <v>0</v>
      </c>
      <c r="W884" s="53"/>
      <c r="X884" s="52">
        <f t="shared" ref="X884" si="3583">W346+X525</f>
        <v>0</v>
      </c>
      <c r="Y884" s="52"/>
      <c r="Z884" s="53">
        <f t="shared" ref="Z884" si="3584">Y346+Z525</f>
        <v>1</v>
      </c>
      <c r="AA884" s="53"/>
      <c r="AB884" s="52">
        <f t="shared" ref="AB884" si="3585">AA346+AB525</f>
        <v>0</v>
      </c>
      <c r="AC884" s="52"/>
      <c r="AD884" s="53">
        <f t="shared" ref="AD884" si="3586">AC346+AD525</f>
        <v>0</v>
      </c>
      <c r="AE884" s="53"/>
      <c r="AF884" s="52">
        <f t="shared" ref="AF884" si="3587">AE346+AF525</f>
        <v>0</v>
      </c>
      <c r="AG884" s="52"/>
      <c r="AH884" s="53">
        <f t="shared" ref="AH884" si="3588">AG346+AH525</f>
        <v>4</v>
      </c>
      <c r="AI884" s="53"/>
      <c r="AJ884" s="52">
        <f t="shared" ref="AJ884" si="3589">AI346+AJ525</f>
        <v>0</v>
      </c>
      <c r="AK884" s="52"/>
    </row>
    <row r="885" spans="2:37" ht="15" thickBot="1">
      <c r="B885" s="57" t="s">
        <v>420</v>
      </c>
      <c r="C885" s="57"/>
      <c r="D885" s="58">
        <f t="shared" si="3184"/>
        <v>35</v>
      </c>
      <c r="E885" s="59"/>
      <c r="F885" s="60">
        <f t="shared" si="3185"/>
        <v>5</v>
      </c>
      <c r="G885" s="60"/>
      <c r="H885" s="60">
        <f t="shared" ref="H885:H901" si="3590">D885+F885</f>
        <v>40</v>
      </c>
      <c r="I885" s="60"/>
      <c r="J885" s="53">
        <f t="shared" si="3186"/>
        <v>1</v>
      </c>
      <c r="K885" s="53"/>
      <c r="L885" s="52">
        <f t="shared" ref="L885" si="3591">K347+L526</f>
        <v>0</v>
      </c>
      <c r="M885" s="52"/>
      <c r="N885" s="53">
        <f t="shared" ref="N885" si="3592">M347+N526</f>
        <v>2</v>
      </c>
      <c r="O885" s="53"/>
      <c r="P885" s="52">
        <f t="shared" ref="P885" si="3593">O347+P526</f>
        <v>0</v>
      </c>
      <c r="Q885" s="52"/>
      <c r="R885" s="53">
        <f t="shared" ref="R885" si="3594">Q347+R526</f>
        <v>0</v>
      </c>
      <c r="S885" s="53"/>
      <c r="T885" s="52">
        <f t="shared" ref="T885" si="3595">S347+T526</f>
        <v>0</v>
      </c>
      <c r="U885" s="52"/>
      <c r="V885" s="53">
        <f t="shared" ref="V885" si="3596">U347+V526</f>
        <v>4</v>
      </c>
      <c r="W885" s="53"/>
      <c r="X885" s="52">
        <f t="shared" ref="X885" si="3597">W347+X526</f>
        <v>0</v>
      </c>
      <c r="Y885" s="52"/>
      <c r="Z885" s="53">
        <f t="shared" ref="Z885" si="3598">Y347+Z526</f>
        <v>0</v>
      </c>
      <c r="AA885" s="53"/>
      <c r="AB885" s="52">
        <f t="shared" ref="AB885" si="3599">AA347+AB526</f>
        <v>1</v>
      </c>
      <c r="AC885" s="52"/>
      <c r="AD885" s="53">
        <f t="shared" ref="AD885" si="3600">AC347+AD526</f>
        <v>9</v>
      </c>
      <c r="AE885" s="53"/>
      <c r="AF885" s="52">
        <f t="shared" ref="AF885" si="3601">AE347+AF526</f>
        <v>1</v>
      </c>
      <c r="AG885" s="52"/>
      <c r="AH885" s="53">
        <f t="shared" ref="AH885" si="3602">AG347+AH526</f>
        <v>19</v>
      </c>
      <c r="AI885" s="53"/>
      <c r="AJ885" s="52">
        <f t="shared" ref="AJ885" si="3603">AI347+AJ526</f>
        <v>3</v>
      </c>
      <c r="AK885" s="52"/>
    </row>
    <row r="886" spans="2:37" ht="15" thickBot="1">
      <c r="B886" s="57" t="s">
        <v>421</v>
      </c>
      <c r="C886" s="57"/>
      <c r="D886" s="58">
        <f t="shared" si="3184"/>
        <v>20</v>
      </c>
      <c r="E886" s="59"/>
      <c r="F886" s="60">
        <f t="shared" si="3185"/>
        <v>3</v>
      </c>
      <c r="G886" s="60"/>
      <c r="H886" s="60">
        <f t="shared" si="3590"/>
        <v>23</v>
      </c>
      <c r="I886" s="60"/>
      <c r="J886" s="53">
        <f t="shared" si="3186"/>
        <v>0</v>
      </c>
      <c r="K886" s="53"/>
      <c r="L886" s="52">
        <f t="shared" ref="L886" si="3604">K348+L527</f>
        <v>0</v>
      </c>
      <c r="M886" s="52"/>
      <c r="N886" s="53">
        <f t="shared" ref="N886" si="3605">M348+N527</f>
        <v>0</v>
      </c>
      <c r="O886" s="53"/>
      <c r="P886" s="52">
        <f t="shared" ref="P886" si="3606">O348+P527</f>
        <v>0</v>
      </c>
      <c r="Q886" s="52"/>
      <c r="R886" s="53">
        <f t="shared" ref="R886" si="3607">Q348+R527</f>
        <v>1</v>
      </c>
      <c r="S886" s="53"/>
      <c r="T886" s="52">
        <f t="shared" ref="T886" si="3608">S348+T527</f>
        <v>0</v>
      </c>
      <c r="U886" s="52"/>
      <c r="V886" s="53">
        <f t="shared" ref="V886" si="3609">U348+V527</f>
        <v>2</v>
      </c>
      <c r="W886" s="53"/>
      <c r="X886" s="52">
        <f t="shared" ref="X886" si="3610">W348+X527</f>
        <v>1</v>
      </c>
      <c r="Y886" s="52"/>
      <c r="Z886" s="53">
        <f t="shared" ref="Z886" si="3611">Y348+Z527</f>
        <v>1</v>
      </c>
      <c r="AA886" s="53"/>
      <c r="AB886" s="52">
        <f t="shared" ref="AB886" si="3612">AA348+AB527</f>
        <v>0</v>
      </c>
      <c r="AC886" s="52"/>
      <c r="AD886" s="53">
        <f t="shared" ref="AD886" si="3613">AC348+AD527</f>
        <v>5</v>
      </c>
      <c r="AE886" s="53"/>
      <c r="AF886" s="52">
        <f t="shared" ref="AF886" si="3614">AE348+AF527</f>
        <v>0</v>
      </c>
      <c r="AG886" s="52"/>
      <c r="AH886" s="53">
        <f t="shared" ref="AH886" si="3615">AG348+AH527</f>
        <v>11</v>
      </c>
      <c r="AI886" s="53"/>
      <c r="AJ886" s="52">
        <f t="shared" ref="AJ886" si="3616">AI348+AJ527</f>
        <v>2</v>
      </c>
      <c r="AK886" s="52"/>
    </row>
    <row r="887" spans="2:37" ht="15" thickBot="1">
      <c r="B887" s="57" t="s">
        <v>422</v>
      </c>
      <c r="C887" s="57"/>
      <c r="D887" s="58">
        <f t="shared" si="3184"/>
        <v>61</v>
      </c>
      <c r="E887" s="59"/>
      <c r="F887" s="60">
        <f t="shared" si="3185"/>
        <v>12</v>
      </c>
      <c r="G887" s="60"/>
      <c r="H887" s="60">
        <f t="shared" si="3590"/>
        <v>73</v>
      </c>
      <c r="I887" s="60"/>
      <c r="J887" s="53">
        <f t="shared" si="3186"/>
        <v>3</v>
      </c>
      <c r="K887" s="53"/>
      <c r="L887" s="52">
        <f t="shared" ref="L887" si="3617">K349+L528</f>
        <v>1</v>
      </c>
      <c r="M887" s="52"/>
      <c r="N887" s="53">
        <f t="shared" ref="N887" si="3618">M349+N528</f>
        <v>8</v>
      </c>
      <c r="O887" s="53"/>
      <c r="P887" s="52">
        <f t="shared" ref="P887" si="3619">O349+P528</f>
        <v>1</v>
      </c>
      <c r="Q887" s="52"/>
      <c r="R887" s="53">
        <f t="shared" ref="R887" si="3620">Q349+R528</f>
        <v>12</v>
      </c>
      <c r="S887" s="53"/>
      <c r="T887" s="52">
        <f t="shared" ref="T887" si="3621">S349+T528</f>
        <v>3</v>
      </c>
      <c r="U887" s="52"/>
      <c r="V887" s="53">
        <f t="shared" ref="V887" si="3622">U349+V528</f>
        <v>3</v>
      </c>
      <c r="W887" s="53"/>
      <c r="X887" s="52">
        <f t="shared" ref="X887" si="3623">W349+X528</f>
        <v>1</v>
      </c>
      <c r="Y887" s="52"/>
      <c r="Z887" s="53">
        <f t="shared" ref="Z887" si="3624">Y349+Z528</f>
        <v>6</v>
      </c>
      <c r="AA887" s="53"/>
      <c r="AB887" s="52">
        <f t="shared" ref="AB887" si="3625">AA349+AB528</f>
        <v>2</v>
      </c>
      <c r="AC887" s="52"/>
      <c r="AD887" s="53">
        <f t="shared" ref="AD887" si="3626">AC349+AD528</f>
        <v>9</v>
      </c>
      <c r="AE887" s="53"/>
      <c r="AF887" s="52">
        <f t="shared" ref="AF887" si="3627">AE349+AF528</f>
        <v>2</v>
      </c>
      <c r="AG887" s="52"/>
      <c r="AH887" s="53">
        <f t="shared" ref="AH887" si="3628">AG349+AH528</f>
        <v>20</v>
      </c>
      <c r="AI887" s="53"/>
      <c r="AJ887" s="52">
        <f t="shared" ref="AJ887" si="3629">AI349+AJ528</f>
        <v>2</v>
      </c>
      <c r="AK887" s="52"/>
    </row>
    <row r="888" spans="2:37" ht="15" thickBot="1">
      <c r="B888" s="57" t="s">
        <v>423</v>
      </c>
      <c r="C888" s="57"/>
      <c r="D888" s="58">
        <f t="shared" si="3184"/>
        <v>27</v>
      </c>
      <c r="E888" s="59"/>
      <c r="F888" s="60">
        <f t="shared" si="3185"/>
        <v>4</v>
      </c>
      <c r="G888" s="60"/>
      <c r="H888" s="60">
        <f t="shared" si="3590"/>
        <v>31</v>
      </c>
      <c r="I888" s="60"/>
      <c r="J888" s="53">
        <f t="shared" si="3186"/>
        <v>0</v>
      </c>
      <c r="K888" s="53"/>
      <c r="L888" s="52">
        <f t="shared" ref="L888" si="3630">K350+L529</f>
        <v>0</v>
      </c>
      <c r="M888" s="52"/>
      <c r="N888" s="53">
        <f t="shared" ref="N888" si="3631">M350+N529</f>
        <v>0</v>
      </c>
      <c r="O888" s="53"/>
      <c r="P888" s="52">
        <f t="shared" ref="P888" si="3632">O350+P529</f>
        <v>0</v>
      </c>
      <c r="Q888" s="52"/>
      <c r="R888" s="53">
        <f t="shared" ref="R888" si="3633">Q350+R529</f>
        <v>1</v>
      </c>
      <c r="S888" s="53"/>
      <c r="T888" s="52">
        <f t="shared" ref="T888" si="3634">S350+T529</f>
        <v>1</v>
      </c>
      <c r="U888" s="52"/>
      <c r="V888" s="53">
        <f t="shared" ref="V888" si="3635">U350+V529</f>
        <v>2</v>
      </c>
      <c r="W888" s="53"/>
      <c r="X888" s="52">
        <f t="shared" ref="X888" si="3636">W350+X529</f>
        <v>1</v>
      </c>
      <c r="Y888" s="52"/>
      <c r="Z888" s="53">
        <f t="shared" ref="Z888" si="3637">Y350+Z529</f>
        <v>2</v>
      </c>
      <c r="AA888" s="53"/>
      <c r="AB888" s="52">
        <f t="shared" ref="AB888" si="3638">AA350+AB529</f>
        <v>0</v>
      </c>
      <c r="AC888" s="52"/>
      <c r="AD888" s="53">
        <f t="shared" ref="AD888" si="3639">AC350+AD529</f>
        <v>5</v>
      </c>
      <c r="AE888" s="53"/>
      <c r="AF888" s="52">
        <f t="shared" ref="AF888" si="3640">AE350+AF529</f>
        <v>0</v>
      </c>
      <c r="AG888" s="52"/>
      <c r="AH888" s="53">
        <f t="shared" ref="AH888" si="3641">AG350+AH529</f>
        <v>17</v>
      </c>
      <c r="AI888" s="53"/>
      <c r="AJ888" s="52">
        <f t="shared" ref="AJ888" si="3642">AI350+AJ529</f>
        <v>2</v>
      </c>
      <c r="AK888" s="52"/>
    </row>
    <row r="889" spans="2:37" ht="15" thickBot="1">
      <c r="B889" s="57" t="s">
        <v>424</v>
      </c>
      <c r="C889" s="57"/>
      <c r="D889" s="58">
        <f t="shared" si="3184"/>
        <v>76</v>
      </c>
      <c r="E889" s="59"/>
      <c r="F889" s="60">
        <f t="shared" si="3185"/>
        <v>4</v>
      </c>
      <c r="G889" s="60"/>
      <c r="H889" s="60">
        <f t="shared" si="3590"/>
        <v>80</v>
      </c>
      <c r="I889" s="60"/>
      <c r="J889" s="53">
        <f t="shared" si="3186"/>
        <v>0</v>
      </c>
      <c r="K889" s="53"/>
      <c r="L889" s="52">
        <f t="shared" ref="L889" si="3643">K351+L530</f>
        <v>0</v>
      </c>
      <c r="M889" s="52"/>
      <c r="N889" s="53">
        <f t="shared" ref="N889" si="3644">M351+N530</f>
        <v>3</v>
      </c>
      <c r="O889" s="53"/>
      <c r="P889" s="52">
        <f t="shared" ref="P889" si="3645">O351+P530</f>
        <v>0</v>
      </c>
      <c r="Q889" s="52"/>
      <c r="R889" s="53">
        <f t="shared" ref="R889" si="3646">Q351+R530</f>
        <v>10</v>
      </c>
      <c r="S889" s="53"/>
      <c r="T889" s="52">
        <f t="shared" ref="T889" si="3647">S351+T530</f>
        <v>0</v>
      </c>
      <c r="U889" s="52"/>
      <c r="V889" s="53">
        <f t="shared" ref="V889" si="3648">U351+V530</f>
        <v>11</v>
      </c>
      <c r="W889" s="53"/>
      <c r="X889" s="52">
        <f t="shared" ref="X889" si="3649">W351+X530</f>
        <v>1</v>
      </c>
      <c r="Y889" s="52"/>
      <c r="Z889" s="53">
        <f t="shared" ref="Z889" si="3650">Y351+Z530</f>
        <v>4</v>
      </c>
      <c r="AA889" s="53"/>
      <c r="AB889" s="52">
        <f t="shared" ref="AB889" si="3651">AA351+AB530</f>
        <v>0</v>
      </c>
      <c r="AC889" s="52"/>
      <c r="AD889" s="53">
        <f t="shared" ref="AD889" si="3652">AC351+AD530</f>
        <v>10</v>
      </c>
      <c r="AE889" s="53"/>
      <c r="AF889" s="52">
        <f t="shared" ref="AF889" si="3653">AE351+AF530</f>
        <v>1</v>
      </c>
      <c r="AG889" s="52"/>
      <c r="AH889" s="53">
        <f t="shared" ref="AH889" si="3654">AG351+AH530</f>
        <v>38</v>
      </c>
      <c r="AI889" s="53"/>
      <c r="AJ889" s="52">
        <f t="shared" ref="AJ889" si="3655">AI351+AJ530</f>
        <v>2</v>
      </c>
      <c r="AK889" s="52"/>
    </row>
    <row r="890" spans="2:37" ht="15" thickBot="1">
      <c r="B890" s="57" t="s">
        <v>426</v>
      </c>
      <c r="C890" s="57"/>
      <c r="D890" s="58">
        <f t="shared" si="3184"/>
        <v>26</v>
      </c>
      <c r="E890" s="59"/>
      <c r="F890" s="60">
        <f t="shared" si="3185"/>
        <v>3</v>
      </c>
      <c r="G890" s="60"/>
      <c r="H890" s="60">
        <f t="shared" si="3590"/>
        <v>29</v>
      </c>
      <c r="I890" s="60"/>
      <c r="J890" s="53">
        <f t="shared" si="3186"/>
        <v>0</v>
      </c>
      <c r="K890" s="53"/>
      <c r="L890" s="52">
        <f t="shared" ref="L890" si="3656">K352+L531</f>
        <v>0</v>
      </c>
      <c r="M890" s="52"/>
      <c r="N890" s="53">
        <f t="shared" ref="N890" si="3657">M352+N531</f>
        <v>0</v>
      </c>
      <c r="O890" s="53"/>
      <c r="P890" s="52">
        <f t="shared" ref="P890" si="3658">O352+P531</f>
        <v>0</v>
      </c>
      <c r="Q890" s="52"/>
      <c r="R890" s="53">
        <f t="shared" ref="R890" si="3659">Q352+R531</f>
        <v>3</v>
      </c>
      <c r="S890" s="53"/>
      <c r="T890" s="52">
        <f t="shared" ref="T890" si="3660">S352+T531</f>
        <v>0</v>
      </c>
      <c r="U890" s="52"/>
      <c r="V890" s="53">
        <f t="shared" ref="V890" si="3661">U352+V531</f>
        <v>2</v>
      </c>
      <c r="W890" s="53"/>
      <c r="X890" s="52">
        <f t="shared" ref="X890" si="3662">W352+X531</f>
        <v>0</v>
      </c>
      <c r="Y890" s="52"/>
      <c r="Z890" s="53">
        <f t="shared" ref="Z890" si="3663">Y352+Z531</f>
        <v>4</v>
      </c>
      <c r="AA890" s="53"/>
      <c r="AB890" s="52">
        <f t="shared" ref="AB890" si="3664">AA352+AB531</f>
        <v>0</v>
      </c>
      <c r="AC890" s="52"/>
      <c r="AD890" s="53">
        <f t="shared" ref="AD890" si="3665">AC352+AD531</f>
        <v>3</v>
      </c>
      <c r="AE890" s="53"/>
      <c r="AF890" s="52">
        <f t="shared" ref="AF890" si="3666">AE352+AF531</f>
        <v>0</v>
      </c>
      <c r="AG890" s="52"/>
      <c r="AH890" s="53">
        <f t="shared" ref="AH890" si="3667">AG352+AH531</f>
        <v>14</v>
      </c>
      <c r="AI890" s="53"/>
      <c r="AJ890" s="52">
        <f t="shared" ref="AJ890" si="3668">AI352+AJ531</f>
        <v>3</v>
      </c>
      <c r="AK890" s="52"/>
    </row>
    <row r="891" spans="2:37" ht="15" thickBot="1">
      <c r="B891" s="57" t="s">
        <v>465</v>
      </c>
      <c r="C891" s="57"/>
      <c r="D891" s="58">
        <f t="shared" si="3184"/>
        <v>18</v>
      </c>
      <c r="E891" s="59"/>
      <c r="F891" s="60">
        <f t="shared" si="3185"/>
        <v>2</v>
      </c>
      <c r="G891" s="60"/>
      <c r="H891" s="60">
        <f t="shared" si="3590"/>
        <v>20</v>
      </c>
      <c r="I891" s="60"/>
      <c r="J891" s="53">
        <f t="shared" si="3186"/>
        <v>0</v>
      </c>
      <c r="K891" s="53"/>
      <c r="L891" s="52">
        <f t="shared" ref="L891" si="3669">K353+L532</f>
        <v>0</v>
      </c>
      <c r="M891" s="52"/>
      <c r="N891" s="53">
        <f t="shared" ref="N891" si="3670">M353+N532</f>
        <v>0</v>
      </c>
      <c r="O891" s="53"/>
      <c r="P891" s="52">
        <f t="shared" ref="P891" si="3671">O353+P532</f>
        <v>0</v>
      </c>
      <c r="Q891" s="52"/>
      <c r="R891" s="53">
        <f t="shared" ref="R891" si="3672">Q353+R532</f>
        <v>1</v>
      </c>
      <c r="S891" s="53"/>
      <c r="T891" s="52">
        <f t="shared" ref="T891" si="3673">S353+T532</f>
        <v>0</v>
      </c>
      <c r="U891" s="52"/>
      <c r="V891" s="53">
        <f t="shared" ref="V891" si="3674">U353+V532</f>
        <v>3</v>
      </c>
      <c r="W891" s="53"/>
      <c r="X891" s="52">
        <f t="shared" ref="X891" si="3675">W353+X532</f>
        <v>0</v>
      </c>
      <c r="Y891" s="52"/>
      <c r="Z891" s="53">
        <f t="shared" ref="Z891" si="3676">Y353+Z532</f>
        <v>1</v>
      </c>
      <c r="AA891" s="53"/>
      <c r="AB891" s="52">
        <f t="shared" ref="AB891" si="3677">AA353+AB532</f>
        <v>0</v>
      </c>
      <c r="AC891" s="52"/>
      <c r="AD891" s="53">
        <f t="shared" ref="AD891" si="3678">AC353+AD532</f>
        <v>3</v>
      </c>
      <c r="AE891" s="53"/>
      <c r="AF891" s="52">
        <f t="shared" ref="AF891" si="3679">AE353+AF532</f>
        <v>1</v>
      </c>
      <c r="AG891" s="52"/>
      <c r="AH891" s="53">
        <f t="shared" ref="AH891" si="3680">AG353+AH532</f>
        <v>10</v>
      </c>
      <c r="AI891" s="53"/>
      <c r="AJ891" s="52">
        <f t="shared" ref="AJ891" si="3681">AI353+AJ532</f>
        <v>1</v>
      </c>
      <c r="AK891" s="52"/>
    </row>
    <row r="892" spans="2:37" ht="15" thickBot="1">
      <c r="B892" s="57" t="s">
        <v>427</v>
      </c>
      <c r="C892" s="57"/>
      <c r="D892" s="58">
        <f t="shared" si="3184"/>
        <v>85</v>
      </c>
      <c r="E892" s="59"/>
      <c r="F892" s="60">
        <f t="shared" si="3185"/>
        <v>2</v>
      </c>
      <c r="G892" s="60"/>
      <c r="H892" s="60">
        <f t="shared" si="3590"/>
        <v>87</v>
      </c>
      <c r="I892" s="60"/>
      <c r="J892" s="53">
        <f t="shared" si="3186"/>
        <v>9</v>
      </c>
      <c r="K892" s="53"/>
      <c r="L892" s="52">
        <f t="shared" ref="L892" si="3682">K354+L533</f>
        <v>1</v>
      </c>
      <c r="M892" s="52"/>
      <c r="N892" s="53">
        <f t="shared" ref="N892" si="3683">M354+N533</f>
        <v>13</v>
      </c>
      <c r="O892" s="53"/>
      <c r="P892" s="52">
        <f t="shared" ref="P892" si="3684">O354+P533</f>
        <v>0</v>
      </c>
      <c r="Q892" s="52"/>
      <c r="R892" s="53">
        <f t="shared" ref="R892" si="3685">Q354+R533</f>
        <v>24</v>
      </c>
      <c r="S892" s="53"/>
      <c r="T892" s="52">
        <f t="shared" ref="T892" si="3686">S354+T533</f>
        <v>0</v>
      </c>
      <c r="U892" s="52"/>
      <c r="V892" s="53">
        <f t="shared" ref="V892" si="3687">U354+V533</f>
        <v>9</v>
      </c>
      <c r="W892" s="53"/>
      <c r="X892" s="52">
        <f t="shared" ref="X892" si="3688">W354+X533</f>
        <v>1</v>
      </c>
      <c r="Y892" s="52"/>
      <c r="Z892" s="53">
        <f t="shared" ref="Z892" si="3689">Y354+Z533</f>
        <v>5</v>
      </c>
      <c r="AA892" s="53"/>
      <c r="AB892" s="52">
        <f t="shared" ref="AB892" si="3690">AA354+AB533</f>
        <v>0</v>
      </c>
      <c r="AC892" s="52"/>
      <c r="AD892" s="53">
        <f t="shared" ref="AD892" si="3691">AC354+AD533</f>
        <v>5</v>
      </c>
      <c r="AE892" s="53"/>
      <c r="AF892" s="52">
        <f t="shared" ref="AF892" si="3692">AE354+AF533</f>
        <v>0</v>
      </c>
      <c r="AG892" s="52"/>
      <c r="AH892" s="53">
        <f t="shared" ref="AH892" si="3693">AG354+AH533</f>
        <v>20</v>
      </c>
      <c r="AI892" s="53"/>
      <c r="AJ892" s="52">
        <f t="shared" ref="AJ892" si="3694">AI354+AJ533</f>
        <v>0</v>
      </c>
      <c r="AK892" s="52"/>
    </row>
    <row r="893" spans="2:37" ht="15" thickBot="1">
      <c r="B893" s="57" t="s">
        <v>428</v>
      </c>
      <c r="C893" s="57"/>
      <c r="D893" s="58">
        <f t="shared" si="3184"/>
        <v>89</v>
      </c>
      <c r="E893" s="59"/>
      <c r="F893" s="60">
        <f t="shared" si="3185"/>
        <v>4</v>
      </c>
      <c r="G893" s="60"/>
      <c r="H893" s="60">
        <f t="shared" si="3590"/>
        <v>93</v>
      </c>
      <c r="I893" s="60"/>
      <c r="J893" s="53">
        <f t="shared" si="3186"/>
        <v>2</v>
      </c>
      <c r="K893" s="53"/>
      <c r="L893" s="52">
        <f t="shared" ref="L893" si="3695">K355+L534</f>
        <v>0</v>
      </c>
      <c r="M893" s="52"/>
      <c r="N893" s="53">
        <f t="shared" ref="N893" si="3696">M355+N534</f>
        <v>12</v>
      </c>
      <c r="O893" s="53"/>
      <c r="P893" s="52">
        <f t="shared" ref="P893" si="3697">O355+P534</f>
        <v>0</v>
      </c>
      <c r="Q893" s="52"/>
      <c r="R893" s="53">
        <f t="shared" ref="R893" si="3698">Q355+R534</f>
        <v>16</v>
      </c>
      <c r="S893" s="53"/>
      <c r="T893" s="52">
        <f t="shared" ref="T893" si="3699">S355+T534</f>
        <v>0</v>
      </c>
      <c r="U893" s="52"/>
      <c r="V893" s="53">
        <f t="shared" ref="V893" si="3700">U355+V534</f>
        <v>12</v>
      </c>
      <c r="W893" s="53"/>
      <c r="X893" s="52">
        <f t="shared" ref="X893" si="3701">W355+X534</f>
        <v>1</v>
      </c>
      <c r="Y893" s="52"/>
      <c r="Z893" s="53">
        <f t="shared" ref="Z893" si="3702">Y355+Z534</f>
        <v>10</v>
      </c>
      <c r="AA893" s="53"/>
      <c r="AB893" s="52">
        <f t="shared" ref="AB893" si="3703">AA355+AB534</f>
        <v>0</v>
      </c>
      <c r="AC893" s="52"/>
      <c r="AD893" s="53">
        <f t="shared" ref="AD893" si="3704">AC355+AD534</f>
        <v>17</v>
      </c>
      <c r="AE893" s="53"/>
      <c r="AF893" s="52">
        <f t="shared" ref="AF893" si="3705">AE355+AF534</f>
        <v>2</v>
      </c>
      <c r="AG893" s="52"/>
      <c r="AH893" s="53">
        <f t="shared" ref="AH893" si="3706">AG355+AH534</f>
        <v>20</v>
      </c>
      <c r="AI893" s="53"/>
      <c r="AJ893" s="52">
        <f t="shared" ref="AJ893" si="3707">AI355+AJ534</f>
        <v>1</v>
      </c>
      <c r="AK893" s="52"/>
    </row>
    <row r="894" spans="2:37" ht="15" thickBot="1">
      <c r="B894" s="57" t="s">
        <v>429</v>
      </c>
      <c r="C894" s="57"/>
      <c r="D894" s="58">
        <f t="shared" si="3184"/>
        <v>56</v>
      </c>
      <c r="E894" s="59"/>
      <c r="F894" s="60">
        <f t="shared" si="3185"/>
        <v>3</v>
      </c>
      <c r="G894" s="60"/>
      <c r="H894" s="60">
        <f t="shared" si="3590"/>
        <v>59</v>
      </c>
      <c r="I894" s="60"/>
      <c r="J894" s="53">
        <f t="shared" si="3186"/>
        <v>7</v>
      </c>
      <c r="K894" s="53"/>
      <c r="L894" s="52">
        <f t="shared" ref="L894" si="3708">K356+L535</f>
        <v>0</v>
      </c>
      <c r="M894" s="52"/>
      <c r="N894" s="53">
        <f t="shared" ref="N894" si="3709">M356+N535</f>
        <v>10</v>
      </c>
      <c r="O894" s="53"/>
      <c r="P894" s="52">
        <f t="shared" ref="P894" si="3710">O356+P535</f>
        <v>0</v>
      </c>
      <c r="Q894" s="52"/>
      <c r="R894" s="53">
        <f t="shared" ref="R894" si="3711">Q356+R535</f>
        <v>8</v>
      </c>
      <c r="S894" s="53"/>
      <c r="T894" s="52">
        <f t="shared" ref="T894" si="3712">S356+T535</f>
        <v>1</v>
      </c>
      <c r="U894" s="52"/>
      <c r="V894" s="53">
        <f t="shared" ref="V894" si="3713">U356+V535</f>
        <v>2</v>
      </c>
      <c r="W894" s="53"/>
      <c r="X894" s="52">
        <f t="shared" ref="X894" si="3714">W356+X535</f>
        <v>0</v>
      </c>
      <c r="Y894" s="52"/>
      <c r="Z894" s="53">
        <f t="shared" ref="Z894" si="3715">Y356+Z535</f>
        <v>0</v>
      </c>
      <c r="AA894" s="53"/>
      <c r="AB894" s="52">
        <f t="shared" ref="AB894" si="3716">AA356+AB535</f>
        <v>0</v>
      </c>
      <c r="AC894" s="52"/>
      <c r="AD894" s="53">
        <f t="shared" ref="AD894" si="3717">AC356+AD535</f>
        <v>6</v>
      </c>
      <c r="AE894" s="53"/>
      <c r="AF894" s="52">
        <f t="shared" ref="AF894" si="3718">AE356+AF535</f>
        <v>0</v>
      </c>
      <c r="AG894" s="52"/>
      <c r="AH894" s="53">
        <f t="shared" ref="AH894" si="3719">AG356+AH535</f>
        <v>23</v>
      </c>
      <c r="AI894" s="53"/>
      <c r="AJ894" s="52">
        <f t="shared" ref="AJ894" si="3720">AI356+AJ535</f>
        <v>2</v>
      </c>
      <c r="AK894" s="52"/>
    </row>
    <row r="895" spans="2:37" ht="15" thickBot="1">
      <c r="B895" s="57" t="s">
        <v>430</v>
      </c>
      <c r="C895" s="57"/>
      <c r="D895" s="58">
        <f t="shared" si="3184"/>
        <v>83</v>
      </c>
      <c r="E895" s="59"/>
      <c r="F895" s="60">
        <f t="shared" si="3185"/>
        <v>3</v>
      </c>
      <c r="G895" s="60"/>
      <c r="H895" s="60">
        <f t="shared" si="3590"/>
        <v>86</v>
      </c>
      <c r="I895" s="60"/>
      <c r="J895" s="53">
        <f t="shared" si="3186"/>
        <v>8</v>
      </c>
      <c r="K895" s="53"/>
      <c r="L895" s="52">
        <f t="shared" ref="L895" si="3721">K357+L536</f>
        <v>0</v>
      </c>
      <c r="M895" s="52"/>
      <c r="N895" s="53">
        <f t="shared" ref="N895" si="3722">M357+N536</f>
        <v>9</v>
      </c>
      <c r="O895" s="53"/>
      <c r="P895" s="52">
        <f t="shared" ref="P895" si="3723">O357+P536</f>
        <v>1</v>
      </c>
      <c r="Q895" s="52"/>
      <c r="R895" s="53">
        <f t="shared" ref="R895" si="3724">Q357+R536</f>
        <v>17</v>
      </c>
      <c r="S895" s="53"/>
      <c r="T895" s="52">
        <f t="shared" ref="T895" si="3725">S357+T536</f>
        <v>1</v>
      </c>
      <c r="U895" s="52"/>
      <c r="V895" s="53">
        <f t="shared" ref="V895" si="3726">U357+V536</f>
        <v>11</v>
      </c>
      <c r="W895" s="53"/>
      <c r="X895" s="52">
        <f t="shared" ref="X895" si="3727">W357+X536</f>
        <v>0</v>
      </c>
      <c r="Y895" s="52"/>
      <c r="Z895" s="53">
        <f t="shared" ref="Z895" si="3728">Y357+Z536</f>
        <v>8</v>
      </c>
      <c r="AA895" s="53"/>
      <c r="AB895" s="52">
        <f t="shared" ref="AB895" si="3729">AA357+AB536</f>
        <v>0</v>
      </c>
      <c r="AC895" s="52"/>
      <c r="AD895" s="53">
        <f t="shared" ref="AD895" si="3730">AC357+AD536</f>
        <v>12</v>
      </c>
      <c r="AE895" s="53"/>
      <c r="AF895" s="52">
        <f t="shared" ref="AF895" si="3731">AE357+AF536</f>
        <v>1</v>
      </c>
      <c r="AG895" s="52"/>
      <c r="AH895" s="53">
        <f t="shared" ref="AH895" si="3732">AG357+AH536</f>
        <v>18</v>
      </c>
      <c r="AI895" s="53"/>
      <c r="AJ895" s="52">
        <f t="shared" ref="AJ895" si="3733">AI357+AJ536</f>
        <v>0</v>
      </c>
      <c r="AK895" s="52"/>
    </row>
    <row r="896" spans="2:37" ht="15" thickBot="1">
      <c r="B896" s="57" t="s">
        <v>431</v>
      </c>
      <c r="C896" s="57"/>
      <c r="D896" s="58">
        <f t="shared" si="3184"/>
        <v>26</v>
      </c>
      <c r="E896" s="59"/>
      <c r="F896" s="60">
        <f t="shared" si="3185"/>
        <v>4</v>
      </c>
      <c r="G896" s="60"/>
      <c r="H896" s="60">
        <f t="shared" si="3590"/>
        <v>30</v>
      </c>
      <c r="I896" s="60"/>
      <c r="J896" s="53">
        <f t="shared" si="3186"/>
        <v>1</v>
      </c>
      <c r="K896" s="53"/>
      <c r="L896" s="52">
        <f t="shared" ref="L896" si="3734">K358+L537</f>
        <v>0</v>
      </c>
      <c r="M896" s="52"/>
      <c r="N896" s="53">
        <f t="shared" ref="N896" si="3735">M358+N537</f>
        <v>3</v>
      </c>
      <c r="O896" s="53"/>
      <c r="P896" s="52">
        <f t="shared" ref="P896" si="3736">O358+P537</f>
        <v>1</v>
      </c>
      <c r="Q896" s="52"/>
      <c r="R896" s="53">
        <f t="shared" ref="R896" si="3737">Q358+R537</f>
        <v>4</v>
      </c>
      <c r="S896" s="53"/>
      <c r="T896" s="52">
        <f t="shared" ref="T896" si="3738">S358+T537</f>
        <v>0</v>
      </c>
      <c r="U896" s="52"/>
      <c r="V896" s="53">
        <f t="shared" ref="V896" si="3739">U358+V537</f>
        <v>3</v>
      </c>
      <c r="W896" s="53"/>
      <c r="X896" s="52">
        <f t="shared" ref="X896" si="3740">W358+X537</f>
        <v>0</v>
      </c>
      <c r="Y896" s="52"/>
      <c r="Z896" s="53">
        <f t="shared" ref="Z896" si="3741">Y358+Z537</f>
        <v>0</v>
      </c>
      <c r="AA896" s="53"/>
      <c r="AB896" s="52">
        <f t="shared" ref="AB896" si="3742">AA358+AB537</f>
        <v>0</v>
      </c>
      <c r="AC896" s="52"/>
      <c r="AD896" s="53">
        <f t="shared" ref="AD896" si="3743">AC358+AD537</f>
        <v>2</v>
      </c>
      <c r="AE896" s="53"/>
      <c r="AF896" s="52">
        <f t="shared" ref="AF896" si="3744">AE358+AF537</f>
        <v>1</v>
      </c>
      <c r="AG896" s="52"/>
      <c r="AH896" s="53">
        <f t="shared" ref="AH896" si="3745">AG358+AH537</f>
        <v>13</v>
      </c>
      <c r="AI896" s="53"/>
      <c r="AJ896" s="52">
        <f t="shared" ref="AJ896" si="3746">AI358+AJ537</f>
        <v>2</v>
      </c>
      <c r="AK896" s="52"/>
    </row>
    <row r="897" spans="2:37" ht="15" thickBot="1">
      <c r="B897" s="57" t="s">
        <v>432</v>
      </c>
      <c r="C897" s="57"/>
      <c r="D897" s="58">
        <f t="shared" si="3184"/>
        <v>24</v>
      </c>
      <c r="E897" s="59"/>
      <c r="F897" s="60">
        <f t="shared" si="3185"/>
        <v>2</v>
      </c>
      <c r="G897" s="60"/>
      <c r="H897" s="60">
        <f t="shared" si="3590"/>
        <v>26</v>
      </c>
      <c r="I897" s="60"/>
      <c r="J897" s="53">
        <f t="shared" si="3186"/>
        <v>0</v>
      </c>
      <c r="K897" s="53"/>
      <c r="L897" s="52">
        <f t="shared" ref="L897" si="3747">K359+L538</f>
        <v>0</v>
      </c>
      <c r="M897" s="52"/>
      <c r="N897" s="53">
        <f t="shared" ref="N897" si="3748">M359+N538</f>
        <v>1</v>
      </c>
      <c r="O897" s="53"/>
      <c r="P897" s="52">
        <f t="shared" ref="P897" si="3749">O359+P538</f>
        <v>0</v>
      </c>
      <c r="Q897" s="52"/>
      <c r="R897" s="53">
        <f t="shared" ref="R897" si="3750">Q359+R538</f>
        <v>3</v>
      </c>
      <c r="S897" s="53"/>
      <c r="T897" s="52">
        <f t="shared" ref="T897" si="3751">S359+T538</f>
        <v>0</v>
      </c>
      <c r="U897" s="52"/>
      <c r="V897" s="53">
        <f t="shared" ref="V897" si="3752">U359+V538</f>
        <v>2</v>
      </c>
      <c r="W897" s="53"/>
      <c r="X897" s="52">
        <f t="shared" ref="X897" si="3753">W359+X538</f>
        <v>0</v>
      </c>
      <c r="Y897" s="52"/>
      <c r="Z897" s="53">
        <f t="shared" ref="Z897" si="3754">Y359+Z538</f>
        <v>2</v>
      </c>
      <c r="AA897" s="53"/>
      <c r="AB897" s="52">
        <f t="shared" ref="AB897" si="3755">AA359+AB538</f>
        <v>0</v>
      </c>
      <c r="AC897" s="52"/>
      <c r="AD897" s="53">
        <f t="shared" ref="AD897" si="3756">AC359+AD538</f>
        <v>5</v>
      </c>
      <c r="AE897" s="53"/>
      <c r="AF897" s="52">
        <f t="shared" ref="AF897" si="3757">AE359+AF538</f>
        <v>1</v>
      </c>
      <c r="AG897" s="52"/>
      <c r="AH897" s="53">
        <f t="shared" ref="AH897" si="3758">AG359+AH538</f>
        <v>11</v>
      </c>
      <c r="AI897" s="53"/>
      <c r="AJ897" s="52">
        <f t="shared" ref="AJ897" si="3759">AI359+AJ538</f>
        <v>1</v>
      </c>
      <c r="AK897" s="52"/>
    </row>
    <row r="898" spans="2:37" ht="15" thickBot="1">
      <c r="B898" s="57" t="s">
        <v>433</v>
      </c>
      <c r="C898" s="57"/>
      <c r="D898" s="58">
        <f t="shared" si="3184"/>
        <v>13</v>
      </c>
      <c r="E898" s="59"/>
      <c r="F898" s="60">
        <f t="shared" si="3185"/>
        <v>3</v>
      </c>
      <c r="G898" s="60"/>
      <c r="H898" s="60">
        <f t="shared" si="3590"/>
        <v>16</v>
      </c>
      <c r="I898" s="60"/>
      <c r="J898" s="53">
        <f t="shared" si="3186"/>
        <v>0</v>
      </c>
      <c r="K898" s="53"/>
      <c r="L898" s="52">
        <f t="shared" ref="L898" si="3760">K360+L539</f>
        <v>0</v>
      </c>
      <c r="M898" s="52"/>
      <c r="N898" s="53">
        <f t="shared" ref="N898" si="3761">M360+N539</f>
        <v>0</v>
      </c>
      <c r="O898" s="53"/>
      <c r="P898" s="52">
        <f t="shared" ref="P898" si="3762">O360+P539</f>
        <v>0</v>
      </c>
      <c r="Q898" s="52"/>
      <c r="R898" s="53">
        <f t="shared" ref="R898" si="3763">Q360+R539</f>
        <v>2</v>
      </c>
      <c r="S898" s="53"/>
      <c r="T898" s="52">
        <f t="shared" ref="T898" si="3764">S360+T539</f>
        <v>0</v>
      </c>
      <c r="U898" s="52"/>
      <c r="V898" s="53">
        <f t="shared" ref="V898" si="3765">U360+V539</f>
        <v>4</v>
      </c>
      <c r="W898" s="53"/>
      <c r="X898" s="52">
        <f t="shared" ref="X898" si="3766">W360+X539</f>
        <v>0</v>
      </c>
      <c r="Y898" s="52"/>
      <c r="Z898" s="53">
        <f t="shared" ref="Z898" si="3767">Y360+Z539</f>
        <v>3</v>
      </c>
      <c r="AA898" s="53"/>
      <c r="AB898" s="52">
        <f t="shared" ref="AB898" si="3768">AA360+AB539</f>
        <v>0</v>
      </c>
      <c r="AC898" s="52"/>
      <c r="AD898" s="53">
        <f t="shared" ref="AD898" si="3769">AC360+AD539</f>
        <v>2</v>
      </c>
      <c r="AE898" s="53"/>
      <c r="AF898" s="52">
        <f t="shared" ref="AF898" si="3770">AE360+AF539</f>
        <v>0</v>
      </c>
      <c r="AG898" s="52"/>
      <c r="AH898" s="53">
        <f t="shared" ref="AH898" si="3771">AG360+AH539</f>
        <v>2</v>
      </c>
      <c r="AI898" s="53"/>
      <c r="AJ898" s="52">
        <f t="shared" ref="AJ898" si="3772">AI360+AJ539</f>
        <v>3</v>
      </c>
      <c r="AK898" s="52"/>
    </row>
    <row r="899" spans="2:37" ht="15" thickBot="1">
      <c r="B899" s="57" t="s">
        <v>434</v>
      </c>
      <c r="C899" s="57"/>
      <c r="D899" s="58">
        <f t="shared" si="3184"/>
        <v>29</v>
      </c>
      <c r="E899" s="59"/>
      <c r="F899" s="60">
        <f t="shared" si="3185"/>
        <v>0</v>
      </c>
      <c r="G899" s="60"/>
      <c r="H899" s="60">
        <f t="shared" si="3590"/>
        <v>29</v>
      </c>
      <c r="I899" s="60"/>
      <c r="J899" s="53">
        <f t="shared" si="3186"/>
        <v>0</v>
      </c>
      <c r="K899" s="53"/>
      <c r="L899" s="52">
        <f t="shared" ref="L899" si="3773">K361+L540</f>
        <v>0</v>
      </c>
      <c r="M899" s="52"/>
      <c r="N899" s="53">
        <f t="shared" ref="N899" si="3774">M361+N540</f>
        <v>3</v>
      </c>
      <c r="O899" s="53"/>
      <c r="P899" s="52">
        <f t="shared" ref="P899" si="3775">O361+P540</f>
        <v>0</v>
      </c>
      <c r="Q899" s="52"/>
      <c r="R899" s="53">
        <f t="shared" ref="R899" si="3776">Q361+R540</f>
        <v>5</v>
      </c>
      <c r="S899" s="53"/>
      <c r="T899" s="52">
        <f t="shared" ref="T899" si="3777">S361+T540</f>
        <v>0</v>
      </c>
      <c r="U899" s="52"/>
      <c r="V899" s="53">
        <f t="shared" ref="V899" si="3778">U361+V540</f>
        <v>3</v>
      </c>
      <c r="W899" s="53"/>
      <c r="X899" s="52">
        <f t="shared" ref="X899" si="3779">W361+X540</f>
        <v>0</v>
      </c>
      <c r="Y899" s="52"/>
      <c r="Z899" s="53">
        <f t="shared" ref="Z899" si="3780">Y361+Z540</f>
        <v>3</v>
      </c>
      <c r="AA899" s="53"/>
      <c r="AB899" s="52">
        <f t="shared" ref="AB899" si="3781">AA361+AB540</f>
        <v>0</v>
      </c>
      <c r="AC899" s="52"/>
      <c r="AD899" s="53">
        <f t="shared" ref="AD899" si="3782">AC361+AD540</f>
        <v>2</v>
      </c>
      <c r="AE899" s="53"/>
      <c r="AF899" s="52">
        <f t="shared" ref="AF899" si="3783">AE361+AF540</f>
        <v>0</v>
      </c>
      <c r="AG899" s="52"/>
      <c r="AH899" s="53">
        <f t="shared" ref="AH899" si="3784">AG361+AH540</f>
        <v>13</v>
      </c>
      <c r="AI899" s="53"/>
      <c r="AJ899" s="52">
        <f t="shared" ref="AJ899" si="3785">AI361+AJ540</f>
        <v>0</v>
      </c>
      <c r="AK899" s="52"/>
    </row>
    <row r="900" spans="2:37" ht="15" thickBot="1">
      <c r="B900" s="57" t="s">
        <v>435</v>
      </c>
      <c r="C900" s="57"/>
      <c r="D900" s="58">
        <f t="shared" si="3184"/>
        <v>30</v>
      </c>
      <c r="E900" s="59"/>
      <c r="F900" s="60">
        <f t="shared" si="3185"/>
        <v>0</v>
      </c>
      <c r="G900" s="60"/>
      <c r="H900" s="60">
        <f t="shared" si="3590"/>
        <v>30</v>
      </c>
      <c r="I900" s="60"/>
      <c r="J900" s="53">
        <f t="shared" si="3186"/>
        <v>0</v>
      </c>
      <c r="K900" s="53"/>
      <c r="L900" s="52">
        <f t="shared" ref="L900" si="3786">K362+L541</f>
        <v>0</v>
      </c>
      <c r="M900" s="52"/>
      <c r="N900" s="53">
        <f t="shared" ref="N900" si="3787">M362+N541</f>
        <v>2</v>
      </c>
      <c r="O900" s="53"/>
      <c r="P900" s="52">
        <f t="shared" ref="P900" si="3788">O362+P541</f>
        <v>0</v>
      </c>
      <c r="Q900" s="52"/>
      <c r="R900" s="53">
        <f t="shared" ref="R900" si="3789">Q362+R541</f>
        <v>1</v>
      </c>
      <c r="S900" s="53"/>
      <c r="T900" s="52">
        <f t="shared" ref="T900" si="3790">S362+T541</f>
        <v>0</v>
      </c>
      <c r="U900" s="52"/>
      <c r="V900" s="53">
        <f t="shared" ref="V900" si="3791">U362+V541</f>
        <v>12</v>
      </c>
      <c r="W900" s="53"/>
      <c r="X900" s="52">
        <f t="shared" ref="X900" si="3792">W362+X541</f>
        <v>0</v>
      </c>
      <c r="Y900" s="52"/>
      <c r="Z900" s="53">
        <f t="shared" ref="Z900" si="3793">Y362+Z541</f>
        <v>1</v>
      </c>
      <c r="AA900" s="53"/>
      <c r="AB900" s="52">
        <f t="shared" ref="AB900" si="3794">AA362+AB541</f>
        <v>0</v>
      </c>
      <c r="AC900" s="52"/>
      <c r="AD900" s="53">
        <f t="shared" ref="AD900" si="3795">AC362+AD541</f>
        <v>3</v>
      </c>
      <c r="AE900" s="53"/>
      <c r="AF900" s="52">
        <f t="shared" ref="AF900" si="3796">AE362+AF541</f>
        <v>0</v>
      </c>
      <c r="AG900" s="52"/>
      <c r="AH900" s="53">
        <f t="shared" ref="AH900" si="3797">AG362+AH541</f>
        <v>11</v>
      </c>
      <c r="AI900" s="53"/>
      <c r="AJ900" s="52">
        <f t="shared" ref="AJ900" si="3798">AI362+AJ541</f>
        <v>0</v>
      </c>
      <c r="AK900" s="52"/>
    </row>
    <row r="901" spans="2:37" ht="15" thickBot="1">
      <c r="B901" s="57" t="s">
        <v>436</v>
      </c>
      <c r="C901" s="57"/>
      <c r="D901" s="58">
        <f t="shared" si="3184"/>
        <v>28</v>
      </c>
      <c r="E901" s="59"/>
      <c r="F901" s="60">
        <f t="shared" si="3185"/>
        <v>2</v>
      </c>
      <c r="G901" s="60"/>
      <c r="H901" s="60">
        <f t="shared" si="3590"/>
        <v>30</v>
      </c>
      <c r="I901" s="60"/>
      <c r="J901" s="53">
        <f t="shared" si="3186"/>
        <v>0</v>
      </c>
      <c r="K901" s="53"/>
      <c r="L901" s="52">
        <f t="shared" ref="L901" si="3799">K363+L542</f>
        <v>0</v>
      </c>
      <c r="M901" s="52"/>
      <c r="N901" s="53">
        <f t="shared" ref="N901" si="3800">M363+N542</f>
        <v>7</v>
      </c>
      <c r="O901" s="53"/>
      <c r="P901" s="52">
        <f t="shared" ref="P901" si="3801">O363+P542</f>
        <v>0</v>
      </c>
      <c r="Q901" s="52"/>
      <c r="R901" s="53">
        <f t="shared" ref="R901" si="3802">Q363+R542</f>
        <v>1</v>
      </c>
      <c r="S901" s="53"/>
      <c r="T901" s="52">
        <f t="shared" ref="T901" si="3803">S363+T542</f>
        <v>0</v>
      </c>
      <c r="U901" s="52"/>
      <c r="V901" s="53">
        <f t="shared" ref="V901" si="3804">U363+V542</f>
        <v>6</v>
      </c>
      <c r="W901" s="53"/>
      <c r="X901" s="52">
        <f t="shared" ref="X901" si="3805">W363+X542</f>
        <v>1</v>
      </c>
      <c r="Y901" s="52"/>
      <c r="Z901" s="53">
        <f t="shared" ref="Z901" si="3806">Y363+Z542</f>
        <v>0</v>
      </c>
      <c r="AA901" s="53"/>
      <c r="AB901" s="52">
        <f t="shared" ref="AB901" si="3807">AA363+AB542</f>
        <v>0</v>
      </c>
      <c r="AC901" s="52"/>
      <c r="AD901" s="53">
        <f t="shared" ref="AD901" si="3808">AC363+AD542</f>
        <v>3</v>
      </c>
      <c r="AE901" s="53"/>
      <c r="AF901" s="52">
        <f t="shared" ref="AF901" si="3809">AE363+AF542</f>
        <v>0</v>
      </c>
      <c r="AG901" s="52"/>
      <c r="AH901" s="53">
        <f t="shared" ref="AH901" si="3810">AG363+AH542</f>
        <v>11</v>
      </c>
      <c r="AI901" s="53"/>
      <c r="AJ901" s="52">
        <f t="shared" ref="AJ901" si="3811">AI363+AJ542</f>
        <v>1</v>
      </c>
      <c r="AK901" s="52"/>
    </row>
    <row r="902" spans="2:37" ht="15" thickBot="1">
      <c r="B902" s="54" t="s">
        <v>472</v>
      </c>
      <c r="C902" s="54"/>
      <c r="D902" s="55">
        <f t="shared" ref="D902" si="3812">SUM(D725:E901)</f>
        <v>6139</v>
      </c>
      <c r="E902" s="56"/>
      <c r="F902" s="51">
        <f t="shared" ref="F902" si="3813">SUM(F725:G901)</f>
        <v>564</v>
      </c>
      <c r="G902" s="51"/>
      <c r="H902" s="51">
        <f>SUM(H725:I901)</f>
        <v>6703</v>
      </c>
      <c r="I902" s="51"/>
      <c r="J902" s="51">
        <f>SUM(J725:K901)</f>
        <v>130</v>
      </c>
      <c r="K902" s="51"/>
      <c r="L902" s="51">
        <f t="shared" ref="L902" si="3814">SUM(L725:M901)</f>
        <v>13</v>
      </c>
      <c r="M902" s="51"/>
      <c r="N902" s="51">
        <f t="shared" ref="N902" si="3815">SUM(N725:O901)</f>
        <v>440</v>
      </c>
      <c r="O902" s="51"/>
      <c r="P902" s="51">
        <f t="shared" ref="P902" si="3816">SUM(P725:Q901)</f>
        <v>31</v>
      </c>
      <c r="Q902" s="51"/>
      <c r="R902" s="51">
        <f t="shared" ref="R902" si="3817">SUM(R725:S901)</f>
        <v>618</v>
      </c>
      <c r="S902" s="51"/>
      <c r="T902" s="51">
        <f t="shared" ref="T902" si="3818">SUM(T725:U901)</f>
        <v>47</v>
      </c>
      <c r="U902" s="51"/>
      <c r="V902" s="51">
        <f t="shared" ref="V902" si="3819">SUM(V725:W901)</f>
        <v>581</v>
      </c>
      <c r="W902" s="51"/>
      <c r="X902" s="51">
        <f t="shared" ref="X902" si="3820">SUM(X725:Y901)</f>
        <v>45</v>
      </c>
      <c r="Y902" s="51"/>
      <c r="Z902" s="51">
        <f t="shared" ref="Z902" si="3821">SUM(Z725:AA901)</f>
        <v>419</v>
      </c>
      <c r="AA902" s="51"/>
      <c r="AB902" s="51">
        <f t="shared" ref="AB902" si="3822">SUM(AB725:AC901)</f>
        <v>39</v>
      </c>
      <c r="AC902" s="51"/>
      <c r="AD902" s="51">
        <f t="shared" ref="AD902" si="3823">SUM(AD725:AE901)</f>
        <v>1269</v>
      </c>
      <c r="AE902" s="51"/>
      <c r="AF902" s="51">
        <f t="shared" ref="AF902" si="3824">SUM(AF725:AG901)</f>
        <v>140</v>
      </c>
      <c r="AG902" s="51"/>
      <c r="AH902" s="51">
        <f t="shared" ref="AH902" si="3825">SUM(AH725:AI901)</f>
        <v>2682</v>
      </c>
      <c r="AI902" s="51"/>
      <c r="AJ902" s="51">
        <f t="shared" ref="AJ902" si="3826">SUM(AJ725:AK901)</f>
        <v>249</v>
      </c>
      <c r="AK902" s="51"/>
    </row>
  </sheetData>
  <mergeCells count="16059">
    <mergeCell ref="A1:AM1"/>
    <mergeCell ref="AE6:AF6"/>
    <mergeCell ref="AG6:AH6"/>
    <mergeCell ref="AI6:AJ6"/>
    <mergeCell ref="A7:B7"/>
    <mergeCell ref="C7:AJ7"/>
    <mergeCell ref="A8:B8"/>
    <mergeCell ref="C8:D8"/>
    <mergeCell ref="E8:F8"/>
    <mergeCell ref="G8:H8"/>
    <mergeCell ref="I8:J8"/>
    <mergeCell ref="S6:T6"/>
    <mergeCell ref="U6:V6"/>
    <mergeCell ref="W6:X6"/>
    <mergeCell ref="Y6:Z6"/>
    <mergeCell ref="AA6:AB6"/>
    <mergeCell ref="AC6:AD6"/>
    <mergeCell ref="AC5:AF5"/>
    <mergeCell ref="AG5:AJ5"/>
    <mergeCell ref="E6:F6"/>
    <mergeCell ref="G6:H6"/>
    <mergeCell ref="I6:J6"/>
    <mergeCell ref="K6:L6"/>
    <mergeCell ref="M6:N6"/>
    <mergeCell ref="O6:P6"/>
    <mergeCell ref="Q6:R6"/>
    <mergeCell ref="A2:AL2"/>
    <mergeCell ref="A3:AL3"/>
    <mergeCell ref="A4:AF4"/>
    <mergeCell ref="C5:F5"/>
    <mergeCell ref="I5:L5"/>
    <mergeCell ref="M5:P5"/>
    <mergeCell ref="Q5:T5"/>
    <mergeCell ref="U5:X5"/>
    <mergeCell ref="Y5:AB5"/>
    <mergeCell ref="AA10:AB10"/>
    <mergeCell ref="AC10:AD10"/>
    <mergeCell ref="AE10:AF10"/>
    <mergeCell ref="AG10:AH10"/>
    <mergeCell ref="AI10:AJ10"/>
    <mergeCell ref="A11:B11"/>
    <mergeCell ref="C11:D11"/>
    <mergeCell ref="E11:F11"/>
    <mergeCell ref="G11:H11"/>
    <mergeCell ref="I11:J11"/>
    <mergeCell ref="O10:P10"/>
    <mergeCell ref="Q10:R10"/>
    <mergeCell ref="S10:T10"/>
    <mergeCell ref="U10:V10"/>
    <mergeCell ref="W10:X10"/>
    <mergeCell ref="Y10:Z10"/>
    <mergeCell ref="AE9:AF9"/>
    <mergeCell ref="AG9:AH9"/>
    <mergeCell ref="AI9:AJ9"/>
    <mergeCell ref="A10:B10"/>
    <mergeCell ref="C10:D10"/>
    <mergeCell ref="E10:F10"/>
    <mergeCell ref="G10:H10"/>
    <mergeCell ref="I10:J10"/>
    <mergeCell ref="K10:L10"/>
    <mergeCell ref="M10:N10"/>
    <mergeCell ref="S9:T9"/>
    <mergeCell ref="U9:V9"/>
    <mergeCell ref="W9:X9"/>
    <mergeCell ref="Y9:Z9"/>
    <mergeCell ref="AA9:AB9"/>
    <mergeCell ref="AC9:AD9"/>
    <mergeCell ref="AI8:AJ8"/>
    <mergeCell ref="A9:B9"/>
    <mergeCell ref="C9:D9"/>
    <mergeCell ref="E9:F9"/>
    <mergeCell ref="G9:H9"/>
    <mergeCell ref="I9:J9"/>
    <mergeCell ref="K9:L9"/>
    <mergeCell ref="M9:N9"/>
    <mergeCell ref="O9:P9"/>
    <mergeCell ref="Q9:R9"/>
    <mergeCell ref="W8:X8"/>
    <mergeCell ref="Y8:Z8"/>
    <mergeCell ref="AA8:AB8"/>
    <mergeCell ref="AC8:AD8"/>
    <mergeCell ref="AE8:AF8"/>
    <mergeCell ref="AG8:AH8"/>
    <mergeCell ref="K8:L8"/>
    <mergeCell ref="M8:N8"/>
    <mergeCell ref="O8:P8"/>
    <mergeCell ref="Q8:R8"/>
    <mergeCell ref="S8:T8"/>
    <mergeCell ref="U8:V8"/>
    <mergeCell ref="AA13:AB13"/>
    <mergeCell ref="AC13:AD13"/>
    <mergeCell ref="AE13:AF13"/>
    <mergeCell ref="AG13:AH13"/>
    <mergeCell ref="AI13:AJ13"/>
    <mergeCell ref="A14:B14"/>
    <mergeCell ref="C14:D14"/>
    <mergeCell ref="E14:F14"/>
    <mergeCell ref="G14:H14"/>
    <mergeCell ref="I14:J14"/>
    <mergeCell ref="O13:P13"/>
    <mergeCell ref="Q13:R13"/>
    <mergeCell ref="S13:T13"/>
    <mergeCell ref="U13:V13"/>
    <mergeCell ref="W13:X13"/>
    <mergeCell ref="Y13:Z13"/>
    <mergeCell ref="AE12:AF12"/>
    <mergeCell ref="AG12:AH12"/>
    <mergeCell ref="AI12:AJ12"/>
    <mergeCell ref="A13:B13"/>
    <mergeCell ref="C13:D13"/>
    <mergeCell ref="E13:F13"/>
    <mergeCell ref="G13:H13"/>
    <mergeCell ref="I13:J13"/>
    <mergeCell ref="K13:L13"/>
    <mergeCell ref="M13:N13"/>
    <mergeCell ref="S12:T12"/>
    <mergeCell ref="U12:V12"/>
    <mergeCell ref="W12:X12"/>
    <mergeCell ref="Y12:Z12"/>
    <mergeCell ref="AA12:AB12"/>
    <mergeCell ref="AC12:AD12"/>
    <mergeCell ref="AI11:AJ11"/>
    <mergeCell ref="A12:B12"/>
    <mergeCell ref="C12:D12"/>
    <mergeCell ref="E12:F12"/>
    <mergeCell ref="G12:H12"/>
    <mergeCell ref="I12:J12"/>
    <mergeCell ref="K12:L12"/>
    <mergeCell ref="M12:N12"/>
    <mergeCell ref="O12:P12"/>
    <mergeCell ref="Q12:R12"/>
    <mergeCell ref="W11:X11"/>
    <mergeCell ref="Y11:Z11"/>
    <mergeCell ref="AA11:AB11"/>
    <mergeCell ref="AC11:AD11"/>
    <mergeCell ref="AE11:AF11"/>
    <mergeCell ref="AG11:AH11"/>
    <mergeCell ref="K11:L11"/>
    <mergeCell ref="M11:N11"/>
    <mergeCell ref="O11:P11"/>
    <mergeCell ref="Q11:R11"/>
    <mergeCell ref="S11:T11"/>
    <mergeCell ref="U11:V11"/>
    <mergeCell ref="AA16:AB16"/>
    <mergeCell ref="AC16:AD16"/>
    <mergeCell ref="AE16:AF16"/>
    <mergeCell ref="AG16:AH16"/>
    <mergeCell ref="AI16:AJ16"/>
    <mergeCell ref="A17:B17"/>
    <mergeCell ref="C17:D17"/>
    <mergeCell ref="E17:F17"/>
    <mergeCell ref="G17:H17"/>
    <mergeCell ref="I17:J17"/>
    <mergeCell ref="O16:P16"/>
    <mergeCell ref="Q16:R16"/>
    <mergeCell ref="S16:T16"/>
    <mergeCell ref="U16:V16"/>
    <mergeCell ref="W16:X16"/>
    <mergeCell ref="Y16:Z16"/>
    <mergeCell ref="AE15:AF15"/>
    <mergeCell ref="AG15:AH15"/>
    <mergeCell ref="AI15:AJ15"/>
    <mergeCell ref="A16:B16"/>
    <mergeCell ref="C16:D16"/>
    <mergeCell ref="E16:F16"/>
    <mergeCell ref="G16:H16"/>
    <mergeCell ref="I16:J16"/>
    <mergeCell ref="K16:L16"/>
    <mergeCell ref="M16:N16"/>
    <mergeCell ref="S15:T15"/>
    <mergeCell ref="U15:V15"/>
    <mergeCell ref="W15:X15"/>
    <mergeCell ref="Y15:Z15"/>
    <mergeCell ref="AA15:AB15"/>
    <mergeCell ref="AC15:AD15"/>
    <mergeCell ref="AI14:AJ14"/>
    <mergeCell ref="A15:B15"/>
    <mergeCell ref="C15:D15"/>
    <mergeCell ref="E15:F15"/>
    <mergeCell ref="G15:H15"/>
    <mergeCell ref="I15:J15"/>
    <mergeCell ref="K15:L15"/>
    <mergeCell ref="M15:N15"/>
    <mergeCell ref="O15:P15"/>
    <mergeCell ref="Q15:R15"/>
    <mergeCell ref="W14:X14"/>
    <mergeCell ref="Y14:Z14"/>
    <mergeCell ref="AA14:AB14"/>
    <mergeCell ref="AC14:AD14"/>
    <mergeCell ref="AE14:AF14"/>
    <mergeCell ref="AG14:AH14"/>
    <mergeCell ref="K14:L14"/>
    <mergeCell ref="M14:N14"/>
    <mergeCell ref="O14:P14"/>
    <mergeCell ref="Q14:R14"/>
    <mergeCell ref="S14:T14"/>
    <mergeCell ref="U14:V14"/>
    <mergeCell ref="AA19:AB19"/>
    <mergeCell ref="AC19:AD19"/>
    <mergeCell ref="AE19:AF19"/>
    <mergeCell ref="AG19:AH19"/>
    <mergeCell ref="AI19:AJ19"/>
    <mergeCell ref="A20:B20"/>
    <mergeCell ref="C20:D20"/>
    <mergeCell ref="E20:F20"/>
    <mergeCell ref="G20:H20"/>
    <mergeCell ref="I20:J20"/>
    <mergeCell ref="O19:P19"/>
    <mergeCell ref="Q19:R19"/>
    <mergeCell ref="S19:T19"/>
    <mergeCell ref="U19:V19"/>
    <mergeCell ref="W19:X19"/>
    <mergeCell ref="Y19:Z19"/>
    <mergeCell ref="AE18:AF18"/>
    <mergeCell ref="AG18:AH18"/>
    <mergeCell ref="AI18:AJ18"/>
    <mergeCell ref="A19:B19"/>
    <mergeCell ref="C19:D19"/>
    <mergeCell ref="E19:F19"/>
    <mergeCell ref="G19:H19"/>
    <mergeCell ref="I19:J19"/>
    <mergeCell ref="K19:L19"/>
    <mergeCell ref="M19:N19"/>
    <mergeCell ref="S18:T18"/>
    <mergeCell ref="U18:V18"/>
    <mergeCell ref="W18:X18"/>
    <mergeCell ref="Y18:Z18"/>
    <mergeCell ref="AA18:AB18"/>
    <mergeCell ref="AC18:AD18"/>
    <mergeCell ref="AI17:AJ17"/>
    <mergeCell ref="A18:B18"/>
    <mergeCell ref="C18:D18"/>
    <mergeCell ref="E18:F18"/>
    <mergeCell ref="G18:H18"/>
    <mergeCell ref="I18:J18"/>
    <mergeCell ref="K18:L18"/>
    <mergeCell ref="M18:N18"/>
    <mergeCell ref="O18:P18"/>
    <mergeCell ref="Q18:R18"/>
    <mergeCell ref="W17:X17"/>
    <mergeCell ref="Y17:Z17"/>
    <mergeCell ref="AA17:AB17"/>
    <mergeCell ref="AC17:AD17"/>
    <mergeCell ref="AE17:AF17"/>
    <mergeCell ref="AG17:AH17"/>
    <mergeCell ref="K17:L17"/>
    <mergeCell ref="M17:N17"/>
    <mergeCell ref="O17:P17"/>
    <mergeCell ref="Q17:R17"/>
    <mergeCell ref="S17:T17"/>
    <mergeCell ref="U17:V17"/>
    <mergeCell ref="AA22:AB22"/>
    <mergeCell ref="AC22:AD22"/>
    <mergeCell ref="AE22:AF22"/>
    <mergeCell ref="AG22:AH22"/>
    <mergeCell ref="AI22:AJ22"/>
    <mergeCell ref="A23:B23"/>
    <mergeCell ref="C23:D23"/>
    <mergeCell ref="E23:F23"/>
    <mergeCell ref="G23:H23"/>
    <mergeCell ref="I23:J23"/>
    <mergeCell ref="O22:P22"/>
    <mergeCell ref="Q22:R22"/>
    <mergeCell ref="S22:T22"/>
    <mergeCell ref="U22:V22"/>
    <mergeCell ref="W22:X22"/>
    <mergeCell ref="Y22:Z22"/>
    <mergeCell ref="AE21:AF21"/>
    <mergeCell ref="AG21:AH21"/>
    <mergeCell ref="AI21:AJ21"/>
    <mergeCell ref="A22:B22"/>
    <mergeCell ref="C22:D22"/>
    <mergeCell ref="E22:F22"/>
    <mergeCell ref="G22:H22"/>
    <mergeCell ref="I22:J22"/>
    <mergeCell ref="K22:L22"/>
    <mergeCell ref="M22:N22"/>
    <mergeCell ref="S21:T21"/>
    <mergeCell ref="U21:V21"/>
    <mergeCell ref="W21:X21"/>
    <mergeCell ref="Y21:Z21"/>
    <mergeCell ref="AA21:AB21"/>
    <mergeCell ref="AC21:AD21"/>
    <mergeCell ref="AI20:AJ20"/>
    <mergeCell ref="A21:B21"/>
    <mergeCell ref="C21:D21"/>
    <mergeCell ref="E21:F21"/>
    <mergeCell ref="G21:H21"/>
    <mergeCell ref="I21:J21"/>
    <mergeCell ref="K21:L21"/>
    <mergeCell ref="M21:N21"/>
    <mergeCell ref="O21:P21"/>
    <mergeCell ref="Q21:R21"/>
    <mergeCell ref="W20:X20"/>
    <mergeCell ref="Y20:Z20"/>
    <mergeCell ref="AA20:AB20"/>
    <mergeCell ref="AC20:AD20"/>
    <mergeCell ref="AE20:AF20"/>
    <mergeCell ref="AG20:AH20"/>
    <mergeCell ref="K20:L20"/>
    <mergeCell ref="M20:N20"/>
    <mergeCell ref="O20:P20"/>
    <mergeCell ref="Q20:R20"/>
    <mergeCell ref="S20:T20"/>
    <mergeCell ref="U20:V20"/>
    <mergeCell ref="AA25:AB25"/>
    <mergeCell ref="AC25:AD25"/>
    <mergeCell ref="AE25:AF25"/>
    <mergeCell ref="AG25:AH25"/>
    <mergeCell ref="AI25:AJ25"/>
    <mergeCell ref="A26:B26"/>
    <mergeCell ref="C26:D26"/>
    <mergeCell ref="E26:F26"/>
    <mergeCell ref="G26:H26"/>
    <mergeCell ref="I26:J26"/>
    <mergeCell ref="O25:P25"/>
    <mergeCell ref="Q25:R25"/>
    <mergeCell ref="S25:T25"/>
    <mergeCell ref="U25:V25"/>
    <mergeCell ref="W25:X25"/>
    <mergeCell ref="Y25:Z25"/>
    <mergeCell ref="AE24:AF24"/>
    <mergeCell ref="AG24:AH24"/>
    <mergeCell ref="AI24:AJ24"/>
    <mergeCell ref="A25:B25"/>
    <mergeCell ref="C25:D25"/>
    <mergeCell ref="E25:F25"/>
    <mergeCell ref="G25:H25"/>
    <mergeCell ref="I25:J25"/>
    <mergeCell ref="K25:L25"/>
    <mergeCell ref="M25:N25"/>
    <mergeCell ref="S24:T24"/>
    <mergeCell ref="U24:V24"/>
    <mergeCell ref="W24:X24"/>
    <mergeCell ref="Y24:Z24"/>
    <mergeCell ref="AA24:AB24"/>
    <mergeCell ref="AC24:AD24"/>
    <mergeCell ref="AI23:AJ23"/>
    <mergeCell ref="A24:B24"/>
    <mergeCell ref="C24:D24"/>
    <mergeCell ref="E24:F24"/>
    <mergeCell ref="G24:H24"/>
    <mergeCell ref="I24:J24"/>
    <mergeCell ref="K24:L24"/>
    <mergeCell ref="M24:N24"/>
    <mergeCell ref="O24:P24"/>
    <mergeCell ref="Q24:R24"/>
    <mergeCell ref="W23:X23"/>
    <mergeCell ref="Y23:Z23"/>
    <mergeCell ref="AA23:AB23"/>
    <mergeCell ref="AC23:AD23"/>
    <mergeCell ref="AE23:AF23"/>
    <mergeCell ref="AG23:AH23"/>
    <mergeCell ref="K23:L23"/>
    <mergeCell ref="M23:N23"/>
    <mergeCell ref="O23:P23"/>
    <mergeCell ref="Q23:R23"/>
    <mergeCell ref="S23:T23"/>
    <mergeCell ref="U23:V23"/>
    <mergeCell ref="AA28:AB28"/>
    <mergeCell ref="AC28:AD28"/>
    <mergeCell ref="AE28:AF28"/>
    <mergeCell ref="AG28:AH28"/>
    <mergeCell ref="AI28:AJ28"/>
    <mergeCell ref="A29:B29"/>
    <mergeCell ref="C29:D29"/>
    <mergeCell ref="E29:F29"/>
    <mergeCell ref="G29:H29"/>
    <mergeCell ref="I29:J29"/>
    <mergeCell ref="O28:P28"/>
    <mergeCell ref="Q28:R28"/>
    <mergeCell ref="S28:T28"/>
    <mergeCell ref="U28:V28"/>
    <mergeCell ref="W28:X28"/>
    <mergeCell ref="Y28:Z28"/>
    <mergeCell ref="AE27:AF27"/>
    <mergeCell ref="AG27:AH27"/>
    <mergeCell ref="AI27:AJ27"/>
    <mergeCell ref="A28:B28"/>
    <mergeCell ref="C28:D28"/>
    <mergeCell ref="E28:F28"/>
    <mergeCell ref="G28:H28"/>
    <mergeCell ref="I28:J28"/>
    <mergeCell ref="K28:L28"/>
    <mergeCell ref="M28:N28"/>
    <mergeCell ref="S27:T27"/>
    <mergeCell ref="U27:V27"/>
    <mergeCell ref="W27:X27"/>
    <mergeCell ref="Y27:Z27"/>
    <mergeCell ref="AA27:AB27"/>
    <mergeCell ref="AC27:AD27"/>
    <mergeCell ref="AI26:AJ26"/>
    <mergeCell ref="A27:B27"/>
    <mergeCell ref="C27:D27"/>
    <mergeCell ref="E27:F27"/>
    <mergeCell ref="G27:H27"/>
    <mergeCell ref="I27:J27"/>
    <mergeCell ref="K27:L27"/>
    <mergeCell ref="M27:N27"/>
    <mergeCell ref="O27:P27"/>
    <mergeCell ref="Q27:R27"/>
    <mergeCell ref="W26:X26"/>
    <mergeCell ref="Y26:Z26"/>
    <mergeCell ref="AA26:AB26"/>
    <mergeCell ref="AC26:AD26"/>
    <mergeCell ref="AE26:AF26"/>
    <mergeCell ref="AG26:AH26"/>
    <mergeCell ref="K26:L26"/>
    <mergeCell ref="M26:N26"/>
    <mergeCell ref="O26:P26"/>
    <mergeCell ref="Q26:R26"/>
    <mergeCell ref="S26:T26"/>
    <mergeCell ref="U26:V26"/>
    <mergeCell ref="AA31:AB31"/>
    <mergeCell ref="AC31:AD31"/>
    <mergeCell ref="AE31:AF31"/>
    <mergeCell ref="AG31:AH31"/>
    <mergeCell ref="AI31:AJ31"/>
    <mergeCell ref="A32:B32"/>
    <mergeCell ref="C32:D32"/>
    <mergeCell ref="E32:F32"/>
    <mergeCell ref="G32:H32"/>
    <mergeCell ref="I32:J32"/>
    <mergeCell ref="O31:P31"/>
    <mergeCell ref="Q31:R31"/>
    <mergeCell ref="S31:T31"/>
    <mergeCell ref="U31:V31"/>
    <mergeCell ref="W31:X31"/>
    <mergeCell ref="Y31:Z31"/>
    <mergeCell ref="AE30:AF30"/>
    <mergeCell ref="AG30:AH30"/>
    <mergeCell ref="AI30:AJ30"/>
    <mergeCell ref="A31:B31"/>
    <mergeCell ref="C31:D31"/>
    <mergeCell ref="E31:F31"/>
    <mergeCell ref="G31:H31"/>
    <mergeCell ref="I31:J31"/>
    <mergeCell ref="K31:L31"/>
    <mergeCell ref="M31:N31"/>
    <mergeCell ref="S30:T30"/>
    <mergeCell ref="U30:V30"/>
    <mergeCell ref="W30:X30"/>
    <mergeCell ref="Y30:Z30"/>
    <mergeCell ref="AA30:AB30"/>
    <mergeCell ref="AC30:AD30"/>
    <mergeCell ref="AI29:AJ29"/>
    <mergeCell ref="A30:B30"/>
    <mergeCell ref="C30:D30"/>
    <mergeCell ref="E30:F30"/>
    <mergeCell ref="G30:H30"/>
    <mergeCell ref="I30:J30"/>
    <mergeCell ref="K30:L30"/>
    <mergeCell ref="M30:N30"/>
    <mergeCell ref="O30:P30"/>
    <mergeCell ref="Q30:R30"/>
    <mergeCell ref="W29:X29"/>
    <mergeCell ref="Y29:Z29"/>
    <mergeCell ref="AA29:AB29"/>
    <mergeCell ref="AC29:AD29"/>
    <mergeCell ref="AE29:AF29"/>
    <mergeCell ref="AG29:AH29"/>
    <mergeCell ref="K29:L29"/>
    <mergeCell ref="M29:N29"/>
    <mergeCell ref="O29:P29"/>
    <mergeCell ref="Q29:R29"/>
    <mergeCell ref="S29:T29"/>
    <mergeCell ref="U29:V29"/>
    <mergeCell ref="AA34:AB34"/>
    <mergeCell ref="AC34:AD34"/>
    <mergeCell ref="AE34:AF34"/>
    <mergeCell ref="AG34:AH34"/>
    <mergeCell ref="AI34:AJ34"/>
    <mergeCell ref="A35:B35"/>
    <mergeCell ref="C35:D35"/>
    <mergeCell ref="E35:F35"/>
    <mergeCell ref="G35:H35"/>
    <mergeCell ref="I35:J35"/>
    <mergeCell ref="O34:P34"/>
    <mergeCell ref="Q34:R34"/>
    <mergeCell ref="S34:T34"/>
    <mergeCell ref="U34:V34"/>
    <mergeCell ref="W34:X34"/>
    <mergeCell ref="Y34:Z34"/>
    <mergeCell ref="AE33:AF33"/>
    <mergeCell ref="AG33:AH33"/>
    <mergeCell ref="AI33:AJ33"/>
    <mergeCell ref="A34:B34"/>
    <mergeCell ref="C34:D34"/>
    <mergeCell ref="E34:F34"/>
    <mergeCell ref="G34:H34"/>
    <mergeCell ref="I34:J34"/>
    <mergeCell ref="K34:L34"/>
    <mergeCell ref="M34:N34"/>
    <mergeCell ref="S33:T33"/>
    <mergeCell ref="U33:V33"/>
    <mergeCell ref="W33:X33"/>
    <mergeCell ref="Y33:Z33"/>
    <mergeCell ref="AA33:AB33"/>
    <mergeCell ref="AC33:AD33"/>
    <mergeCell ref="AI32:AJ32"/>
    <mergeCell ref="A33:B33"/>
    <mergeCell ref="C33:D33"/>
    <mergeCell ref="E33:F33"/>
    <mergeCell ref="G33:H33"/>
    <mergeCell ref="I33:J33"/>
    <mergeCell ref="K33:L33"/>
    <mergeCell ref="M33:N33"/>
    <mergeCell ref="O33:P33"/>
    <mergeCell ref="Q33:R33"/>
    <mergeCell ref="W32:X32"/>
    <mergeCell ref="Y32:Z32"/>
    <mergeCell ref="AA32:AB32"/>
    <mergeCell ref="AC32:AD32"/>
    <mergeCell ref="AE32:AF32"/>
    <mergeCell ref="AG32:AH32"/>
    <mergeCell ref="K32:L32"/>
    <mergeCell ref="M32:N32"/>
    <mergeCell ref="O32:P32"/>
    <mergeCell ref="Q32:R32"/>
    <mergeCell ref="S32:T32"/>
    <mergeCell ref="U32:V32"/>
    <mergeCell ref="AA37:AB37"/>
    <mergeCell ref="AC37:AD37"/>
    <mergeCell ref="AE37:AF37"/>
    <mergeCell ref="AG37:AH37"/>
    <mergeCell ref="AI37:AJ37"/>
    <mergeCell ref="A38:B38"/>
    <mergeCell ref="C38:D38"/>
    <mergeCell ref="E38:F38"/>
    <mergeCell ref="G38:H38"/>
    <mergeCell ref="I38:J38"/>
    <mergeCell ref="O37:P37"/>
    <mergeCell ref="Q37:R37"/>
    <mergeCell ref="S37:T37"/>
    <mergeCell ref="U37:V37"/>
    <mergeCell ref="W37:X37"/>
    <mergeCell ref="Y37:Z37"/>
    <mergeCell ref="AE36:AF36"/>
    <mergeCell ref="AG36:AH36"/>
    <mergeCell ref="AI36:AJ36"/>
    <mergeCell ref="A37:B37"/>
    <mergeCell ref="C37:D37"/>
    <mergeCell ref="E37:F37"/>
    <mergeCell ref="G37:H37"/>
    <mergeCell ref="I37:J37"/>
    <mergeCell ref="K37:L37"/>
    <mergeCell ref="M37:N37"/>
    <mergeCell ref="S36:T36"/>
    <mergeCell ref="U36:V36"/>
    <mergeCell ref="W36:X36"/>
    <mergeCell ref="Y36:Z36"/>
    <mergeCell ref="AA36:AB36"/>
    <mergeCell ref="AC36:AD36"/>
    <mergeCell ref="AI35:AJ35"/>
    <mergeCell ref="A36:B36"/>
    <mergeCell ref="C36:D36"/>
    <mergeCell ref="E36:F36"/>
    <mergeCell ref="G36:H36"/>
    <mergeCell ref="I36:J36"/>
    <mergeCell ref="K36:L36"/>
    <mergeCell ref="M36:N36"/>
    <mergeCell ref="O36:P36"/>
    <mergeCell ref="Q36:R36"/>
    <mergeCell ref="W35:X35"/>
    <mergeCell ref="Y35:Z35"/>
    <mergeCell ref="AA35:AB35"/>
    <mergeCell ref="AC35:AD35"/>
    <mergeCell ref="AE35:AF35"/>
    <mergeCell ref="AG35:AH35"/>
    <mergeCell ref="K35:L35"/>
    <mergeCell ref="M35:N35"/>
    <mergeCell ref="O35:P35"/>
    <mergeCell ref="Q35:R35"/>
    <mergeCell ref="S35:T35"/>
    <mergeCell ref="U35:V35"/>
    <mergeCell ref="AA40:AB40"/>
    <mergeCell ref="AC40:AD40"/>
    <mergeCell ref="AE40:AF40"/>
    <mergeCell ref="AG40:AH40"/>
    <mergeCell ref="AI40:AJ40"/>
    <mergeCell ref="A41:B41"/>
    <mergeCell ref="C41:D41"/>
    <mergeCell ref="E41:F41"/>
    <mergeCell ref="G41:H41"/>
    <mergeCell ref="I41:J41"/>
    <mergeCell ref="O40:P40"/>
    <mergeCell ref="Q40:R40"/>
    <mergeCell ref="S40:T40"/>
    <mergeCell ref="U40:V40"/>
    <mergeCell ref="W40:X40"/>
    <mergeCell ref="Y40:Z40"/>
    <mergeCell ref="AE39:AF39"/>
    <mergeCell ref="AG39:AH39"/>
    <mergeCell ref="AI39:AJ39"/>
    <mergeCell ref="A40:B40"/>
    <mergeCell ref="C40:D40"/>
    <mergeCell ref="E40:F40"/>
    <mergeCell ref="G40:H40"/>
    <mergeCell ref="I40:J40"/>
    <mergeCell ref="K40:L40"/>
    <mergeCell ref="M40:N40"/>
    <mergeCell ref="S39:T39"/>
    <mergeCell ref="U39:V39"/>
    <mergeCell ref="W39:X39"/>
    <mergeCell ref="Y39:Z39"/>
    <mergeCell ref="AA39:AB39"/>
    <mergeCell ref="AC39:AD39"/>
    <mergeCell ref="AI38:AJ38"/>
    <mergeCell ref="A39:B39"/>
    <mergeCell ref="C39:D39"/>
    <mergeCell ref="E39:F39"/>
    <mergeCell ref="G39:H39"/>
    <mergeCell ref="I39:J39"/>
    <mergeCell ref="K39:L39"/>
    <mergeCell ref="M39:N39"/>
    <mergeCell ref="O39:P39"/>
    <mergeCell ref="Q39:R39"/>
    <mergeCell ref="W38:X38"/>
    <mergeCell ref="Y38:Z38"/>
    <mergeCell ref="AA38:AB38"/>
    <mergeCell ref="AC38:AD38"/>
    <mergeCell ref="AE38:AF38"/>
    <mergeCell ref="AG38:AH38"/>
    <mergeCell ref="K38:L38"/>
    <mergeCell ref="M38:N38"/>
    <mergeCell ref="O38:P38"/>
    <mergeCell ref="Q38:R38"/>
    <mergeCell ref="S38:T38"/>
    <mergeCell ref="U38:V38"/>
    <mergeCell ref="AA43:AB43"/>
    <mergeCell ref="AC43:AD43"/>
    <mergeCell ref="AE43:AF43"/>
    <mergeCell ref="AG43:AH43"/>
    <mergeCell ref="AI43:AJ43"/>
    <mergeCell ref="A44:B44"/>
    <mergeCell ref="C44:D44"/>
    <mergeCell ref="E44:F44"/>
    <mergeCell ref="G44:H44"/>
    <mergeCell ref="I44:J44"/>
    <mergeCell ref="O43:P43"/>
    <mergeCell ref="Q43:R43"/>
    <mergeCell ref="S43:T43"/>
    <mergeCell ref="U43:V43"/>
    <mergeCell ref="W43:X43"/>
    <mergeCell ref="Y43:Z43"/>
    <mergeCell ref="AE42:AF42"/>
    <mergeCell ref="AG42:AH42"/>
    <mergeCell ref="AI42:AJ42"/>
    <mergeCell ref="A43:B43"/>
    <mergeCell ref="C43:D43"/>
    <mergeCell ref="E43:F43"/>
    <mergeCell ref="G43:H43"/>
    <mergeCell ref="I43:J43"/>
    <mergeCell ref="K43:L43"/>
    <mergeCell ref="M43:N43"/>
    <mergeCell ref="S42:T42"/>
    <mergeCell ref="U42:V42"/>
    <mergeCell ref="W42:X42"/>
    <mergeCell ref="Y42:Z42"/>
    <mergeCell ref="AA42:AB42"/>
    <mergeCell ref="AC42:AD42"/>
    <mergeCell ref="AI41:AJ41"/>
    <mergeCell ref="A42:B42"/>
    <mergeCell ref="C42:D42"/>
    <mergeCell ref="E42:F42"/>
    <mergeCell ref="G42:H42"/>
    <mergeCell ref="I42:J42"/>
    <mergeCell ref="K42:L42"/>
    <mergeCell ref="M42:N42"/>
    <mergeCell ref="O42:P42"/>
    <mergeCell ref="Q42:R42"/>
    <mergeCell ref="W41:X41"/>
    <mergeCell ref="Y41:Z41"/>
    <mergeCell ref="AA41:AB41"/>
    <mergeCell ref="AC41:AD41"/>
    <mergeCell ref="AE41:AF41"/>
    <mergeCell ref="AG41:AH41"/>
    <mergeCell ref="K41:L41"/>
    <mergeCell ref="M41:N41"/>
    <mergeCell ref="O41:P41"/>
    <mergeCell ref="Q41:R41"/>
    <mergeCell ref="S41:T41"/>
    <mergeCell ref="U41:V41"/>
    <mergeCell ref="AA46:AB46"/>
    <mergeCell ref="AC46:AD46"/>
    <mergeCell ref="AE46:AF46"/>
    <mergeCell ref="AG46:AH46"/>
    <mergeCell ref="AI46:AJ46"/>
    <mergeCell ref="A47:B47"/>
    <mergeCell ref="C47:D47"/>
    <mergeCell ref="E47:F47"/>
    <mergeCell ref="G47:H47"/>
    <mergeCell ref="I47:J47"/>
    <mergeCell ref="O46:P46"/>
    <mergeCell ref="Q46:R46"/>
    <mergeCell ref="S46:T46"/>
    <mergeCell ref="U46:V46"/>
    <mergeCell ref="W46:X46"/>
    <mergeCell ref="Y46:Z46"/>
    <mergeCell ref="AE45:AF45"/>
    <mergeCell ref="AG45:AH45"/>
    <mergeCell ref="AI45:AJ45"/>
    <mergeCell ref="A46:B46"/>
    <mergeCell ref="C46:D46"/>
    <mergeCell ref="E46:F46"/>
    <mergeCell ref="G46:H46"/>
    <mergeCell ref="I46:J46"/>
    <mergeCell ref="K46:L46"/>
    <mergeCell ref="M46:N46"/>
    <mergeCell ref="S45:T45"/>
    <mergeCell ref="U45:V45"/>
    <mergeCell ref="W45:X45"/>
    <mergeCell ref="Y45:Z45"/>
    <mergeCell ref="AA45:AB45"/>
    <mergeCell ref="AC45:AD45"/>
    <mergeCell ref="AI44:AJ44"/>
    <mergeCell ref="A45:B45"/>
    <mergeCell ref="C45:D45"/>
    <mergeCell ref="E45:F45"/>
    <mergeCell ref="G45:H45"/>
    <mergeCell ref="I45:J45"/>
    <mergeCell ref="K45:L45"/>
    <mergeCell ref="M45:N45"/>
    <mergeCell ref="O45:P45"/>
    <mergeCell ref="Q45:R45"/>
    <mergeCell ref="W44:X44"/>
    <mergeCell ref="Y44:Z44"/>
    <mergeCell ref="AA44:AB44"/>
    <mergeCell ref="AC44:AD44"/>
    <mergeCell ref="AE44:AF44"/>
    <mergeCell ref="AG44:AH44"/>
    <mergeCell ref="K44:L44"/>
    <mergeCell ref="M44:N44"/>
    <mergeCell ref="O44:P44"/>
    <mergeCell ref="Q44:R44"/>
    <mergeCell ref="S44:T44"/>
    <mergeCell ref="U44:V44"/>
    <mergeCell ref="AA49:AB49"/>
    <mergeCell ref="AC49:AD49"/>
    <mergeCell ref="AE49:AF49"/>
    <mergeCell ref="AG49:AH49"/>
    <mergeCell ref="AI49:AJ49"/>
    <mergeCell ref="A50:B50"/>
    <mergeCell ref="C50:D50"/>
    <mergeCell ref="E50:F50"/>
    <mergeCell ref="G50:H50"/>
    <mergeCell ref="I50:J50"/>
    <mergeCell ref="O49:P49"/>
    <mergeCell ref="Q49:R49"/>
    <mergeCell ref="S49:T49"/>
    <mergeCell ref="U49:V49"/>
    <mergeCell ref="W49:X49"/>
    <mergeCell ref="Y49:Z49"/>
    <mergeCell ref="AE48:AF48"/>
    <mergeCell ref="AG48:AH48"/>
    <mergeCell ref="AI48:AJ48"/>
    <mergeCell ref="A49:B49"/>
    <mergeCell ref="C49:D49"/>
    <mergeCell ref="E49:F49"/>
    <mergeCell ref="G49:H49"/>
    <mergeCell ref="I49:J49"/>
    <mergeCell ref="K49:L49"/>
    <mergeCell ref="M49:N49"/>
    <mergeCell ref="S48:T48"/>
    <mergeCell ref="U48:V48"/>
    <mergeCell ref="W48:X48"/>
    <mergeCell ref="Y48:Z48"/>
    <mergeCell ref="AA48:AB48"/>
    <mergeCell ref="AC48:AD48"/>
    <mergeCell ref="AI47:AJ47"/>
    <mergeCell ref="A48:B48"/>
    <mergeCell ref="C48:D48"/>
    <mergeCell ref="E48:F48"/>
    <mergeCell ref="G48:H48"/>
    <mergeCell ref="I48:J48"/>
    <mergeCell ref="K48:L48"/>
    <mergeCell ref="M48:N48"/>
    <mergeCell ref="O48:P48"/>
    <mergeCell ref="Q48:R48"/>
    <mergeCell ref="W47:X47"/>
    <mergeCell ref="Y47:Z47"/>
    <mergeCell ref="AA47:AB47"/>
    <mergeCell ref="AC47:AD47"/>
    <mergeCell ref="AE47:AF47"/>
    <mergeCell ref="AG47:AH47"/>
    <mergeCell ref="K47:L47"/>
    <mergeCell ref="M47:N47"/>
    <mergeCell ref="O47:P47"/>
    <mergeCell ref="Q47:R47"/>
    <mergeCell ref="S47:T47"/>
    <mergeCell ref="U47:V47"/>
    <mergeCell ref="AA52:AB52"/>
    <mergeCell ref="AC52:AD52"/>
    <mergeCell ref="AE52:AF52"/>
    <mergeCell ref="AG52:AH52"/>
    <mergeCell ref="AI52:AJ52"/>
    <mergeCell ref="A53:B53"/>
    <mergeCell ref="C53:D53"/>
    <mergeCell ref="E53:F53"/>
    <mergeCell ref="G53:H53"/>
    <mergeCell ref="I53:J53"/>
    <mergeCell ref="O52:P52"/>
    <mergeCell ref="Q52:R52"/>
    <mergeCell ref="S52:T52"/>
    <mergeCell ref="U52:V52"/>
    <mergeCell ref="W52:X52"/>
    <mergeCell ref="Y52:Z52"/>
    <mergeCell ref="AE51:AF51"/>
    <mergeCell ref="AG51:AH51"/>
    <mergeCell ref="AI51:AJ51"/>
    <mergeCell ref="A52:B52"/>
    <mergeCell ref="C52:D52"/>
    <mergeCell ref="E52:F52"/>
    <mergeCell ref="G52:H52"/>
    <mergeCell ref="I52:J52"/>
    <mergeCell ref="K52:L52"/>
    <mergeCell ref="M52:N52"/>
    <mergeCell ref="S51:T51"/>
    <mergeCell ref="U51:V51"/>
    <mergeCell ref="W51:X51"/>
    <mergeCell ref="Y51:Z51"/>
    <mergeCell ref="AA51:AB51"/>
    <mergeCell ref="AC51:AD51"/>
    <mergeCell ref="AI50:AJ50"/>
    <mergeCell ref="A51:B51"/>
    <mergeCell ref="C51:D51"/>
    <mergeCell ref="E51:F51"/>
    <mergeCell ref="G51:H51"/>
    <mergeCell ref="I51:J51"/>
    <mergeCell ref="K51:L51"/>
    <mergeCell ref="M51:N51"/>
    <mergeCell ref="O51:P51"/>
    <mergeCell ref="Q51:R51"/>
    <mergeCell ref="W50:X50"/>
    <mergeCell ref="Y50:Z50"/>
    <mergeCell ref="AA50:AB50"/>
    <mergeCell ref="AC50:AD50"/>
    <mergeCell ref="AE50:AF50"/>
    <mergeCell ref="AG50:AH50"/>
    <mergeCell ref="K50:L50"/>
    <mergeCell ref="M50:N50"/>
    <mergeCell ref="O50:P50"/>
    <mergeCell ref="Q50:R50"/>
    <mergeCell ref="S50:T50"/>
    <mergeCell ref="U50:V50"/>
    <mergeCell ref="AA55:AB55"/>
    <mergeCell ref="AC55:AD55"/>
    <mergeCell ref="AE55:AF55"/>
    <mergeCell ref="AG55:AH55"/>
    <mergeCell ref="AI55:AJ55"/>
    <mergeCell ref="A56:B56"/>
    <mergeCell ref="C56:D56"/>
    <mergeCell ref="E56:F56"/>
    <mergeCell ref="G56:H56"/>
    <mergeCell ref="I56:J56"/>
    <mergeCell ref="O55:P55"/>
    <mergeCell ref="Q55:R55"/>
    <mergeCell ref="S55:T55"/>
    <mergeCell ref="U55:V55"/>
    <mergeCell ref="W55:X55"/>
    <mergeCell ref="Y55:Z55"/>
    <mergeCell ref="AE54:AF54"/>
    <mergeCell ref="AG54:AH54"/>
    <mergeCell ref="AI54:AJ54"/>
    <mergeCell ref="A55:B55"/>
    <mergeCell ref="C55:D55"/>
    <mergeCell ref="E55:F55"/>
    <mergeCell ref="G55:H55"/>
    <mergeCell ref="I55:J55"/>
    <mergeCell ref="K55:L55"/>
    <mergeCell ref="M55:N55"/>
    <mergeCell ref="S54:T54"/>
    <mergeCell ref="U54:V54"/>
    <mergeCell ref="W54:X54"/>
    <mergeCell ref="Y54:Z54"/>
    <mergeCell ref="AA54:AB54"/>
    <mergeCell ref="AC54:AD54"/>
    <mergeCell ref="AI53:AJ53"/>
    <mergeCell ref="A54:B54"/>
    <mergeCell ref="C54:D54"/>
    <mergeCell ref="E54:F54"/>
    <mergeCell ref="G54:H54"/>
    <mergeCell ref="I54:J54"/>
    <mergeCell ref="K54:L54"/>
    <mergeCell ref="M54:N54"/>
    <mergeCell ref="O54:P54"/>
    <mergeCell ref="Q54:R54"/>
    <mergeCell ref="W53:X53"/>
    <mergeCell ref="Y53:Z53"/>
    <mergeCell ref="AA53:AB53"/>
    <mergeCell ref="AC53:AD53"/>
    <mergeCell ref="AE53:AF53"/>
    <mergeCell ref="AG53:AH53"/>
    <mergeCell ref="K53:L53"/>
    <mergeCell ref="M53:N53"/>
    <mergeCell ref="O53:P53"/>
    <mergeCell ref="Q53:R53"/>
    <mergeCell ref="S53:T53"/>
    <mergeCell ref="U53:V53"/>
    <mergeCell ref="AA58:AB58"/>
    <mergeCell ref="AC58:AD58"/>
    <mergeCell ref="AE58:AF58"/>
    <mergeCell ref="AG58:AH58"/>
    <mergeCell ref="AI58:AJ58"/>
    <mergeCell ref="A59:B59"/>
    <mergeCell ref="C59:D59"/>
    <mergeCell ref="E59:F59"/>
    <mergeCell ref="G59:H59"/>
    <mergeCell ref="I59:J59"/>
    <mergeCell ref="O58:P58"/>
    <mergeCell ref="Q58:R58"/>
    <mergeCell ref="S58:T58"/>
    <mergeCell ref="U58:V58"/>
    <mergeCell ref="W58:X58"/>
    <mergeCell ref="Y58:Z58"/>
    <mergeCell ref="AE57:AF57"/>
    <mergeCell ref="AG57:AH57"/>
    <mergeCell ref="AI57:AJ57"/>
    <mergeCell ref="A58:B58"/>
    <mergeCell ref="C58:D58"/>
    <mergeCell ref="E58:F58"/>
    <mergeCell ref="G58:H58"/>
    <mergeCell ref="I58:J58"/>
    <mergeCell ref="K58:L58"/>
    <mergeCell ref="M58:N58"/>
    <mergeCell ref="S57:T57"/>
    <mergeCell ref="U57:V57"/>
    <mergeCell ref="W57:X57"/>
    <mergeCell ref="Y57:Z57"/>
    <mergeCell ref="AA57:AB57"/>
    <mergeCell ref="AC57:AD57"/>
    <mergeCell ref="AI56:AJ56"/>
    <mergeCell ref="A57:B57"/>
    <mergeCell ref="C57:D57"/>
    <mergeCell ref="E57:F57"/>
    <mergeCell ref="G57:H57"/>
    <mergeCell ref="I57:J57"/>
    <mergeCell ref="K57:L57"/>
    <mergeCell ref="M57:N57"/>
    <mergeCell ref="O57:P57"/>
    <mergeCell ref="Q57:R57"/>
    <mergeCell ref="W56:X56"/>
    <mergeCell ref="Y56:Z56"/>
    <mergeCell ref="AA56:AB56"/>
    <mergeCell ref="AC56:AD56"/>
    <mergeCell ref="AE56:AF56"/>
    <mergeCell ref="AG56:AH56"/>
    <mergeCell ref="K56:L56"/>
    <mergeCell ref="M56:N56"/>
    <mergeCell ref="O56:P56"/>
    <mergeCell ref="Q56:R56"/>
    <mergeCell ref="S56:T56"/>
    <mergeCell ref="U56:V56"/>
    <mergeCell ref="AA61:AB61"/>
    <mergeCell ref="AC61:AD61"/>
    <mergeCell ref="AE61:AF61"/>
    <mergeCell ref="AG61:AH61"/>
    <mergeCell ref="AI61:AJ61"/>
    <mergeCell ref="A62:B62"/>
    <mergeCell ref="C62:D62"/>
    <mergeCell ref="E62:F62"/>
    <mergeCell ref="G62:H62"/>
    <mergeCell ref="I62:J62"/>
    <mergeCell ref="O61:P61"/>
    <mergeCell ref="Q61:R61"/>
    <mergeCell ref="S61:T61"/>
    <mergeCell ref="U61:V61"/>
    <mergeCell ref="W61:X61"/>
    <mergeCell ref="Y61:Z61"/>
    <mergeCell ref="AE60:AF60"/>
    <mergeCell ref="AG60:AH60"/>
    <mergeCell ref="AI60:AJ60"/>
    <mergeCell ref="A61:B61"/>
    <mergeCell ref="C61:D61"/>
    <mergeCell ref="E61:F61"/>
    <mergeCell ref="G61:H61"/>
    <mergeCell ref="I61:J61"/>
    <mergeCell ref="K61:L61"/>
    <mergeCell ref="M61:N61"/>
    <mergeCell ref="S60:T60"/>
    <mergeCell ref="U60:V60"/>
    <mergeCell ref="W60:X60"/>
    <mergeCell ref="Y60:Z60"/>
    <mergeCell ref="AA60:AB60"/>
    <mergeCell ref="AC60:AD60"/>
    <mergeCell ref="AI59:AJ59"/>
    <mergeCell ref="A60:B60"/>
    <mergeCell ref="C60:D60"/>
    <mergeCell ref="E60:F60"/>
    <mergeCell ref="G60:H60"/>
    <mergeCell ref="I60:J60"/>
    <mergeCell ref="K60:L60"/>
    <mergeCell ref="M60:N60"/>
    <mergeCell ref="O60:P60"/>
    <mergeCell ref="Q60:R60"/>
    <mergeCell ref="W59:X59"/>
    <mergeCell ref="Y59:Z59"/>
    <mergeCell ref="AA59:AB59"/>
    <mergeCell ref="AC59:AD59"/>
    <mergeCell ref="AE59:AF59"/>
    <mergeCell ref="AG59:AH59"/>
    <mergeCell ref="K59:L59"/>
    <mergeCell ref="M59:N59"/>
    <mergeCell ref="O59:P59"/>
    <mergeCell ref="Q59:R59"/>
    <mergeCell ref="S59:T59"/>
    <mergeCell ref="U59:V59"/>
    <mergeCell ref="AA64:AB64"/>
    <mergeCell ref="AC64:AD64"/>
    <mergeCell ref="AE64:AF64"/>
    <mergeCell ref="AG64:AH64"/>
    <mergeCell ref="AI64:AJ64"/>
    <mergeCell ref="A65:B65"/>
    <mergeCell ref="C65:D65"/>
    <mergeCell ref="E65:F65"/>
    <mergeCell ref="G65:H65"/>
    <mergeCell ref="I65:J65"/>
    <mergeCell ref="O64:P64"/>
    <mergeCell ref="Q64:R64"/>
    <mergeCell ref="S64:T64"/>
    <mergeCell ref="U64:V64"/>
    <mergeCell ref="W64:X64"/>
    <mergeCell ref="Y64:Z64"/>
    <mergeCell ref="AE63:AF63"/>
    <mergeCell ref="AG63:AH63"/>
    <mergeCell ref="AI63:AJ63"/>
    <mergeCell ref="A64:B64"/>
    <mergeCell ref="C64:D64"/>
    <mergeCell ref="E64:F64"/>
    <mergeCell ref="G64:H64"/>
    <mergeCell ref="I64:J64"/>
    <mergeCell ref="K64:L64"/>
    <mergeCell ref="M64:N64"/>
    <mergeCell ref="S63:T63"/>
    <mergeCell ref="U63:V63"/>
    <mergeCell ref="W63:X63"/>
    <mergeCell ref="Y63:Z63"/>
    <mergeCell ref="AA63:AB63"/>
    <mergeCell ref="AC63:AD63"/>
    <mergeCell ref="AI62:AJ62"/>
    <mergeCell ref="A63:B63"/>
    <mergeCell ref="C63:D63"/>
    <mergeCell ref="E63:F63"/>
    <mergeCell ref="G63:H63"/>
    <mergeCell ref="I63:J63"/>
    <mergeCell ref="K63:L63"/>
    <mergeCell ref="M63:N63"/>
    <mergeCell ref="O63:P63"/>
    <mergeCell ref="Q63:R63"/>
    <mergeCell ref="W62:X62"/>
    <mergeCell ref="Y62:Z62"/>
    <mergeCell ref="AA62:AB62"/>
    <mergeCell ref="AC62:AD62"/>
    <mergeCell ref="AE62:AF62"/>
    <mergeCell ref="AG62:AH62"/>
    <mergeCell ref="K62:L62"/>
    <mergeCell ref="M62:N62"/>
    <mergeCell ref="O62:P62"/>
    <mergeCell ref="Q62:R62"/>
    <mergeCell ref="S62:T62"/>
    <mergeCell ref="U62:V62"/>
    <mergeCell ref="AA67:AB67"/>
    <mergeCell ref="AC67:AD67"/>
    <mergeCell ref="AE67:AF67"/>
    <mergeCell ref="AG67:AH67"/>
    <mergeCell ref="AI67:AJ67"/>
    <mergeCell ref="A68:B68"/>
    <mergeCell ref="C68:D68"/>
    <mergeCell ref="E68:F68"/>
    <mergeCell ref="G68:H68"/>
    <mergeCell ref="I68:J68"/>
    <mergeCell ref="O67:P67"/>
    <mergeCell ref="Q67:R67"/>
    <mergeCell ref="S67:T67"/>
    <mergeCell ref="U67:V67"/>
    <mergeCell ref="W67:X67"/>
    <mergeCell ref="Y67:Z67"/>
    <mergeCell ref="AE66:AF66"/>
    <mergeCell ref="AG66:AH66"/>
    <mergeCell ref="AI66:AJ66"/>
    <mergeCell ref="A67:B67"/>
    <mergeCell ref="C67:D67"/>
    <mergeCell ref="E67:F67"/>
    <mergeCell ref="G67:H67"/>
    <mergeCell ref="I67:J67"/>
    <mergeCell ref="K67:L67"/>
    <mergeCell ref="M67:N67"/>
    <mergeCell ref="S66:T66"/>
    <mergeCell ref="U66:V66"/>
    <mergeCell ref="W66:X66"/>
    <mergeCell ref="Y66:Z66"/>
    <mergeCell ref="AA66:AB66"/>
    <mergeCell ref="AC66:AD66"/>
    <mergeCell ref="AI65:AJ65"/>
    <mergeCell ref="A66:B66"/>
    <mergeCell ref="C66:D66"/>
    <mergeCell ref="E66:F66"/>
    <mergeCell ref="G66:H66"/>
    <mergeCell ref="I66:J66"/>
    <mergeCell ref="K66:L66"/>
    <mergeCell ref="M66:N66"/>
    <mergeCell ref="O66:P66"/>
    <mergeCell ref="Q66:R66"/>
    <mergeCell ref="W65:X65"/>
    <mergeCell ref="Y65:Z65"/>
    <mergeCell ref="AA65:AB65"/>
    <mergeCell ref="AC65:AD65"/>
    <mergeCell ref="AE65:AF65"/>
    <mergeCell ref="AG65:AH65"/>
    <mergeCell ref="K65:L65"/>
    <mergeCell ref="M65:N65"/>
    <mergeCell ref="O65:P65"/>
    <mergeCell ref="Q65:R65"/>
    <mergeCell ref="S65:T65"/>
    <mergeCell ref="U65:V65"/>
    <mergeCell ref="AA70:AB70"/>
    <mergeCell ref="AC70:AD70"/>
    <mergeCell ref="AE70:AF70"/>
    <mergeCell ref="AG70:AH70"/>
    <mergeCell ref="AI70:AJ70"/>
    <mergeCell ref="A71:B71"/>
    <mergeCell ref="C71:D71"/>
    <mergeCell ref="E71:F71"/>
    <mergeCell ref="G71:H71"/>
    <mergeCell ref="I71:J71"/>
    <mergeCell ref="O70:P70"/>
    <mergeCell ref="Q70:R70"/>
    <mergeCell ref="S70:T70"/>
    <mergeCell ref="U70:V70"/>
    <mergeCell ref="W70:X70"/>
    <mergeCell ref="Y70:Z70"/>
    <mergeCell ref="AE69:AF69"/>
    <mergeCell ref="AG69:AH69"/>
    <mergeCell ref="AI69:AJ69"/>
    <mergeCell ref="A70:B70"/>
    <mergeCell ref="C70:D70"/>
    <mergeCell ref="E70:F70"/>
    <mergeCell ref="G70:H70"/>
    <mergeCell ref="I70:J70"/>
    <mergeCell ref="K70:L70"/>
    <mergeCell ref="M70:N70"/>
    <mergeCell ref="S69:T69"/>
    <mergeCell ref="U69:V69"/>
    <mergeCell ref="W69:X69"/>
    <mergeCell ref="Y69:Z69"/>
    <mergeCell ref="AA69:AB69"/>
    <mergeCell ref="AC69:AD69"/>
    <mergeCell ref="AI68:AJ68"/>
    <mergeCell ref="A69:B69"/>
    <mergeCell ref="C69:D69"/>
    <mergeCell ref="E69:F69"/>
    <mergeCell ref="G69:H69"/>
    <mergeCell ref="I69:J69"/>
    <mergeCell ref="K69:L69"/>
    <mergeCell ref="M69:N69"/>
    <mergeCell ref="O69:P69"/>
    <mergeCell ref="Q69:R69"/>
    <mergeCell ref="W68:X68"/>
    <mergeCell ref="Y68:Z68"/>
    <mergeCell ref="AA68:AB68"/>
    <mergeCell ref="AC68:AD68"/>
    <mergeCell ref="AE68:AF68"/>
    <mergeCell ref="AG68:AH68"/>
    <mergeCell ref="K68:L68"/>
    <mergeCell ref="M68:N68"/>
    <mergeCell ref="O68:P68"/>
    <mergeCell ref="Q68:R68"/>
    <mergeCell ref="S68:T68"/>
    <mergeCell ref="U68:V68"/>
    <mergeCell ref="AA73:AB73"/>
    <mergeCell ref="AC73:AD73"/>
    <mergeCell ref="AE73:AF73"/>
    <mergeCell ref="AG73:AH73"/>
    <mergeCell ref="AI73:AJ73"/>
    <mergeCell ref="A74:B74"/>
    <mergeCell ref="C74:D74"/>
    <mergeCell ref="E74:F74"/>
    <mergeCell ref="G74:H74"/>
    <mergeCell ref="I74:J74"/>
    <mergeCell ref="O73:P73"/>
    <mergeCell ref="Q73:R73"/>
    <mergeCell ref="S73:T73"/>
    <mergeCell ref="U73:V73"/>
    <mergeCell ref="W73:X73"/>
    <mergeCell ref="Y73:Z73"/>
    <mergeCell ref="AE72:AF72"/>
    <mergeCell ref="AG72:AH72"/>
    <mergeCell ref="AI72:AJ72"/>
    <mergeCell ref="A73:B73"/>
    <mergeCell ref="C73:D73"/>
    <mergeCell ref="E73:F73"/>
    <mergeCell ref="G73:H73"/>
    <mergeCell ref="I73:J73"/>
    <mergeCell ref="K73:L73"/>
    <mergeCell ref="M73:N73"/>
    <mergeCell ref="S72:T72"/>
    <mergeCell ref="U72:V72"/>
    <mergeCell ref="W72:X72"/>
    <mergeCell ref="Y72:Z72"/>
    <mergeCell ref="AA72:AB72"/>
    <mergeCell ref="AC72:AD72"/>
    <mergeCell ref="AI71:AJ71"/>
    <mergeCell ref="A72:B72"/>
    <mergeCell ref="C72:D72"/>
    <mergeCell ref="E72:F72"/>
    <mergeCell ref="G72:H72"/>
    <mergeCell ref="I72:J72"/>
    <mergeCell ref="K72:L72"/>
    <mergeCell ref="M72:N72"/>
    <mergeCell ref="O72:P72"/>
    <mergeCell ref="Q72:R72"/>
    <mergeCell ref="W71:X71"/>
    <mergeCell ref="Y71:Z71"/>
    <mergeCell ref="AA71:AB71"/>
    <mergeCell ref="AC71:AD71"/>
    <mergeCell ref="AE71:AF71"/>
    <mergeCell ref="AG71:AH71"/>
    <mergeCell ref="K71:L71"/>
    <mergeCell ref="M71:N71"/>
    <mergeCell ref="O71:P71"/>
    <mergeCell ref="Q71:R71"/>
    <mergeCell ref="S71:T71"/>
    <mergeCell ref="U71:V71"/>
    <mergeCell ref="AA76:AB76"/>
    <mergeCell ref="AC76:AD76"/>
    <mergeCell ref="AE76:AF76"/>
    <mergeCell ref="AG76:AH76"/>
    <mergeCell ref="AI76:AJ76"/>
    <mergeCell ref="A77:B77"/>
    <mergeCell ref="C77:D77"/>
    <mergeCell ref="E77:F77"/>
    <mergeCell ref="G77:H77"/>
    <mergeCell ref="I77:J77"/>
    <mergeCell ref="O76:P76"/>
    <mergeCell ref="Q76:R76"/>
    <mergeCell ref="S76:T76"/>
    <mergeCell ref="U76:V76"/>
    <mergeCell ref="W76:X76"/>
    <mergeCell ref="Y76:Z76"/>
    <mergeCell ref="AE75:AF75"/>
    <mergeCell ref="AG75:AH75"/>
    <mergeCell ref="AI75:AJ75"/>
    <mergeCell ref="A76:B76"/>
    <mergeCell ref="C76:D76"/>
    <mergeCell ref="E76:F76"/>
    <mergeCell ref="G76:H76"/>
    <mergeCell ref="I76:J76"/>
    <mergeCell ref="K76:L76"/>
    <mergeCell ref="M76:N76"/>
    <mergeCell ref="S75:T75"/>
    <mergeCell ref="U75:V75"/>
    <mergeCell ref="W75:X75"/>
    <mergeCell ref="Y75:Z75"/>
    <mergeCell ref="AA75:AB75"/>
    <mergeCell ref="AC75:AD75"/>
    <mergeCell ref="AI74:AJ74"/>
    <mergeCell ref="A75:B75"/>
    <mergeCell ref="C75:D75"/>
    <mergeCell ref="E75:F75"/>
    <mergeCell ref="G75:H75"/>
    <mergeCell ref="I75:J75"/>
    <mergeCell ref="K75:L75"/>
    <mergeCell ref="M75:N75"/>
    <mergeCell ref="O75:P75"/>
    <mergeCell ref="Q75:R75"/>
    <mergeCell ref="W74:X74"/>
    <mergeCell ref="Y74:Z74"/>
    <mergeCell ref="AA74:AB74"/>
    <mergeCell ref="AC74:AD74"/>
    <mergeCell ref="AE74:AF74"/>
    <mergeCell ref="AG74:AH74"/>
    <mergeCell ref="K74:L74"/>
    <mergeCell ref="M74:N74"/>
    <mergeCell ref="O74:P74"/>
    <mergeCell ref="Q74:R74"/>
    <mergeCell ref="S74:T74"/>
    <mergeCell ref="U74:V74"/>
    <mergeCell ref="AA79:AB79"/>
    <mergeCell ref="AC79:AD79"/>
    <mergeCell ref="AE79:AF79"/>
    <mergeCell ref="AG79:AH79"/>
    <mergeCell ref="AI79:AJ79"/>
    <mergeCell ref="A80:B80"/>
    <mergeCell ref="C80:D80"/>
    <mergeCell ref="E80:F80"/>
    <mergeCell ref="G80:H80"/>
    <mergeCell ref="I80:J80"/>
    <mergeCell ref="O79:P79"/>
    <mergeCell ref="Q79:R79"/>
    <mergeCell ref="S79:T79"/>
    <mergeCell ref="U79:V79"/>
    <mergeCell ref="W79:X79"/>
    <mergeCell ref="Y79:Z79"/>
    <mergeCell ref="AE78:AF78"/>
    <mergeCell ref="AG78:AH78"/>
    <mergeCell ref="AI78:AJ78"/>
    <mergeCell ref="A79:B79"/>
    <mergeCell ref="C79:D79"/>
    <mergeCell ref="E79:F79"/>
    <mergeCell ref="G79:H79"/>
    <mergeCell ref="I79:J79"/>
    <mergeCell ref="K79:L79"/>
    <mergeCell ref="M79:N79"/>
    <mergeCell ref="S78:T78"/>
    <mergeCell ref="U78:V78"/>
    <mergeCell ref="W78:X78"/>
    <mergeCell ref="Y78:Z78"/>
    <mergeCell ref="AA78:AB78"/>
    <mergeCell ref="AC78:AD78"/>
    <mergeCell ref="AI77:AJ77"/>
    <mergeCell ref="A78:B78"/>
    <mergeCell ref="C78:D78"/>
    <mergeCell ref="E78:F78"/>
    <mergeCell ref="G78:H78"/>
    <mergeCell ref="I78:J78"/>
    <mergeCell ref="K78:L78"/>
    <mergeCell ref="M78:N78"/>
    <mergeCell ref="O78:P78"/>
    <mergeCell ref="Q78:R78"/>
    <mergeCell ref="W77:X77"/>
    <mergeCell ref="Y77:Z77"/>
    <mergeCell ref="AA77:AB77"/>
    <mergeCell ref="AC77:AD77"/>
    <mergeCell ref="AE77:AF77"/>
    <mergeCell ref="AG77:AH77"/>
    <mergeCell ref="K77:L77"/>
    <mergeCell ref="M77:N77"/>
    <mergeCell ref="O77:P77"/>
    <mergeCell ref="Q77:R77"/>
    <mergeCell ref="S77:T77"/>
    <mergeCell ref="U77:V77"/>
    <mergeCell ref="AA82:AB82"/>
    <mergeCell ref="AC82:AD82"/>
    <mergeCell ref="AE82:AF82"/>
    <mergeCell ref="AG82:AH82"/>
    <mergeCell ref="AI82:AJ82"/>
    <mergeCell ref="A83:B83"/>
    <mergeCell ref="C83:D83"/>
    <mergeCell ref="E83:F83"/>
    <mergeCell ref="G83:H83"/>
    <mergeCell ref="I83:J83"/>
    <mergeCell ref="O82:P82"/>
    <mergeCell ref="Q82:R82"/>
    <mergeCell ref="S82:T82"/>
    <mergeCell ref="U82:V82"/>
    <mergeCell ref="W82:X82"/>
    <mergeCell ref="Y82:Z82"/>
    <mergeCell ref="AE81:AF81"/>
    <mergeCell ref="AG81:AH81"/>
    <mergeCell ref="AI81:AJ81"/>
    <mergeCell ref="A82:B82"/>
    <mergeCell ref="C82:D82"/>
    <mergeCell ref="E82:F82"/>
    <mergeCell ref="G82:H82"/>
    <mergeCell ref="I82:J82"/>
    <mergeCell ref="K82:L82"/>
    <mergeCell ref="M82:N82"/>
    <mergeCell ref="S81:T81"/>
    <mergeCell ref="U81:V81"/>
    <mergeCell ref="W81:X81"/>
    <mergeCell ref="Y81:Z81"/>
    <mergeCell ref="AA81:AB81"/>
    <mergeCell ref="AC81:AD81"/>
    <mergeCell ref="AI80:AJ80"/>
    <mergeCell ref="A81:B81"/>
    <mergeCell ref="C81:D81"/>
    <mergeCell ref="E81:F81"/>
    <mergeCell ref="G81:H81"/>
    <mergeCell ref="I81:J81"/>
    <mergeCell ref="K81:L81"/>
    <mergeCell ref="M81:N81"/>
    <mergeCell ref="O81:P81"/>
    <mergeCell ref="Q81:R81"/>
    <mergeCell ref="W80:X80"/>
    <mergeCell ref="Y80:Z80"/>
    <mergeCell ref="AA80:AB80"/>
    <mergeCell ref="AC80:AD80"/>
    <mergeCell ref="AE80:AF80"/>
    <mergeCell ref="AG80:AH80"/>
    <mergeCell ref="K80:L80"/>
    <mergeCell ref="M80:N80"/>
    <mergeCell ref="O80:P80"/>
    <mergeCell ref="Q80:R80"/>
    <mergeCell ref="S80:T80"/>
    <mergeCell ref="U80:V80"/>
    <mergeCell ref="AA85:AB85"/>
    <mergeCell ref="AC85:AD85"/>
    <mergeCell ref="AE85:AF85"/>
    <mergeCell ref="AG85:AH85"/>
    <mergeCell ref="AI85:AJ85"/>
    <mergeCell ref="A86:B86"/>
    <mergeCell ref="C86:D86"/>
    <mergeCell ref="E86:F86"/>
    <mergeCell ref="G86:H86"/>
    <mergeCell ref="I86:J86"/>
    <mergeCell ref="O85:P85"/>
    <mergeCell ref="Q85:R85"/>
    <mergeCell ref="S85:T85"/>
    <mergeCell ref="U85:V85"/>
    <mergeCell ref="W85:X85"/>
    <mergeCell ref="Y85:Z85"/>
    <mergeCell ref="AE84:AF84"/>
    <mergeCell ref="AG84:AH84"/>
    <mergeCell ref="AI84:AJ84"/>
    <mergeCell ref="A85:B85"/>
    <mergeCell ref="C85:D85"/>
    <mergeCell ref="E85:F85"/>
    <mergeCell ref="G85:H85"/>
    <mergeCell ref="I85:J85"/>
    <mergeCell ref="K85:L85"/>
    <mergeCell ref="M85:N85"/>
    <mergeCell ref="S84:T84"/>
    <mergeCell ref="U84:V84"/>
    <mergeCell ref="W84:X84"/>
    <mergeCell ref="Y84:Z84"/>
    <mergeCell ref="AA84:AB84"/>
    <mergeCell ref="AC84:AD84"/>
    <mergeCell ref="AI83:AJ83"/>
    <mergeCell ref="A84:B84"/>
    <mergeCell ref="C84:D84"/>
    <mergeCell ref="E84:F84"/>
    <mergeCell ref="G84:H84"/>
    <mergeCell ref="I84:J84"/>
    <mergeCell ref="K84:L84"/>
    <mergeCell ref="M84:N84"/>
    <mergeCell ref="O84:P84"/>
    <mergeCell ref="Q84:R84"/>
    <mergeCell ref="W83:X83"/>
    <mergeCell ref="Y83:Z83"/>
    <mergeCell ref="AA83:AB83"/>
    <mergeCell ref="AC83:AD83"/>
    <mergeCell ref="AE83:AF83"/>
    <mergeCell ref="AG83:AH83"/>
    <mergeCell ref="K83:L83"/>
    <mergeCell ref="M83:N83"/>
    <mergeCell ref="O83:P83"/>
    <mergeCell ref="Q83:R83"/>
    <mergeCell ref="S83:T83"/>
    <mergeCell ref="U83:V83"/>
    <mergeCell ref="AA88:AB88"/>
    <mergeCell ref="AC88:AD88"/>
    <mergeCell ref="AE88:AF88"/>
    <mergeCell ref="AG88:AH88"/>
    <mergeCell ref="AI88:AJ88"/>
    <mergeCell ref="A89:B89"/>
    <mergeCell ref="C89:D89"/>
    <mergeCell ref="E89:F89"/>
    <mergeCell ref="G89:H89"/>
    <mergeCell ref="I89:J89"/>
    <mergeCell ref="O88:P88"/>
    <mergeCell ref="Q88:R88"/>
    <mergeCell ref="S88:T88"/>
    <mergeCell ref="U88:V88"/>
    <mergeCell ref="W88:X88"/>
    <mergeCell ref="Y88:Z88"/>
    <mergeCell ref="AE87:AF87"/>
    <mergeCell ref="AG87:AH87"/>
    <mergeCell ref="AI87:AJ87"/>
    <mergeCell ref="A88:B88"/>
    <mergeCell ref="C88:D88"/>
    <mergeCell ref="E88:F88"/>
    <mergeCell ref="G88:H88"/>
    <mergeCell ref="I88:J88"/>
    <mergeCell ref="K88:L88"/>
    <mergeCell ref="M88:N88"/>
    <mergeCell ref="S87:T87"/>
    <mergeCell ref="U87:V87"/>
    <mergeCell ref="W87:X87"/>
    <mergeCell ref="Y87:Z87"/>
    <mergeCell ref="AA87:AB87"/>
    <mergeCell ref="AC87:AD87"/>
    <mergeCell ref="AI86:AJ86"/>
    <mergeCell ref="A87:B87"/>
    <mergeCell ref="C87:D87"/>
    <mergeCell ref="E87:F87"/>
    <mergeCell ref="G87:H87"/>
    <mergeCell ref="I87:J87"/>
    <mergeCell ref="K87:L87"/>
    <mergeCell ref="M87:N87"/>
    <mergeCell ref="O87:P87"/>
    <mergeCell ref="Q87:R87"/>
    <mergeCell ref="W86:X86"/>
    <mergeCell ref="Y86:Z86"/>
    <mergeCell ref="AA86:AB86"/>
    <mergeCell ref="AC86:AD86"/>
    <mergeCell ref="AE86:AF86"/>
    <mergeCell ref="AG86:AH86"/>
    <mergeCell ref="K86:L86"/>
    <mergeCell ref="M86:N86"/>
    <mergeCell ref="O86:P86"/>
    <mergeCell ref="Q86:R86"/>
    <mergeCell ref="S86:T86"/>
    <mergeCell ref="U86:V86"/>
    <mergeCell ref="AA91:AB91"/>
    <mergeCell ref="AC91:AD91"/>
    <mergeCell ref="AE91:AF91"/>
    <mergeCell ref="AG91:AH91"/>
    <mergeCell ref="AI91:AJ91"/>
    <mergeCell ref="A92:B92"/>
    <mergeCell ref="C92:D92"/>
    <mergeCell ref="E92:F92"/>
    <mergeCell ref="G92:H92"/>
    <mergeCell ref="I92:J92"/>
    <mergeCell ref="O91:P91"/>
    <mergeCell ref="Q91:R91"/>
    <mergeCell ref="S91:T91"/>
    <mergeCell ref="U91:V91"/>
    <mergeCell ref="W91:X91"/>
    <mergeCell ref="Y91:Z91"/>
    <mergeCell ref="AE90:AF90"/>
    <mergeCell ref="AG90:AH90"/>
    <mergeCell ref="AI90:AJ90"/>
    <mergeCell ref="A91:B91"/>
    <mergeCell ref="C91:D91"/>
    <mergeCell ref="E91:F91"/>
    <mergeCell ref="G91:H91"/>
    <mergeCell ref="I91:J91"/>
    <mergeCell ref="K91:L91"/>
    <mergeCell ref="M91:N91"/>
    <mergeCell ref="S90:T90"/>
    <mergeCell ref="U90:V90"/>
    <mergeCell ref="W90:X90"/>
    <mergeCell ref="Y90:Z90"/>
    <mergeCell ref="AA90:AB90"/>
    <mergeCell ref="AC90:AD90"/>
    <mergeCell ref="AI89:AJ89"/>
    <mergeCell ref="A90:B90"/>
    <mergeCell ref="C90:D90"/>
    <mergeCell ref="E90:F90"/>
    <mergeCell ref="G90:H90"/>
    <mergeCell ref="I90:J90"/>
    <mergeCell ref="K90:L90"/>
    <mergeCell ref="M90:N90"/>
    <mergeCell ref="O90:P90"/>
    <mergeCell ref="Q90:R90"/>
    <mergeCell ref="W89:X89"/>
    <mergeCell ref="Y89:Z89"/>
    <mergeCell ref="AA89:AB89"/>
    <mergeCell ref="AC89:AD89"/>
    <mergeCell ref="AE89:AF89"/>
    <mergeCell ref="AG89:AH89"/>
    <mergeCell ref="K89:L89"/>
    <mergeCell ref="M89:N89"/>
    <mergeCell ref="O89:P89"/>
    <mergeCell ref="Q89:R89"/>
    <mergeCell ref="S89:T89"/>
    <mergeCell ref="U89:V89"/>
    <mergeCell ref="AA94:AB94"/>
    <mergeCell ref="AC94:AD94"/>
    <mergeCell ref="AE94:AF94"/>
    <mergeCell ref="AG94:AH94"/>
    <mergeCell ref="AI94:AJ94"/>
    <mergeCell ref="A95:B95"/>
    <mergeCell ref="C95:D95"/>
    <mergeCell ref="E95:F95"/>
    <mergeCell ref="G95:H95"/>
    <mergeCell ref="I95:J95"/>
    <mergeCell ref="O94:P94"/>
    <mergeCell ref="Q94:R94"/>
    <mergeCell ref="S94:T94"/>
    <mergeCell ref="U94:V94"/>
    <mergeCell ref="W94:X94"/>
    <mergeCell ref="Y94:Z94"/>
    <mergeCell ref="AE93:AF93"/>
    <mergeCell ref="AG93:AH93"/>
    <mergeCell ref="AI93:AJ93"/>
    <mergeCell ref="A94:B94"/>
    <mergeCell ref="C94:D94"/>
    <mergeCell ref="E94:F94"/>
    <mergeCell ref="G94:H94"/>
    <mergeCell ref="I94:J94"/>
    <mergeCell ref="K94:L94"/>
    <mergeCell ref="M94:N94"/>
    <mergeCell ref="S93:T93"/>
    <mergeCell ref="U93:V93"/>
    <mergeCell ref="W93:X93"/>
    <mergeCell ref="Y93:Z93"/>
    <mergeCell ref="AA93:AB93"/>
    <mergeCell ref="AC93:AD93"/>
    <mergeCell ref="AI92:AJ92"/>
    <mergeCell ref="A93:B93"/>
    <mergeCell ref="C93:D93"/>
    <mergeCell ref="E93:F93"/>
    <mergeCell ref="G93:H93"/>
    <mergeCell ref="I93:J93"/>
    <mergeCell ref="K93:L93"/>
    <mergeCell ref="M93:N93"/>
    <mergeCell ref="O93:P93"/>
    <mergeCell ref="Q93:R93"/>
    <mergeCell ref="W92:X92"/>
    <mergeCell ref="Y92:Z92"/>
    <mergeCell ref="AA92:AB92"/>
    <mergeCell ref="AC92:AD92"/>
    <mergeCell ref="AE92:AF92"/>
    <mergeCell ref="AG92:AH92"/>
    <mergeCell ref="K92:L92"/>
    <mergeCell ref="M92:N92"/>
    <mergeCell ref="O92:P92"/>
    <mergeCell ref="Q92:R92"/>
    <mergeCell ref="S92:T92"/>
    <mergeCell ref="U92:V92"/>
    <mergeCell ref="AA97:AB97"/>
    <mergeCell ref="AC97:AD97"/>
    <mergeCell ref="AE97:AF97"/>
    <mergeCell ref="AG97:AH97"/>
    <mergeCell ref="AI97:AJ97"/>
    <mergeCell ref="A98:B98"/>
    <mergeCell ref="C98:D98"/>
    <mergeCell ref="E98:F98"/>
    <mergeCell ref="G98:H98"/>
    <mergeCell ref="I98:J98"/>
    <mergeCell ref="O97:P97"/>
    <mergeCell ref="Q97:R97"/>
    <mergeCell ref="S97:T97"/>
    <mergeCell ref="U97:V97"/>
    <mergeCell ref="W97:X97"/>
    <mergeCell ref="Y97:Z97"/>
    <mergeCell ref="AE96:AF96"/>
    <mergeCell ref="AG96:AH96"/>
    <mergeCell ref="AI96:AJ96"/>
    <mergeCell ref="A97:B97"/>
    <mergeCell ref="C97:D97"/>
    <mergeCell ref="E97:F97"/>
    <mergeCell ref="G97:H97"/>
    <mergeCell ref="I97:J97"/>
    <mergeCell ref="K97:L97"/>
    <mergeCell ref="M97:N97"/>
    <mergeCell ref="S96:T96"/>
    <mergeCell ref="U96:V96"/>
    <mergeCell ref="W96:X96"/>
    <mergeCell ref="Y96:Z96"/>
    <mergeCell ref="AA96:AB96"/>
    <mergeCell ref="AC96:AD96"/>
    <mergeCell ref="AI95:AJ95"/>
    <mergeCell ref="A96:B96"/>
    <mergeCell ref="C96:D96"/>
    <mergeCell ref="E96:F96"/>
    <mergeCell ref="G96:H96"/>
    <mergeCell ref="I96:J96"/>
    <mergeCell ref="K96:L96"/>
    <mergeCell ref="M96:N96"/>
    <mergeCell ref="O96:P96"/>
    <mergeCell ref="Q96:R96"/>
    <mergeCell ref="W95:X95"/>
    <mergeCell ref="Y95:Z95"/>
    <mergeCell ref="AA95:AB95"/>
    <mergeCell ref="AC95:AD95"/>
    <mergeCell ref="AE95:AF95"/>
    <mergeCell ref="AG95:AH95"/>
    <mergeCell ref="K95:L95"/>
    <mergeCell ref="M95:N95"/>
    <mergeCell ref="O95:P95"/>
    <mergeCell ref="Q95:R95"/>
    <mergeCell ref="S95:T95"/>
    <mergeCell ref="U95:V95"/>
    <mergeCell ref="AA100:AB100"/>
    <mergeCell ref="AC100:AD100"/>
    <mergeCell ref="AE100:AF100"/>
    <mergeCell ref="AG100:AH100"/>
    <mergeCell ref="AI100:AJ100"/>
    <mergeCell ref="A101:B101"/>
    <mergeCell ref="C101:D101"/>
    <mergeCell ref="E101:F101"/>
    <mergeCell ref="G101:H101"/>
    <mergeCell ref="I101:J101"/>
    <mergeCell ref="O100:P100"/>
    <mergeCell ref="Q100:R100"/>
    <mergeCell ref="S100:T100"/>
    <mergeCell ref="U100:V100"/>
    <mergeCell ref="W100:X100"/>
    <mergeCell ref="Y100:Z100"/>
    <mergeCell ref="AE99:AF99"/>
    <mergeCell ref="AG99:AH99"/>
    <mergeCell ref="AI99:AJ99"/>
    <mergeCell ref="A100:B100"/>
    <mergeCell ref="C100:D100"/>
    <mergeCell ref="E100:F100"/>
    <mergeCell ref="G100:H100"/>
    <mergeCell ref="I100:J100"/>
    <mergeCell ref="K100:L100"/>
    <mergeCell ref="M100:N100"/>
    <mergeCell ref="S99:T99"/>
    <mergeCell ref="U99:V99"/>
    <mergeCell ref="W99:X99"/>
    <mergeCell ref="Y99:Z99"/>
    <mergeCell ref="AA99:AB99"/>
    <mergeCell ref="AC99:AD99"/>
    <mergeCell ref="AI98:AJ98"/>
    <mergeCell ref="A99:B99"/>
    <mergeCell ref="C99:D99"/>
    <mergeCell ref="E99:F99"/>
    <mergeCell ref="G99:H99"/>
    <mergeCell ref="I99:J99"/>
    <mergeCell ref="K99:L99"/>
    <mergeCell ref="M99:N99"/>
    <mergeCell ref="O99:P99"/>
    <mergeCell ref="Q99:R99"/>
    <mergeCell ref="W98:X98"/>
    <mergeCell ref="Y98:Z98"/>
    <mergeCell ref="AA98:AB98"/>
    <mergeCell ref="AC98:AD98"/>
    <mergeCell ref="AE98:AF98"/>
    <mergeCell ref="AG98:AH98"/>
    <mergeCell ref="K98:L98"/>
    <mergeCell ref="M98:N98"/>
    <mergeCell ref="O98:P98"/>
    <mergeCell ref="Q98:R98"/>
    <mergeCell ref="S98:T98"/>
    <mergeCell ref="U98:V98"/>
    <mergeCell ref="AA103:AB103"/>
    <mergeCell ref="AC103:AD103"/>
    <mergeCell ref="AE103:AF103"/>
    <mergeCell ref="AG103:AH103"/>
    <mergeCell ref="AI103:AJ103"/>
    <mergeCell ref="A104:B104"/>
    <mergeCell ref="C104:D104"/>
    <mergeCell ref="E104:F104"/>
    <mergeCell ref="G104:H104"/>
    <mergeCell ref="I104:J104"/>
    <mergeCell ref="O103:P103"/>
    <mergeCell ref="Q103:R103"/>
    <mergeCell ref="S103:T103"/>
    <mergeCell ref="U103:V103"/>
    <mergeCell ref="W103:X103"/>
    <mergeCell ref="Y103:Z103"/>
    <mergeCell ref="AE102:AF102"/>
    <mergeCell ref="AG102:AH102"/>
    <mergeCell ref="AI102:AJ102"/>
    <mergeCell ref="A103:B103"/>
    <mergeCell ref="C103:D103"/>
    <mergeCell ref="E103:F103"/>
    <mergeCell ref="G103:H103"/>
    <mergeCell ref="I103:J103"/>
    <mergeCell ref="K103:L103"/>
    <mergeCell ref="M103:N103"/>
    <mergeCell ref="S102:T102"/>
    <mergeCell ref="U102:V102"/>
    <mergeCell ref="W102:X102"/>
    <mergeCell ref="Y102:Z102"/>
    <mergeCell ref="AA102:AB102"/>
    <mergeCell ref="AC102:AD102"/>
    <mergeCell ref="AI101:AJ101"/>
    <mergeCell ref="A102:B102"/>
    <mergeCell ref="C102:D102"/>
    <mergeCell ref="E102:F102"/>
    <mergeCell ref="G102:H102"/>
    <mergeCell ref="I102:J102"/>
    <mergeCell ref="K102:L102"/>
    <mergeCell ref="M102:N102"/>
    <mergeCell ref="O102:P102"/>
    <mergeCell ref="Q102:R102"/>
    <mergeCell ref="W101:X101"/>
    <mergeCell ref="Y101:Z101"/>
    <mergeCell ref="AA101:AB101"/>
    <mergeCell ref="AC101:AD101"/>
    <mergeCell ref="AE101:AF101"/>
    <mergeCell ref="AG101:AH101"/>
    <mergeCell ref="K101:L101"/>
    <mergeCell ref="M101:N101"/>
    <mergeCell ref="O101:P101"/>
    <mergeCell ref="Q101:R101"/>
    <mergeCell ref="S101:T101"/>
    <mergeCell ref="U101:V101"/>
    <mergeCell ref="AA106:AB106"/>
    <mergeCell ref="AC106:AD106"/>
    <mergeCell ref="AE106:AF106"/>
    <mergeCell ref="AG106:AH106"/>
    <mergeCell ref="AI106:AJ106"/>
    <mergeCell ref="A107:B107"/>
    <mergeCell ref="C107:D107"/>
    <mergeCell ref="E107:F107"/>
    <mergeCell ref="G107:H107"/>
    <mergeCell ref="I107:J107"/>
    <mergeCell ref="O106:P106"/>
    <mergeCell ref="Q106:R106"/>
    <mergeCell ref="S106:T106"/>
    <mergeCell ref="U106:V106"/>
    <mergeCell ref="W106:X106"/>
    <mergeCell ref="Y106:Z106"/>
    <mergeCell ref="AE105:AF105"/>
    <mergeCell ref="AG105:AH105"/>
    <mergeCell ref="AI105:AJ105"/>
    <mergeCell ref="A106:B106"/>
    <mergeCell ref="C106:D106"/>
    <mergeCell ref="E106:F106"/>
    <mergeCell ref="G106:H106"/>
    <mergeCell ref="I106:J106"/>
    <mergeCell ref="K106:L106"/>
    <mergeCell ref="M106:N106"/>
    <mergeCell ref="S105:T105"/>
    <mergeCell ref="U105:V105"/>
    <mergeCell ref="W105:X105"/>
    <mergeCell ref="Y105:Z105"/>
    <mergeCell ref="AA105:AB105"/>
    <mergeCell ref="AC105:AD105"/>
    <mergeCell ref="AI104:AJ104"/>
    <mergeCell ref="A105:B105"/>
    <mergeCell ref="C105:D105"/>
    <mergeCell ref="E105:F105"/>
    <mergeCell ref="G105:H105"/>
    <mergeCell ref="I105:J105"/>
    <mergeCell ref="K105:L105"/>
    <mergeCell ref="M105:N105"/>
    <mergeCell ref="O105:P105"/>
    <mergeCell ref="Q105:R105"/>
    <mergeCell ref="W104:X104"/>
    <mergeCell ref="Y104:Z104"/>
    <mergeCell ref="AA104:AB104"/>
    <mergeCell ref="AC104:AD104"/>
    <mergeCell ref="AE104:AF104"/>
    <mergeCell ref="AG104:AH104"/>
    <mergeCell ref="K104:L104"/>
    <mergeCell ref="M104:N104"/>
    <mergeCell ref="O104:P104"/>
    <mergeCell ref="Q104:R104"/>
    <mergeCell ref="S104:T104"/>
    <mergeCell ref="U104:V104"/>
    <mergeCell ref="AA109:AB109"/>
    <mergeCell ref="AC109:AD109"/>
    <mergeCell ref="AE109:AF109"/>
    <mergeCell ref="AG109:AH109"/>
    <mergeCell ref="AI109:AJ109"/>
    <mergeCell ref="A110:B110"/>
    <mergeCell ref="C110:D110"/>
    <mergeCell ref="E110:F110"/>
    <mergeCell ref="G110:H110"/>
    <mergeCell ref="I110:J110"/>
    <mergeCell ref="O109:P109"/>
    <mergeCell ref="Q109:R109"/>
    <mergeCell ref="S109:T109"/>
    <mergeCell ref="U109:V109"/>
    <mergeCell ref="W109:X109"/>
    <mergeCell ref="Y109:Z109"/>
    <mergeCell ref="AE108:AF108"/>
    <mergeCell ref="AG108:AH108"/>
    <mergeCell ref="AI108:AJ108"/>
    <mergeCell ref="A109:B109"/>
    <mergeCell ref="C109:D109"/>
    <mergeCell ref="E109:F109"/>
    <mergeCell ref="G109:H109"/>
    <mergeCell ref="I109:J109"/>
    <mergeCell ref="K109:L109"/>
    <mergeCell ref="M109:N109"/>
    <mergeCell ref="S108:T108"/>
    <mergeCell ref="U108:V108"/>
    <mergeCell ref="W108:X108"/>
    <mergeCell ref="Y108:Z108"/>
    <mergeCell ref="AA108:AB108"/>
    <mergeCell ref="AC108:AD108"/>
    <mergeCell ref="AI107:AJ107"/>
    <mergeCell ref="A108:B108"/>
    <mergeCell ref="C108:D108"/>
    <mergeCell ref="E108:F108"/>
    <mergeCell ref="G108:H108"/>
    <mergeCell ref="I108:J108"/>
    <mergeCell ref="K108:L108"/>
    <mergeCell ref="M108:N108"/>
    <mergeCell ref="O108:P108"/>
    <mergeCell ref="Q108:R108"/>
    <mergeCell ref="W107:X107"/>
    <mergeCell ref="Y107:Z107"/>
    <mergeCell ref="AA107:AB107"/>
    <mergeCell ref="AC107:AD107"/>
    <mergeCell ref="AE107:AF107"/>
    <mergeCell ref="AG107:AH107"/>
    <mergeCell ref="K107:L107"/>
    <mergeCell ref="M107:N107"/>
    <mergeCell ref="O107:P107"/>
    <mergeCell ref="Q107:R107"/>
    <mergeCell ref="S107:T107"/>
    <mergeCell ref="U107:V107"/>
    <mergeCell ref="AA112:AB112"/>
    <mergeCell ref="AC112:AD112"/>
    <mergeCell ref="AE112:AF112"/>
    <mergeCell ref="AG112:AH112"/>
    <mergeCell ref="AI112:AJ112"/>
    <mergeCell ref="A113:B113"/>
    <mergeCell ref="C113:D113"/>
    <mergeCell ref="E113:F113"/>
    <mergeCell ref="G113:H113"/>
    <mergeCell ref="I113:J113"/>
    <mergeCell ref="O112:P112"/>
    <mergeCell ref="Q112:R112"/>
    <mergeCell ref="S112:T112"/>
    <mergeCell ref="U112:V112"/>
    <mergeCell ref="W112:X112"/>
    <mergeCell ref="Y112:Z112"/>
    <mergeCell ref="AE111:AF111"/>
    <mergeCell ref="AG111:AH111"/>
    <mergeCell ref="AI111:AJ111"/>
    <mergeCell ref="A112:B112"/>
    <mergeCell ref="C112:D112"/>
    <mergeCell ref="E112:F112"/>
    <mergeCell ref="G112:H112"/>
    <mergeCell ref="I112:J112"/>
    <mergeCell ref="K112:L112"/>
    <mergeCell ref="M112:N112"/>
    <mergeCell ref="S111:T111"/>
    <mergeCell ref="U111:V111"/>
    <mergeCell ref="W111:X111"/>
    <mergeCell ref="Y111:Z111"/>
    <mergeCell ref="AA111:AB111"/>
    <mergeCell ref="AC111:AD111"/>
    <mergeCell ref="AI110:AJ110"/>
    <mergeCell ref="A111:B111"/>
    <mergeCell ref="C111:D111"/>
    <mergeCell ref="E111:F111"/>
    <mergeCell ref="G111:H111"/>
    <mergeCell ref="I111:J111"/>
    <mergeCell ref="K111:L111"/>
    <mergeCell ref="M111:N111"/>
    <mergeCell ref="O111:P111"/>
    <mergeCell ref="Q111:R111"/>
    <mergeCell ref="W110:X110"/>
    <mergeCell ref="Y110:Z110"/>
    <mergeCell ref="AA110:AB110"/>
    <mergeCell ref="AC110:AD110"/>
    <mergeCell ref="AE110:AF110"/>
    <mergeCell ref="AG110:AH110"/>
    <mergeCell ref="K110:L110"/>
    <mergeCell ref="M110:N110"/>
    <mergeCell ref="O110:P110"/>
    <mergeCell ref="Q110:R110"/>
    <mergeCell ref="S110:T110"/>
    <mergeCell ref="U110:V110"/>
    <mergeCell ref="AA115:AB115"/>
    <mergeCell ref="AC115:AD115"/>
    <mergeCell ref="AE115:AF115"/>
    <mergeCell ref="AG115:AH115"/>
    <mergeCell ref="AI115:AJ115"/>
    <mergeCell ref="A116:B116"/>
    <mergeCell ref="C116:D116"/>
    <mergeCell ref="E116:F116"/>
    <mergeCell ref="G116:H116"/>
    <mergeCell ref="I116:J116"/>
    <mergeCell ref="O115:P115"/>
    <mergeCell ref="Q115:R115"/>
    <mergeCell ref="S115:T115"/>
    <mergeCell ref="U115:V115"/>
    <mergeCell ref="W115:X115"/>
    <mergeCell ref="Y115:Z115"/>
    <mergeCell ref="AE114:AF114"/>
    <mergeCell ref="AG114:AH114"/>
    <mergeCell ref="AI114:AJ114"/>
    <mergeCell ref="A115:B115"/>
    <mergeCell ref="C115:D115"/>
    <mergeCell ref="E115:F115"/>
    <mergeCell ref="G115:H115"/>
    <mergeCell ref="I115:J115"/>
    <mergeCell ref="K115:L115"/>
    <mergeCell ref="M115:N115"/>
    <mergeCell ref="S114:T114"/>
    <mergeCell ref="U114:V114"/>
    <mergeCell ref="W114:X114"/>
    <mergeCell ref="Y114:Z114"/>
    <mergeCell ref="AA114:AB114"/>
    <mergeCell ref="AC114:AD114"/>
    <mergeCell ref="AI113:AJ113"/>
    <mergeCell ref="A114:B114"/>
    <mergeCell ref="C114:D114"/>
    <mergeCell ref="E114:F114"/>
    <mergeCell ref="G114:H114"/>
    <mergeCell ref="I114:J114"/>
    <mergeCell ref="K114:L114"/>
    <mergeCell ref="M114:N114"/>
    <mergeCell ref="O114:P114"/>
    <mergeCell ref="Q114:R114"/>
    <mergeCell ref="W113:X113"/>
    <mergeCell ref="Y113:Z113"/>
    <mergeCell ref="AA113:AB113"/>
    <mergeCell ref="AC113:AD113"/>
    <mergeCell ref="AE113:AF113"/>
    <mergeCell ref="AG113:AH113"/>
    <mergeCell ref="K113:L113"/>
    <mergeCell ref="M113:N113"/>
    <mergeCell ref="O113:P113"/>
    <mergeCell ref="Q113:R113"/>
    <mergeCell ref="S113:T113"/>
    <mergeCell ref="U113:V113"/>
    <mergeCell ref="AA118:AB118"/>
    <mergeCell ref="AC118:AD118"/>
    <mergeCell ref="AE118:AF118"/>
    <mergeCell ref="AG118:AH118"/>
    <mergeCell ref="AI118:AJ118"/>
    <mergeCell ref="A119:B119"/>
    <mergeCell ref="C119:D119"/>
    <mergeCell ref="E119:F119"/>
    <mergeCell ref="G119:H119"/>
    <mergeCell ref="I119:J119"/>
    <mergeCell ref="O118:P118"/>
    <mergeCell ref="Q118:R118"/>
    <mergeCell ref="S118:T118"/>
    <mergeCell ref="U118:V118"/>
    <mergeCell ref="W118:X118"/>
    <mergeCell ref="Y118:Z118"/>
    <mergeCell ref="AE117:AF117"/>
    <mergeCell ref="AG117:AH117"/>
    <mergeCell ref="AI117:AJ117"/>
    <mergeCell ref="A118:B118"/>
    <mergeCell ref="C118:D118"/>
    <mergeCell ref="E118:F118"/>
    <mergeCell ref="G118:H118"/>
    <mergeCell ref="I118:J118"/>
    <mergeCell ref="K118:L118"/>
    <mergeCell ref="M118:N118"/>
    <mergeCell ref="S117:T117"/>
    <mergeCell ref="U117:V117"/>
    <mergeCell ref="W117:X117"/>
    <mergeCell ref="Y117:Z117"/>
    <mergeCell ref="AA117:AB117"/>
    <mergeCell ref="AC117:AD117"/>
    <mergeCell ref="AI116:AJ116"/>
    <mergeCell ref="A117:B117"/>
    <mergeCell ref="C117:D117"/>
    <mergeCell ref="E117:F117"/>
    <mergeCell ref="G117:H117"/>
    <mergeCell ref="I117:J117"/>
    <mergeCell ref="K117:L117"/>
    <mergeCell ref="M117:N117"/>
    <mergeCell ref="O117:P117"/>
    <mergeCell ref="Q117:R117"/>
    <mergeCell ref="W116:X116"/>
    <mergeCell ref="Y116:Z116"/>
    <mergeCell ref="AA116:AB116"/>
    <mergeCell ref="AC116:AD116"/>
    <mergeCell ref="AE116:AF116"/>
    <mergeCell ref="AG116:AH116"/>
    <mergeCell ref="K116:L116"/>
    <mergeCell ref="M116:N116"/>
    <mergeCell ref="O116:P116"/>
    <mergeCell ref="Q116:R116"/>
    <mergeCell ref="S116:T116"/>
    <mergeCell ref="U116:V116"/>
    <mergeCell ref="AA121:AB121"/>
    <mergeCell ref="AC121:AD121"/>
    <mergeCell ref="AE121:AF121"/>
    <mergeCell ref="AG121:AH121"/>
    <mergeCell ref="AI121:AJ121"/>
    <mergeCell ref="A122:B122"/>
    <mergeCell ref="C122:D122"/>
    <mergeCell ref="E122:F122"/>
    <mergeCell ref="G122:H122"/>
    <mergeCell ref="I122:J122"/>
    <mergeCell ref="O121:P121"/>
    <mergeCell ref="Q121:R121"/>
    <mergeCell ref="S121:T121"/>
    <mergeCell ref="U121:V121"/>
    <mergeCell ref="W121:X121"/>
    <mergeCell ref="Y121:Z121"/>
    <mergeCell ref="AE120:AF120"/>
    <mergeCell ref="AG120:AH120"/>
    <mergeCell ref="AI120:AJ120"/>
    <mergeCell ref="A121:B121"/>
    <mergeCell ref="C121:D121"/>
    <mergeCell ref="E121:F121"/>
    <mergeCell ref="G121:H121"/>
    <mergeCell ref="I121:J121"/>
    <mergeCell ref="K121:L121"/>
    <mergeCell ref="M121:N121"/>
    <mergeCell ref="S120:T120"/>
    <mergeCell ref="U120:V120"/>
    <mergeCell ref="W120:X120"/>
    <mergeCell ref="Y120:Z120"/>
    <mergeCell ref="AA120:AB120"/>
    <mergeCell ref="AC120:AD120"/>
    <mergeCell ref="AI119:AJ119"/>
    <mergeCell ref="A120:B120"/>
    <mergeCell ref="C120:D120"/>
    <mergeCell ref="E120:F120"/>
    <mergeCell ref="G120:H120"/>
    <mergeCell ref="I120:J120"/>
    <mergeCell ref="K120:L120"/>
    <mergeCell ref="M120:N120"/>
    <mergeCell ref="O120:P120"/>
    <mergeCell ref="Q120:R120"/>
    <mergeCell ref="W119:X119"/>
    <mergeCell ref="Y119:Z119"/>
    <mergeCell ref="AA119:AB119"/>
    <mergeCell ref="AC119:AD119"/>
    <mergeCell ref="AE119:AF119"/>
    <mergeCell ref="AG119:AH119"/>
    <mergeCell ref="K119:L119"/>
    <mergeCell ref="M119:N119"/>
    <mergeCell ref="O119:P119"/>
    <mergeCell ref="Q119:R119"/>
    <mergeCell ref="S119:T119"/>
    <mergeCell ref="U119:V119"/>
    <mergeCell ref="AA124:AB124"/>
    <mergeCell ref="AC124:AD124"/>
    <mergeCell ref="AE124:AF124"/>
    <mergeCell ref="AG124:AH124"/>
    <mergeCell ref="AI124:AJ124"/>
    <mergeCell ref="A125:B125"/>
    <mergeCell ref="C125:D125"/>
    <mergeCell ref="E125:F125"/>
    <mergeCell ref="G125:H125"/>
    <mergeCell ref="I125:J125"/>
    <mergeCell ref="O124:P124"/>
    <mergeCell ref="Q124:R124"/>
    <mergeCell ref="S124:T124"/>
    <mergeCell ref="U124:V124"/>
    <mergeCell ref="W124:X124"/>
    <mergeCell ref="Y124:Z124"/>
    <mergeCell ref="AE123:AF123"/>
    <mergeCell ref="AG123:AH123"/>
    <mergeCell ref="AI123:AJ123"/>
    <mergeCell ref="A124:B124"/>
    <mergeCell ref="C124:D124"/>
    <mergeCell ref="E124:F124"/>
    <mergeCell ref="G124:H124"/>
    <mergeCell ref="I124:J124"/>
    <mergeCell ref="K124:L124"/>
    <mergeCell ref="M124:N124"/>
    <mergeCell ref="S123:T123"/>
    <mergeCell ref="U123:V123"/>
    <mergeCell ref="W123:X123"/>
    <mergeCell ref="Y123:Z123"/>
    <mergeCell ref="AA123:AB123"/>
    <mergeCell ref="AC123:AD123"/>
    <mergeCell ref="AI122:AJ122"/>
    <mergeCell ref="A123:B123"/>
    <mergeCell ref="C123:D123"/>
    <mergeCell ref="E123:F123"/>
    <mergeCell ref="G123:H123"/>
    <mergeCell ref="I123:J123"/>
    <mergeCell ref="K123:L123"/>
    <mergeCell ref="M123:N123"/>
    <mergeCell ref="O123:P123"/>
    <mergeCell ref="Q123:R123"/>
    <mergeCell ref="W122:X122"/>
    <mergeCell ref="Y122:Z122"/>
    <mergeCell ref="AA122:AB122"/>
    <mergeCell ref="AC122:AD122"/>
    <mergeCell ref="AE122:AF122"/>
    <mergeCell ref="AG122:AH122"/>
    <mergeCell ref="K122:L122"/>
    <mergeCell ref="M122:N122"/>
    <mergeCell ref="O122:P122"/>
    <mergeCell ref="Q122:R122"/>
    <mergeCell ref="S122:T122"/>
    <mergeCell ref="U122:V122"/>
    <mergeCell ref="AA127:AB127"/>
    <mergeCell ref="AC127:AD127"/>
    <mergeCell ref="AE127:AF127"/>
    <mergeCell ref="AG127:AH127"/>
    <mergeCell ref="AI127:AJ127"/>
    <mergeCell ref="A128:B128"/>
    <mergeCell ref="C128:D128"/>
    <mergeCell ref="E128:F128"/>
    <mergeCell ref="G128:H128"/>
    <mergeCell ref="I128:J128"/>
    <mergeCell ref="O127:P127"/>
    <mergeCell ref="Q127:R127"/>
    <mergeCell ref="S127:T127"/>
    <mergeCell ref="U127:V127"/>
    <mergeCell ref="W127:X127"/>
    <mergeCell ref="Y127:Z127"/>
    <mergeCell ref="AE126:AF126"/>
    <mergeCell ref="AG126:AH126"/>
    <mergeCell ref="AI126:AJ126"/>
    <mergeCell ref="A127:B127"/>
    <mergeCell ref="C127:D127"/>
    <mergeCell ref="E127:F127"/>
    <mergeCell ref="G127:H127"/>
    <mergeCell ref="I127:J127"/>
    <mergeCell ref="K127:L127"/>
    <mergeCell ref="M127:N127"/>
    <mergeCell ref="S126:T126"/>
    <mergeCell ref="U126:V126"/>
    <mergeCell ref="W126:X126"/>
    <mergeCell ref="Y126:Z126"/>
    <mergeCell ref="AA126:AB126"/>
    <mergeCell ref="AC126:AD126"/>
    <mergeCell ref="AI125:AJ125"/>
    <mergeCell ref="A126:B126"/>
    <mergeCell ref="C126:D126"/>
    <mergeCell ref="E126:F126"/>
    <mergeCell ref="G126:H126"/>
    <mergeCell ref="I126:J126"/>
    <mergeCell ref="K126:L126"/>
    <mergeCell ref="M126:N126"/>
    <mergeCell ref="O126:P126"/>
    <mergeCell ref="Q126:R126"/>
    <mergeCell ref="W125:X125"/>
    <mergeCell ref="Y125:Z125"/>
    <mergeCell ref="AA125:AB125"/>
    <mergeCell ref="AC125:AD125"/>
    <mergeCell ref="AE125:AF125"/>
    <mergeCell ref="AG125:AH125"/>
    <mergeCell ref="K125:L125"/>
    <mergeCell ref="M125:N125"/>
    <mergeCell ref="O125:P125"/>
    <mergeCell ref="Q125:R125"/>
    <mergeCell ref="S125:T125"/>
    <mergeCell ref="U125:V125"/>
    <mergeCell ref="AA130:AB130"/>
    <mergeCell ref="AC130:AD130"/>
    <mergeCell ref="AE130:AF130"/>
    <mergeCell ref="AG130:AH130"/>
    <mergeCell ref="AI130:AJ130"/>
    <mergeCell ref="A131:B131"/>
    <mergeCell ref="C131:D131"/>
    <mergeCell ref="E131:F131"/>
    <mergeCell ref="G131:H131"/>
    <mergeCell ref="I131:J131"/>
    <mergeCell ref="O130:P130"/>
    <mergeCell ref="Q130:R130"/>
    <mergeCell ref="S130:T130"/>
    <mergeCell ref="U130:V130"/>
    <mergeCell ref="W130:X130"/>
    <mergeCell ref="Y130:Z130"/>
    <mergeCell ref="AE129:AF129"/>
    <mergeCell ref="AG129:AH129"/>
    <mergeCell ref="AI129:AJ129"/>
    <mergeCell ref="A130:B130"/>
    <mergeCell ref="C130:D130"/>
    <mergeCell ref="E130:F130"/>
    <mergeCell ref="G130:H130"/>
    <mergeCell ref="I130:J130"/>
    <mergeCell ref="K130:L130"/>
    <mergeCell ref="M130:N130"/>
    <mergeCell ref="S129:T129"/>
    <mergeCell ref="U129:V129"/>
    <mergeCell ref="W129:X129"/>
    <mergeCell ref="Y129:Z129"/>
    <mergeCell ref="AA129:AB129"/>
    <mergeCell ref="AC129:AD129"/>
    <mergeCell ref="AI128:AJ128"/>
    <mergeCell ref="A129:B129"/>
    <mergeCell ref="C129:D129"/>
    <mergeCell ref="E129:F129"/>
    <mergeCell ref="G129:H129"/>
    <mergeCell ref="I129:J129"/>
    <mergeCell ref="K129:L129"/>
    <mergeCell ref="M129:N129"/>
    <mergeCell ref="O129:P129"/>
    <mergeCell ref="Q129:R129"/>
    <mergeCell ref="W128:X128"/>
    <mergeCell ref="Y128:Z128"/>
    <mergeCell ref="AA128:AB128"/>
    <mergeCell ref="AC128:AD128"/>
    <mergeCell ref="AE128:AF128"/>
    <mergeCell ref="AG128:AH128"/>
    <mergeCell ref="K128:L128"/>
    <mergeCell ref="M128:N128"/>
    <mergeCell ref="O128:P128"/>
    <mergeCell ref="Q128:R128"/>
    <mergeCell ref="S128:T128"/>
    <mergeCell ref="U128:V128"/>
    <mergeCell ref="AA133:AB133"/>
    <mergeCell ref="AC133:AD133"/>
    <mergeCell ref="AE133:AF133"/>
    <mergeCell ref="AG133:AH133"/>
    <mergeCell ref="AI133:AJ133"/>
    <mergeCell ref="A134:B134"/>
    <mergeCell ref="C134:D134"/>
    <mergeCell ref="E134:F134"/>
    <mergeCell ref="G134:H134"/>
    <mergeCell ref="I134:J134"/>
    <mergeCell ref="O133:P133"/>
    <mergeCell ref="Q133:R133"/>
    <mergeCell ref="S133:T133"/>
    <mergeCell ref="U133:V133"/>
    <mergeCell ref="W133:X133"/>
    <mergeCell ref="Y133:Z133"/>
    <mergeCell ref="AE132:AF132"/>
    <mergeCell ref="AG132:AH132"/>
    <mergeCell ref="AI132:AJ132"/>
    <mergeCell ref="A133:B133"/>
    <mergeCell ref="C133:D133"/>
    <mergeCell ref="E133:F133"/>
    <mergeCell ref="G133:H133"/>
    <mergeCell ref="I133:J133"/>
    <mergeCell ref="K133:L133"/>
    <mergeCell ref="M133:N133"/>
    <mergeCell ref="S132:T132"/>
    <mergeCell ref="U132:V132"/>
    <mergeCell ref="W132:X132"/>
    <mergeCell ref="Y132:Z132"/>
    <mergeCell ref="AA132:AB132"/>
    <mergeCell ref="AC132:AD132"/>
    <mergeCell ref="AI131:AJ131"/>
    <mergeCell ref="A132:B132"/>
    <mergeCell ref="C132:D132"/>
    <mergeCell ref="E132:F132"/>
    <mergeCell ref="G132:H132"/>
    <mergeCell ref="I132:J132"/>
    <mergeCell ref="K132:L132"/>
    <mergeCell ref="M132:N132"/>
    <mergeCell ref="O132:P132"/>
    <mergeCell ref="Q132:R132"/>
    <mergeCell ref="W131:X131"/>
    <mergeCell ref="Y131:Z131"/>
    <mergeCell ref="AA131:AB131"/>
    <mergeCell ref="AC131:AD131"/>
    <mergeCell ref="AE131:AF131"/>
    <mergeCell ref="AG131:AH131"/>
    <mergeCell ref="K131:L131"/>
    <mergeCell ref="M131:N131"/>
    <mergeCell ref="O131:P131"/>
    <mergeCell ref="Q131:R131"/>
    <mergeCell ref="S131:T131"/>
    <mergeCell ref="U131:V131"/>
    <mergeCell ref="AA136:AB136"/>
    <mergeCell ref="AC136:AD136"/>
    <mergeCell ref="AE136:AF136"/>
    <mergeCell ref="AG136:AH136"/>
    <mergeCell ref="AI136:AJ136"/>
    <mergeCell ref="A137:B137"/>
    <mergeCell ref="C137:D137"/>
    <mergeCell ref="E137:F137"/>
    <mergeCell ref="G137:H137"/>
    <mergeCell ref="I137:J137"/>
    <mergeCell ref="O136:P136"/>
    <mergeCell ref="Q136:R136"/>
    <mergeCell ref="S136:T136"/>
    <mergeCell ref="U136:V136"/>
    <mergeCell ref="W136:X136"/>
    <mergeCell ref="Y136:Z136"/>
    <mergeCell ref="AE135:AF135"/>
    <mergeCell ref="AG135:AH135"/>
    <mergeCell ref="AI135:AJ135"/>
    <mergeCell ref="A136:B136"/>
    <mergeCell ref="C136:D136"/>
    <mergeCell ref="E136:F136"/>
    <mergeCell ref="G136:H136"/>
    <mergeCell ref="I136:J136"/>
    <mergeCell ref="K136:L136"/>
    <mergeCell ref="M136:N136"/>
    <mergeCell ref="S135:T135"/>
    <mergeCell ref="U135:V135"/>
    <mergeCell ref="W135:X135"/>
    <mergeCell ref="Y135:Z135"/>
    <mergeCell ref="AA135:AB135"/>
    <mergeCell ref="AC135:AD135"/>
    <mergeCell ref="AI134:AJ134"/>
    <mergeCell ref="A135:B135"/>
    <mergeCell ref="C135:D135"/>
    <mergeCell ref="E135:F135"/>
    <mergeCell ref="G135:H135"/>
    <mergeCell ref="I135:J135"/>
    <mergeCell ref="K135:L135"/>
    <mergeCell ref="M135:N135"/>
    <mergeCell ref="O135:P135"/>
    <mergeCell ref="Q135:R135"/>
    <mergeCell ref="W134:X134"/>
    <mergeCell ref="Y134:Z134"/>
    <mergeCell ref="AA134:AB134"/>
    <mergeCell ref="AC134:AD134"/>
    <mergeCell ref="AE134:AF134"/>
    <mergeCell ref="AG134:AH134"/>
    <mergeCell ref="K134:L134"/>
    <mergeCell ref="M134:N134"/>
    <mergeCell ref="O134:P134"/>
    <mergeCell ref="Q134:R134"/>
    <mergeCell ref="S134:T134"/>
    <mergeCell ref="U134:V134"/>
    <mergeCell ref="AA139:AB139"/>
    <mergeCell ref="AC139:AD139"/>
    <mergeCell ref="AE139:AF139"/>
    <mergeCell ref="AG139:AH139"/>
    <mergeCell ref="AI139:AJ139"/>
    <mergeCell ref="A140:B140"/>
    <mergeCell ref="C140:D140"/>
    <mergeCell ref="E140:F140"/>
    <mergeCell ref="G140:H140"/>
    <mergeCell ref="I140:J140"/>
    <mergeCell ref="O139:P139"/>
    <mergeCell ref="Q139:R139"/>
    <mergeCell ref="S139:T139"/>
    <mergeCell ref="U139:V139"/>
    <mergeCell ref="W139:X139"/>
    <mergeCell ref="Y139:Z139"/>
    <mergeCell ref="AE138:AF138"/>
    <mergeCell ref="AG138:AH138"/>
    <mergeCell ref="AI138:AJ138"/>
    <mergeCell ref="A139:B139"/>
    <mergeCell ref="C139:D139"/>
    <mergeCell ref="E139:F139"/>
    <mergeCell ref="G139:H139"/>
    <mergeCell ref="I139:J139"/>
    <mergeCell ref="K139:L139"/>
    <mergeCell ref="M139:N139"/>
    <mergeCell ref="S138:T138"/>
    <mergeCell ref="U138:V138"/>
    <mergeCell ref="W138:X138"/>
    <mergeCell ref="Y138:Z138"/>
    <mergeCell ref="AA138:AB138"/>
    <mergeCell ref="AC138:AD138"/>
    <mergeCell ref="AI137:AJ137"/>
    <mergeCell ref="A138:B138"/>
    <mergeCell ref="C138:D138"/>
    <mergeCell ref="E138:F138"/>
    <mergeCell ref="G138:H138"/>
    <mergeCell ref="I138:J138"/>
    <mergeCell ref="K138:L138"/>
    <mergeCell ref="M138:N138"/>
    <mergeCell ref="O138:P138"/>
    <mergeCell ref="Q138:R138"/>
    <mergeCell ref="W137:X137"/>
    <mergeCell ref="Y137:Z137"/>
    <mergeCell ref="AA137:AB137"/>
    <mergeCell ref="AC137:AD137"/>
    <mergeCell ref="AE137:AF137"/>
    <mergeCell ref="AG137:AH137"/>
    <mergeCell ref="K137:L137"/>
    <mergeCell ref="M137:N137"/>
    <mergeCell ref="O137:P137"/>
    <mergeCell ref="Q137:R137"/>
    <mergeCell ref="S137:T137"/>
    <mergeCell ref="U137:V137"/>
    <mergeCell ref="AA142:AB142"/>
    <mergeCell ref="AC142:AD142"/>
    <mergeCell ref="AE142:AF142"/>
    <mergeCell ref="AG142:AH142"/>
    <mergeCell ref="AI142:AJ142"/>
    <mergeCell ref="A143:B143"/>
    <mergeCell ref="C143:D143"/>
    <mergeCell ref="E143:F143"/>
    <mergeCell ref="G143:H143"/>
    <mergeCell ref="I143:J143"/>
    <mergeCell ref="O142:P142"/>
    <mergeCell ref="Q142:R142"/>
    <mergeCell ref="S142:T142"/>
    <mergeCell ref="U142:V142"/>
    <mergeCell ref="W142:X142"/>
    <mergeCell ref="Y142:Z142"/>
    <mergeCell ref="AE141:AF141"/>
    <mergeCell ref="AG141:AH141"/>
    <mergeCell ref="AI141:AJ141"/>
    <mergeCell ref="A142:B142"/>
    <mergeCell ref="C142:D142"/>
    <mergeCell ref="E142:F142"/>
    <mergeCell ref="G142:H142"/>
    <mergeCell ref="I142:J142"/>
    <mergeCell ref="K142:L142"/>
    <mergeCell ref="M142:N142"/>
    <mergeCell ref="S141:T141"/>
    <mergeCell ref="U141:V141"/>
    <mergeCell ref="W141:X141"/>
    <mergeCell ref="Y141:Z141"/>
    <mergeCell ref="AA141:AB141"/>
    <mergeCell ref="AC141:AD141"/>
    <mergeCell ref="AI140:AJ140"/>
    <mergeCell ref="A141:B141"/>
    <mergeCell ref="C141:D141"/>
    <mergeCell ref="E141:F141"/>
    <mergeCell ref="G141:H141"/>
    <mergeCell ref="I141:J141"/>
    <mergeCell ref="K141:L141"/>
    <mergeCell ref="M141:N141"/>
    <mergeCell ref="O141:P141"/>
    <mergeCell ref="Q141:R141"/>
    <mergeCell ref="W140:X140"/>
    <mergeCell ref="Y140:Z140"/>
    <mergeCell ref="AA140:AB140"/>
    <mergeCell ref="AC140:AD140"/>
    <mergeCell ref="AE140:AF140"/>
    <mergeCell ref="AG140:AH140"/>
    <mergeCell ref="K140:L140"/>
    <mergeCell ref="M140:N140"/>
    <mergeCell ref="O140:P140"/>
    <mergeCell ref="Q140:R140"/>
    <mergeCell ref="S140:T140"/>
    <mergeCell ref="U140:V140"/>
    <mergeCell ref="AA145:AB145"/>
    <mergeCell ref="AC145:AD145"/>
    <mergeCell ref="AE145:AF145"/>
    <mergeCell ref="AG145:AH145"/>
    <mergeCell ref="AI145:AJ145"/>
    <mergeCell ref="A146:B146"/>
    <mergeCell ref="C146:D146"/>
    <mergeCell ref="E146:F146"/>
    <mergeCell ref="G146:H146"/>
    <mergeCell ref="I146:J146"/>
    <mergeCell ref="O145:P145"/>
    <mergeCell ref="Q145:R145"/>
    <mergeCell ref="S145:T145"/>
    <mergeCell ref="U145:V145"/>
    <mergeCell ref="W145:X145"/>
    <mergeCell ref="Y145:Z145"/>
    <mergeCell ref="AE144:AF144"/>
    <mergeCell ref="AG144:AH144"/>
    <mergeCell ref="AI144:AJ144"/>
    <mergeCell ref="A145:B145"/>
    <mergeCell ref="C145:D145"/>
    <mergeCell ref="E145:F145"/>
    <mergeCell ref="G145:H145"/>
    <mergeCell ref="I145:J145"/>
    <mergeCell ref="K145:L145"/>
    <mergeCell ref="M145:N145"/>
    <mergeCell ref="S144:T144"/>
    <mergeCell ref="U144:V144"/>
    <mergeCell ref="W144:X144"/>
    <mergeCell ref="Y144:Z144"/>
    <mergeCell ref="AA144:AB144"/>
    <mergeCell ref="AC144:AD144"/>
    <mergeCell ref="AI143:AJ143"/>
    <mergeCell ref="A144:B144"/>
    <mergeCell ref="C144:D144"/>
    <mergeCell ref="E144:F144"/>
    <mergeCell ref="G144:H144"/>
    <mergeCell ref="I144:J144"/>
    <mergeCell ref="K144:L144"/>
    <mergeCell ref="M144:N144"/>
    <mergeCell ref="O144:P144"/>
    <mergeCell ref="Q144:R144"/>
    <mergeCell ref="W143:X143"/>
    <mergeCell ref="Y143:Z143"/>
    <mergeCell ref="AA143:AB143"/>
    <mergeCell ref="AC143:AD143"/>
    <mergeCell ref="AE143:AF143"/>
    <mergeCell ref="AG143:AH143"/>
    <mergeCell ref="K143:L143"/>
    <mergeCell ref="M143:N143"/>
    <mergeCell ref="O143:P143"/>
    <mergeCell ref="Q143:R143"/>
    <mergeCell ref="S143:T143"/>
    <mergeCell ref="U143:V143"/>
    <mergeCell ref="AA148:AB148"/>
    <mergeCell ref="AC148:AD148"/>
    <mergeCell ref="AE148:AF148"/>
    <mergeCell ref="AG148:AH148"/>
    <mergeCell ref="AI148:AJ148"/>
    <mergeCell ref="A149:B149"/>
    <mergeCell ref="C149:D149"/>
    <mergeCell ref="E149:F149"/>
    <mergeCell ref="G149:H149"/>
    <mergeCell ref="I149:J149"/>
    <mergeCell ref="O148:P148"/>
    <mergeCell ref="Q148:R148"/>
    <mergeCell ref="S148:T148"/>
    <mergeCell ref="U148:V148"/>
    <mergeCell ref="W148:X148"/>
    <mergeCell ref="Y148:Z148"/>
    <mergeCell ref="AE147:AF147"/>
    <mergeCell ref="AG147:AH147"/>
    <mergeCell ref="AI147:AJ147"/>
    <mergeCell ref="A148:B148"/>
    <mergeCell ref="C148:D148"/>
    <mergeCell ref="E148:F148"/>
    <mergeCell ref="G148:H148"/>
    <mergeCell ref="I148:J148"/>
    <mergeCell ref="K148:L148"/>
    <mergeCell ref="M148:N148"/>
    <mergeCell ref="S147:T147"/>
    <mergeCell ref="U147:V147"/>
    <mergeCell ref="W147:X147"/>
    <mergeCell ref="Y147:Z147"/>
    <mergeCell ref="AA147:AB147"/>
    <mergeCell ref="AC147:AD147"/>
    <mergeCell ref="AI146:AJ146"/>
    <mergeCell ref="A147:B147"/>
    <mergeCell ref="C147:D147"/>
    <mergeCell ref="E147:F147"/>
    <mergeCell ref="G147:H147"/>
    <mergeCell ref="I147:J147"/>
    <mergeCell ref="K147:L147"/>
    <mergeCell ref="M147:N147"/>
    <mergeCell ref="O147:P147"/>
    <mergeCell ref="Q147:R147"/>
    <mergeCell ref="W146:X146"/>
    <mergeCell ref="Y146:Z146"/>
    <mergeCell ref="AA146:AB146"/>
    <mergeCell ref="AC146:AD146"/>
    <mergeCell ref="AE146:AF146"/>
    <mergeCell ref="AG146:AH146"/>
    <mergeCell ref="K146:L146"/>
    <mergeCell ref="M146:N146"/>
    <mergeCell ref="O146:P146"/>
    <mergeCell ref="Q146:R146"/>
    <mergeCell ref="S146:T146"/>
    <mergeCell ref="U146:V146"/>
    <mergeCell ref="AA151:AB151"/>
    <mergeCell ref="AC151:AD151"/>
    <mergeCell ref="AE151:AF151"/>
    <mergeCell ref="AG151:AH151"/>
    <mergeCell ref="AI151:AJ151"/>
    <mergeCell ref="A152:B152"/>
    <mergeCell ref="C152:D152"/>
    <mergeCell ref="E152:F152"/>
    <mergeCell ref="G152:H152"/>
    <mergeCell ref="I152:J152"/>
    <mergeCell ref="O151:P151"/>
    <mergeCell ref="Q151:R151"/>
    <mergeCell ref="S151:T151"/>
    <mergeCell ref="U151:V151"/>
    <mergeCell ref="W151:X151"/>
    <mergeCell ref="Y151:Z151"/>
    <mergeCell ref="AE150:AF150"/>
    <mergeCell ref="AG150:AH150"/>
    <mergeCell ref="AI150:AJ150"/>
    <mergeCell ref="A151:B151"/>
    <mergeCell ref="C151:D151"/>
    <mergeCell ref="E151:F151"/>
    <mergeCell ref="G151:H151"/>
    <mergeCell ref="I151:J151"/>
    <mergeCell ref="K151:L151"/>
    <mergeCell ref="M151:N151"/>
    <mergeCell ref="S150:T150"/>
    <mergeCell ref="U150:V150"/>
    <mergeCell ref="W150:X150"/>
    <mergeCell ref="Y150:Z150"/>
    <mergeCell ref="AA150:AB150"/>
    <mergeCell ref="AC150:AD150"/>
    <mergeCell ref="AI149:AJ149"/>
    <mergeCell ref="A150:B150"/>
    <mergeCell ref="C150:D150"/>
    <mergeCell ref="E150:F150"/>
    <mergeCell ref="G150:H150"/>
    <mergeCell ref="I150:J150"/>
    <mergeCell ref="K150:L150"/>
    <mergeCell ref="M150:N150"/>
    <mergeCell ref="O150:P150"/>
    <mergeCell ref="Q150:R150"/>
    <mergeCell ref="W149:X149"/>
    <mergeCell ref="Y149:Z149"/>
    <mergeCell ref="AA149:AB149"/>
    <mergeCell ref="AC149:AD149"/>
    <mergeCell ref="AE149:AF149"/>
    <mergeCell ref="AG149:AH149"/>
    <mergeCell ref="K149:L149"/>
    <mergeCell ref="M149:N149"/>
    <mergeCell ref="O149:P149"/>
    <mergeCell ref="Q149:R149"/>
    <mergeCell ref="S149:T149"/>
    <mergeCell ref="U149:V149"/>
    <mergeCell ref="AA154:AB154"/>
    <mergeCell ref="AC154:AD154"/>
    <mergeCell ref="AE154:AF154"/>
    <mergeCell ref="AG154:AH154"/>
    <mergeCell ref="AI154:AJ154"/>
    <mergeCell ref="A155:B155"/>
    <mergeCell ref="C155:D155"/>
    <mergeCell ref="E155:F155"/>
    <mergeCell ref="G155:H155"/>
    <mergeCell ref="I155:J155"/>
    <mergeCell ref="O154:P154"/>
    <mergeCell ref="Q154:R154"/>
    <mergeCell ref="S154:T154"/>
    <mergeCell ref="U154:V154"/>
    <mergeCell ref="W154:X154"/>
    <mergeCell ref="Y154:Z154"/>
    <mergeCell ref="AE153:AF153"/>
    <mergeCell ref="AG153:AH153"/>
    <mergeCell ref="AI153:AJ153"/>
    <mergeCell ref="A154:B154"/>
    <mergeCell ref="C154:D154"/>
    <mergeCell ref="E154:F154"/>
    <mergeCell ref="G154:H154"/>
    <mergeCell ref="I154:J154"/>
    <mergeCell ref="K154:L154"/>
    <mergeCell ref="M154:N154"/>
    <mergeCell ref="S153:T153"/>
    <mergeCell ref="U153:V153"/>
    <mergeCell ref="W153:X153"/>
    <mergeCell ref="Y153:Z153"/>
    <mergeCell ref="AA153:AB153"/>
    <mergeCell ref="AC153:AD153"/>
    <mergeCell ref="AI152:AJ152"/>
    <mergeCell ref="A153:B153"/>
    <mergeCell ref="C153:D153"/>
    <mergeCell ref="E153:F153"/>
    <mergeCell ref="G153:H153"/>
    <mergeCell ref="I153:J153"/>
    <mergeCell ref="K153:L153"/>
    <mergeCell ref="M153:N153"/>
    <mergeCell ref="O153:P153"/>
    <mergeCell ref="Q153:R153"/>
    <mergeCell ref="W152:X152"/>
    <mergeCell ref="Y152:Z152"/>
    <mergeCell ref="AA152:AB152"/>
    <mergeCell ref="AC152:AD152"/>
    <mergeCell ref="AE152:AF152"/>
    <mergeCell ref="AG152:AH152"/>
    <mergeCell ref="K152:L152"/>
    <mergeCell ref="M152:N152"/>
    <mergeCell ref="O152:P152"/>
    <mergeCell ref="Q152:R152"/>
    <mergeCell ref="S152:T152"/>
    <mergeCell ref="U152:V152"/>
    <mergeCell ref="AA157:AB157"/>
    <mergeCell ref="AC157:AD157"/>
    <mergeCell ref="AE157:AF157"/>
    <mergeCell ref="AG157:AH157"/>
    <mergeCell ref="AI157:AJ157"/>
    <mergeCell ref="A158:B158"/>
    <mergeCell ref="C158:D158"/>
    <mergeCell ref="E158:F158"/>
    <mergeCell ref="G158:H158"/>
    <mergeCell ref="I158:J158"/>
    <mergeCell ref="O157:P157"/>
    <mergeCell ref="Q157:R157"/>
    <mergeCell ref="S157:T157"/>
    <mergeCell ref="U157:V157"/>
    <mergeCell ref="W157:X157"/>
    <mergeCell ref="Y157:Z157"/>
    <mergeCell ref="AE156:AF156"/>
    <mergeCell ref="AG156:AH156"/>
    <mergeCell ref="AI156:AJ156"/>
    <mergeCell ref="A157:B157"/>
    <mergeCell ref="C157:D157"/>
    <mergeCell ref="E157:F157"/>
    <mergeCell ref="G157:H157"/>
    <mergeCell ref="I157:J157"/>
    <mergeCell ref="K157:L157"/>
    <mergeCell ref="M157:N157"/>
    <mergeCell ref="S156:T156"/>
    <mergeCell ref="U156:V156"/>
    <mergeCell ref="W156:X156"/>
    <mergeCell ref="Y156:Z156"/>
    <mergeCell ref="AA156:AB156"/>
    <mergeCell ref="AC156:AD156"/>
    <mergeCell ref="AI155:AJ155"/>
    <mergeCell ref="A156:B156"/>
    <mergeCell ref="C156:D156"/>
    <mergeCell ref="E156:F156"/>
    <mergeCell ref="G156:H156"/>
    <mergeCell ref="I156:J156"/>
    <mergeCell ref="K156:L156"/>
    <mergeCell ref="M156:N156"/>
    <mergeCell ref="O156:P156"/>
    <mergeCell ref="Q156:R156"/>
    <mergeCell ref="W155:X155"/>
    <mergeCell ref="Y155:Z155"/>
    <mergeCell ref="AA155:AB155"/>
    <mergeCell ref="AC155:AD155"/>
    <mergeCell ref="AE155:AF155"/>
    <mergeCell ref="AG155:AH155"/>
    <mergeCell ref="K155:L155"/>
    <mergeCell ref="M155:N155"/>
    <mergeCell ref="O155:P155"/>
    <mergeCell ref="Q155:R155"/>
    <mergeCell ref="S155:T155"/>
    <mergeCell ref="U155:V155"/>
    <mergeCell ref="AA160:AB160"/>
    <mergeCell ref="AC160:AD160"/>
    <mergeCell ref="AE160:AF160"/>
    <mergeCell ref="AG160:AH160"/>
    <mergeCell ref="AI160:AJ160"/>
    <mergeCell ref="A161:B161"/>
    <mergeCell ref="C161:D161"/>
    <mergeCell ref="E161:F161"/>
    <mergeCell ref="G161:H161"/>
    <mergeCell ref="I161:J161"/>
    <mergeCell ref="O160:P160"/>
    <mergeCell ref="Q160:R160"/>
    <mergeCell ref="S160:T160"/>
    <mergeCell ref="U160:V160"/>
    <mergeCell ref="W160:X160"/>
    <mergeCell ref="Y160:Z160"/>
    <mergeCell ref="AE159:AF159"/>
    <mergeCell ref="AG159:AH159"/>
    <mergeCell ref="AI159:AJ159"/>
    <mergeCell ref="A160:B160"/>
    <mergeCell ref="C160:D160"/>
    <mergeCell ref="E160:F160"/>
    <mergeCell ref="G160:H160"/>
    <mergeCell ref="I160:J160"/>
    <mergeCell ref="K160:L160"/>
    <mergeCell ref="M160:N160"/>
    <mergeCell ref="S159:T159"/>
    <mergeCell ref="U159:V159"/>
    <mergeCell ref="W159:X159"/>
    <mergeCell ref="Y159:Z159"/>
    <mergeCell ref="AA159:AB159"/>
    <mergeCell ref="AC159:AD159"/>
    <mergeCell ref="AI158:AJ158"/>
    <mergeCell ref="A159:B159"/>
    <mergeCell ref="C159:D159"/>
    <mergeCell ref="E159:F159"/>
    <mergeCell ref="G159:H159"/>
    <mergeCell ref="I159:J159"/>
    <mergeCell ref="K159:L159"/>
    <mergeCell ref="M159:N159"/>
    <mergeCell ref="O159:P159"/>
    <mergeCell ref="Q159:R159"/>
    <mergeCell ref="W158:X158"/>
    <mergeCell ref="Y158:Z158"/>
    <mergeCell ref="AA158:AB158"/>
    <mergeCell ref="AC158:AD158"/>
    <mergeCell ref="AE158:AF158"/>
    <mergeCell ref="AG158:AH158"/>
    <mergeCell ref="K158:L158"/>
    <mergeCell ref="M158:N158"/>
    <mergeCell ref="O158:P158"/>
    <mergeCell ref="Q158:R158"/>
    <mergeCell ref="S158:T158"/>
    <mergeCell ref="U158:V158"/>
    <mergeCell ref="AA163:AB163"/>
    <mergeCell ref="AC163:AD163"/>
    <mergeCell ref="AE163:AF163"/>
    <mergeCell ref="AG163:AH163"/>
    <mergeCell ref="AI163:AJ163"/>
    <mergeCell ref="A164:B164"/>
    <mergeCell ref="C164:D164"/>
    <mergeCell ref="E164:F164"/>
    <mergeCell ref="G164:H164"/>
    <mergeCell ref="I164:J164"/>
    <mergeCell ref="O163:P163"/>
    <mergeCell ref="Q163:R163"/>
    <mergeCell ref="S163:T163"/>
    <mergeCell ref="U163:V163"/>
    <mergeCell ref="W163:X163"/>
    <mergeCell ref="Y163:Z163"/>
    <mergeCell ref="AE162:AF162"/>
    <mergeCell ref="AG162:AH162"/>
    <mergeCell ref="AI162:AJ162"/>
    <mergeCell ref="A163:B163"/>
    <mergeCell ref="C163:D163"/>
    <mergeCell ref="E163:F163"/>
    <mergeCell ref="G163:H163"/>
    <mergeCell ref="I163:J163"/>
    <mergeCell ref="K163:L163"/>
    <mergeCell ref="M163:N163"/>
    <mergeCell ref="S162:T162"/>
    <mergeCell ref="U162:V162"/>
    <mergeCell ref="W162:X162"/>
    <mergeCell ref="Y162:Z162"/>
    <mergeCell ref="AA162:AB162"/>
    <mergeCell ref="AC162:AD162"/>
    <mergeCell ref="AI161:AJ161"/>
    <mergeCell ref="A162:B162"/>
    <mergeCell ref="C162:D162"/>
    <mergeCell ref="E162:F162"/>
    <mergeCell ref="G162:H162"/>
    <mergeCell ref="I162:J162"/>
    <mergeCell ref="K162:L162"/>
    <mergeCell ref="M162:N162"/>
    <mergeCell ref="O162:P162"/>
    <mergeCell ref="Q162:R162"/>
    <mergeCell ref="W161:X161"/>
    <mergeCell ref="Y161:Z161"/>
    <mergeCell ref="AA161:AB161"/>
    <mergeCell ref="AC161:AD161"/>
    <mergeCell ref="AE161:AF161"/>
    <mergeCell ref="AG161:AH161"/>
    <mergeCell ref="K161:L161"/>
    <mergeCell ref="M161:N161"/>
    <mergeCell ref="O161:P161"/>
    <mergeCell ref="Q161:R161"/>
    <mergeCell ref="S161:T161"/>
    <mergeCell ref="U161:V161"/>
    <mergeCell ref="AA166:AB166"/>
    <mergeCell ref="AC166:AD166"/>
    <mergeCell ref="AE166:AF166"/>
    <mergeCell ref="AG166:AH166"/>
    <mergeCell ref="AI166:AJ166"/>
    <mergeCell ref="A167:B167"/>
    <mergeCell ref="C167:D167"/>
    <mergeCell ref="E167:F167"/>
    <mergeCell ref="G167:H167"/>
    <mergeCell ref="I167:J167"/>
    <mergeCell ref="O166:P166"/>
    <mergeCell ref="Q166:R166"/>
    <mergeCell ref="S166:T166"/>
    <mergeCell ref="U166:V166"/>
    <mergeCell ref="W166:X166"/>
    <mergeCell ref="Y166:Z166"/>
    <mergeCell ref="AE165:AF165"/>
    <mergeCell ref="AG165:AH165"/>
    <mergeCell ref="AI165:AJ165"/>
    <mergeCell ref="A166:B166"/>
    <mergeCell ref="C166:D166"/>
    <mergeCell ref="E166:F166"/>
    <mergeCell ref="G166:H166"/>
    <mergeCell ref="I166:J166"/>
    <mergeCell ref="K166:L166"/>
    <mergeCell ref="M166:N166"/>
    <mergeCell ref="S165:T165"/>
    <mergeCell ref="U165:V165"/>
    <mergeCell ref="W165:X165"/>
    <mergeCell ref="Y165:Z165"/>
    <mergeCell ref="AA165:AB165"/>
    <mergeCell ref="AC165:AD165"/>
    <mergeCell ref="AI164:AJ164"/>
    <mergeCell ref="A165:B165"/>
    <mergeCell ref="C165:D165"/>
    <mergeCell ref="E165:F165"/>
    <mergeCell ref="G165:H165"/>
    <mergeCell ref="I165:J165"/>
    <mergeCell ref="K165:L165"/>
    <mergeCell ref="M165:N165"/>
    <mergeCell ref="O165:P165"/>
    <mergeCell ref="Q165:R165"/>
    <mergeCell ref="W164:X164"/>
    <mergeCell ref="Y164:Z164"/>
    <mergeCell ref="AA164:AB164"/>
    <mergeCell ref="AC164:AD164"/>
    <mergeCell ref="AE164:AF164"/>
    <mergeCell ref="AG164:AH164"/>
    <mergeCell ref="K164:L164"/>
    <mergeCell ref="M164:N164"/>
    <mergeCell ref="O164:P164"/>
    <mergeCell ref="Q164:R164"/>
    <mergeCell ref="S164:T164"/>
    <mergeCell ref="U164:V164"/>
    <mergeCell ref="AA169:AB169"/>
    <mergeCell ref="AC169:AD169"/>
    <mergeCell ref="AE169:AF169"/>
    <mergeCell ref="AG169:AH169"/>
    <mergeCell ref="AI169:AJ169"/>
    <mergeCell ref="A170:B170"/>
    <mergeCell ref="C170:D170"/>
    <mergeCell ref="E170:F170"/>
    <mergeCell ref="G170:H170"/>
    <mergeCell ref="I170:J170"/>
    <mergeCell ref="O169:P169"/>
    <mergeCell ref="Q169:R169"/>
    <mergeCell ref="S169:T169"/>
    <mergeCell ref="U169:V169"/>
    <mergeCell ref="W169:X169"/>
    <mergeCell ref="Y169:Z169"/>
    <mergeCell ref="AE168:AF168"/>
    <mergeCell ref="AG168:AH168"/>
    <mergeCell ref="AI168:AJ168"/>
    <mergeCell ref="A169:B169"/>
    <mergeCell ref="C169:D169"/>
    <mergeCell ref="E169:F169"/>
    <mergeCell ref="G169:H169"/>
    <mergeCell ref="I169:J169"/>
    <mergeCell ref="K169:L169"/>
    <mergeCell ref="M169:N169"/>
    <mergeCell ref="S168:T168"/>
    <mergeCell ref="U168:V168"/>
    <mergeCell ref="W168:X168"/>
    <mergeCell ref="Y168:Z168"/>
    <mergeCell ref="AA168:AB168"/>
    <mergeCell ref="AC168:AD168"/>
    <mergeCell ref="AI167:AJ167"/>
    <mergeCell ref="A168:B168"/>
    <mergeCell ref="C168:D168"/>
    <mergeCell ref="E168:F168"/>
    <mergeCell ref="G168:H168"/>
    <mergeCell ref="I168:J168"/>
    <mergeCell ref="K168:L168"/>
    <mergeCell ref="M168:N168"/>
    <mergeCell ref="O168:P168"/>
    <mergeCell ref="Q168:R168"/>
    <mergeCell ref="W167:X167"/>
    <mergeCell ref="Y167:Z167"/>
    <mergeCell ref="AA167:AB167"/>
    <mergeCell ref="AC167:AD167"/>
    <mergeCell ref="AE167:AF167"/>
    <mergeCell ref="AG167:AH167"/>
    <mergeCell ref="K167:L167"/>
    <mergeCell ref="M167:N167"/>
    <mergeCell ref="O167:P167"/>
    <mergeCell ref="Q167:R167"/>
    <mergeCell ref="S167:T167"/>
    <mergeCell ref="U167:V167"/>
    <mergeCell ref="AA172:AB172"/>
    <mergeCell ref="AC172:AD172"/>
    <mergeCell ref="AE172:AF172"/>
    <mergeCell ref="AG172:AH172"/>
    <mergeCell ref="AI172:AJ172"/>
    <mergeCell ref="A173:B173"/>
    <mergeCell ref="C173:D173"/>
    <mergeCell ref="E173:F173"/>
    <mergeCell ref="G173:H173"/>
    <mergeCell ref="I173:J173"/>
    <mergeCell ref="O172:P172"/>
    <mergeCell ref="Q172:R172"/>
    <mergeCell ref="S172:T172"/>
    <mergeCell ref="U172:V172"/>
    <mergeCell ref="W172:X172"/>
    <mergeCell ref="Y172:Z172"/>
    <mergeCell ref="AE171:AF171"/>
    <mergeCell ref="AG171:AH171"/>
    <mergeCell ref="AI171:AJ171"/>
    <mergeCell ref="A172:B172"/>
    <mergeCell ref="C172:D172"/>
    <mergeCell ref="E172:F172"/>
    <mergeCell ref="G172:H172"/>
    <mergeCell ref="I172:J172"/>
    <mergeCell ref="K172:L172"/>
    <mergeCell ref="M172:N172"/>
    <mergeCell ref="S171:T171"/>
    <mergeCell ref="U171:V171"/>
    <mergeCell ref="W171:X171"/>
    <mergeCell ref="Y171:Z171"/>
    <mergeCell ref="AA171:AB171"/>
    <mergeCell ref="AC171:AD171"/>
    <mergeCell ref="AI170:AJ170"/>
    <mergeCell ref="A171:B171"/>
    <mergeCell ref="C171:D171"/>
    <mergeCell ref="E171:F171"/>
    <mergeCell ref="G171:H171"/>
    <mergeCell ref="I171:J171"/>
    <mergeCell ref="K171:L171"/>
    <mergeCell ref="M171:N171"/>
    <mergeCell ref="O171:P171"/>
    <mergeCell ref="Q171:R171"/>
    <mergeCell ref="W170:X170"/>
    <mergeCell ref="Y170:Z170"/>
    <mergeCell ref="AA170:AB170"/>
    <mergeCell ref="AC170:AD170"/>
    <mergeCell ref="AE170:AF170"/>
    <mergeCell ref="AG170:AH170"/>
    <mergeCell ref="K170:L170"/>
    <mergeCell ref="M170:N170"/>
    <mergeCell ref="O170:P170"/>
    <mergeCell ref="Q170:R170"/>
    <mergeCell ref="S170:T170"/>
    <mergeCell ref="U170:V170"/>
    <mergeCell ref="AA175:AB175"/>
    <mergeCell ref="AC175:AD175"/>
    <mergeCell ref="AE175:AF175"/>
    <mergeCell ref="AG175:AH175"/>
    <mergeCell ref="AI175:AJ175"/>
    <mergeCell ref="A176:B176"/>
    <mergeCell ref="C176:D176"/>
    <mergeCell ref="E176:F176"/>
    <mergeCell ref="G176:H176"/>
    <mergeCell ref="I176:J176"/>
    <mergeCell ref="O175:P175"/>
    <mergeCell ref="Q175:R175"/>
    <mergeCell ref="S175:T175"/>
    <mergeCell ref="U175:V175"/>
    <mergeCell ref="W175:X175"/>
    <mergeCell ref="Y175:Z175"/>
    <mergeCell ref="AE174:AF174"/>
    <mergeCell ref="AG174:AH174"/>
    <mergeCell ref="AI174:AJ174"/>
    <mergeCell ref="A175:B175"/>
    <mergeCell ref="C175:D175"/>
    <mergeCell ref="E175:F175"/>
    <mergeCell ref="G175:H175"/>
    <mergeCell ref="I175:J175"/>
    <mergeCell ref="K175:L175"/>
    <mergeCell ref="M175:N175"/>
    <mergeCell ref="S174:T174"/>
    <mergeCell ref="U174:V174"/>
    <mergeCell ref="W174:X174"/>
    <mergeCell ref="Y174:Z174"/>
    <mergeCell ref="AA174:AB174"/>
    <mergeCell ref="AC174:AD174"/>
    <mergeCell ref="AI173:AJ173"/>
    <mergeCell ref="A174:B174"/>
    <mergeCell ref="C174:D174"/>
    <mergeCell ref="E174:F174"/>
    <mergeCell ref="G174:H174"/>
    <mergeCell ref="I174:J174"/>
    <mergeCell ref="K174:L174"/>
    <mergeCell ref="M174:N174"/>
    <mergeCell ref="O174:P174"/>
    <mergeCell ref="Q174:R174"/>
    <mergeCell ref="W173:X173"/>
    <mergeCell ref="Y173:Z173"/>
    <mergeCell ref="AA173:AB173"/>
    <mergeCell ref="AC173:AD173"/>
    <mergeCell ref="AE173:AF173"/>
    <mergeCell ref="AG173:AH173"/>
    <mergeCell ref="K173:L173"/>
    <mergeCell ref="M173:N173"/>
    <mergeCell ref="O173:P173"/>
    <mergeCell ref="Q173:R173"/>
    <mergeCell ref="S173:T173"/>
    <mergeCell ref="U173:V173"/>
    <mergeCell ref="AA178:AB178"/>
    <mergeCell ref="AC178:AD178"/>
    <mergeCell ref="AE178:AF178"/>
    <mergeCell ref="AG178:AH178"/>
    <mergeCell ref="AI178:AJ178"/>
    <mergeCell ref="A179:B179"/>
    <mergeCell ref="C179:D179"/>
    <mergeCell ref="E179:F179"/>
    <mergeCell ref="G179:H179"/>
    <mergeCell ref="I179:J179"/>
    <mergeCell ref="O178:P178"/>
    <mergeCell ref="Q178:R178"/>
    <mergeCell ref="S178:T178"/>
    <mergeCell ref="U178:V178"/>
    <mergeCell ref="W178:X178"/>
    <mergeCell ref="Y178:Z178"/>
    <mergeCell ref="AE177:AF177"/>
    <mergeCell ref="AG177:AH177"/>
    <mergeCell ref="AI177:AJ177"/>
    <mergeCell ref="A178:B178"/>
    <mergeCell ref="C178:D178"/>
    <mergeCell ref="E178:F178"/>
    <mergeCell ref="G178:H178"/>
    <mergeCell ref="I178:J178"/>
    <mergeCell ref="K178:L178"/>
    <mergeCell ref="M178:N178"/>
    <mergeCell ref="S177:T177"/>
    <mergeCell ref="U177:V177"/>
    <mergeCell ref="W177:X177"/>
    <mergeCell ref="Y177:Z177"/>
    <mergeCell ref="AA177:AB177"/>
    <mergeCell ref="AC177:AD177"/>
    <mergeCell ref="AI176:AJ176"/>
    <mergeCell ref="A177:B177"/>
    <mergeCell ref="C177:D177"/>
    <mergeCell ref="E177:F177"/>
    <mergeCell ref="G177:H177"/>
    <mergeCell ref="I177:J177"/>
    <mergeCell ref="K177:L177"/>
    <mergeCell ref="M177:N177"/>
    <mergeCell ref="O177:P177"/>
    <mergeCell ref="Q177:R177"/>
    <mergeCell ref="W176:X176"/>
    <mergeCell ref="Y176:Z176"/>
    <mergeCell ref="AA176:AB176"/>
    <mergeCell ref="AC176:AD176"/>
    <mergeCell ref="AE176:AF176"/>
    <mergeCell ref="AG176:AH176"/>
    <mergeCell ref="K176:L176"/>
    <mergeCell ref="M176:N176"/>
    <mergeCell ref="O176:P176"/>
    <mergeCell ref="Q176:R176"/>
    <mergeCell ref="S176:T176"/>
    <mergeCell ref="U176:V176"/>
    <mergeCell ref="AA181:AB181"/>
    <mergeCell ref="AC181:AD181"/>
    <mergeCell ref="AE181:AF181"/>
    <mergeCell ref="AG181:AH181"/>
    <mergeCell ref="AI181:AJ181"/>
    <mergeCell ref="A182:B182"/>
    <mergeCell ref="C182:D182"/>
    <mergeCell ref="E182:F182"/>
    <mergeCell ref="G182:H182"/>
    <mergeCell ref="I182:J182"/>
    <mergeCell ref="O181:P181"/>
    <mergeCell ref="Q181:R181"/>
    <mergeCell ref="S181:T181"/>
    <mergeCell ref="U181:V181"/>
    <mergeCell ref="W181:X181"/>
    <mergeCell ref="Y181:Z181"/>
    <mergeCell ref="AE180:AF180"/>
    <mergeCell ref="AG180:AH180"/>
    <mergeCell ref="AI180:AJ180"/>
    <mergeCell ref="A181:B181"/>
    <mergeCell ref="C181:D181"/>
    <mergeCell ref="E181:F181"/>
    <mergeCell ref="G181:H181"/>
    <mergeCell ref="I181:J181"/>
    <mergeCell ref="K181:L181"/>
    <mergeCell ref="M181:N181"/>
    <mergeCell ref="S180:T180"/>
    <mergeCell ref="U180:V180"/>
    <mergeCell ref="W180:X180"/>
    <mergeCell ref="Y180:Z180"/>
    <mergeCell ref="AA180:AB180"/>
    <mergeCell ref="AC180:AD180"/>
    <mergeCell ref="AI179:AJ179"/>
    <mergeCell ref="A180:B180"/>
    <mergeCell ref="C180:D180"/>
    <mergeCell ref="E180:F180"/>
    <mergeCell ref="G180:H180"/>
    <mergeCell ref="I180:J180"/>
    <mergeCell ref="K180:L180"/>
    <mergeCell ref="M180:N180"/>
    <mergeCell ref="O180:P180"/>
    <mergeCell ref="Q180:R180"/>
    <mergeCell ref="W179:X179"/>
    <mergeCell ref="Y179:Z179"/>
    <mergeCell ref="AA179:AB179"/>
    <mergeCell ref="AC179:AD179"/>
    <mergeCell ref="AE179:AF179"/>
    <mergeCell ref="AG179:AH179"/>
    <mergeCell ref="K179:L179"/>
    <mergeCell ref="M179:N179"/>
    <mergeCell ref="O179:P179"/>
    <mergeCell ref="Q179:R179"/>
    <mergeCell ref="S179:T179"/>
    <mergeCell ref="U179:V179"/>
    <mergeCell ref="AA184:AB184"/>
    <mergeCell ref="AC184:AD184"/>
    <mergeCell ref="AE184:AF184"/>
    <mergeCell ref="AG184:AH184"/>
    <mergeCell ref="AI184:AJ184"/>
    <mergeCell ref="A185:B185"/>
    <mergeCell ref="C185:D185"/>
    <mergeCell ref="E185:F185"/>
    <mergeCell ref="G185:H185"/>
    <mergeCell ref="I185:J185"/>
    <mergeCell ref="O184:P184"/>
    <mergeCell ref="Q184:R184"/>
    <mergeCell ref="S184:T184"/>
    <mergeCell ref="U184:V184"/>
    <mergeCell ref="W184:X184"/>
    <mergeCell ref="Y184:Z184"/>
    <mergeCell ref="AE183:AF183"/>
    <mergeCell ref="AG183:AH183"/>
    <mergeCell ref="AI183:AJ183"/>
    <mergeCell ref="A184:B184"/>
    <mergeCell ref="C184:D184"/>
    <mergeCell ref="E184:F184"/>
    <mergeCell ref="G184:H184"/>
    <mergeCell ref="I184:J184"/>
    <mergeCell ref="K184:L184"/>
    <mergeCell ref="M184:N184"/>
    <mergeCell ref="S183:T183"/>
    <mergeCell ref="U183:V183"/>
    <mergeCell ref="W183:X183"/>
    <mergeCell ref="Y183:Z183"/>
    <mergeCell ref="AA183:AB183"/>
    <mergeCell ref="AC183:AD183"/>
    <mergeCell ref="AI182:AJ182"/>
    <mergeCell ref="A183:B183"/>
    <mergeCell ref="C183:D183"/>
    <mergeCell ref="E183:F183"/>
    <mergeCell ref="G183:H183"/>
    <mergeCell ref="I183:J183"/>
    <mergeCell ref="K183:L183"/>
    <mergeCell ref="M183:N183"/>
    <mergeCell ref="O183:P183"/>
    <mergeCell ref="Q183:R183"/>
    <mergeCell ref="W182:X182"/>
    <mergeCell ref="Y182:Z182"/>
    <mergeCell ref="AA182:AB182"/>
    <mergeCell ref="AC182:AD182"/>
    <mergeCell ref="AE182:AF182"/>
    <mergeCell ref="AG182:AH182"/>
    <mergeCell ref="K182:L182"/>
    <mergeCell ref="M182:N182"/>
    <mergeCell ref="O182:P182"/>
    <mergeCell ref="Q182:R182"/>
    <mergeCell ref="S182:T182"/>
    <mergeCell ref="U182:V182"/>
    <mergeCell ref="AA187:AB187"/>
    <mergeCell ref="AC187:AD187"/>
    <mergeCell ref="AE187:AF187"/>
    <mergeCell ref="AG187:AH187"/>
    <mergeCell ref="AI187:AJ187"/>
    <mergeCell ref="A188:B188"/>
    <mergeCell ref="C188:D188"/>
    <mergeCell ref="E188:F188"/>
    <mergeCell ref="G188:H188"/>
    <mergeCell ref="I188:J188"/>
    <mergeCell ref="O187:P187"/>
    <mergeCell ref="Q187:R187"/>
    <mergeCell ref="S187:T187"/>
    <mergeCell ref="U187:V187"/>
    <mergeCell ref="W187:X187"/>
    <mergeCell ref="Y187:Z187"/>
    <mergeCell ref="AI185:AJ185"/>
    <mergeCell ref="A186:B186"/>
    <mergeCell ref="C186:AJ186"/>
    <mergeCell ref="A187:B187"/>
    <mergeCell ref="C187:D187"/>
    <mergeCell ref="E187:F187"/>
    <mergeCell ref="G187:H187"/>
    <mergeCell ref="I187:J187"/>
    <mergeCell ref="K187:L187"/>
    <mergeCell ref="M187:N187"/>
    <mergeCell ref="W185:X185"/>
    <mergeCell ref="Y185:Z185"/>
    <mergeCell ref="AA185:AB185"/>
    <mergeCell ref="AC185:AD185"/>
    <mergeCell ref="AE185:AF185"/>
    <mergeCell ref="AG185:AH185"/>
    <mergeCell ref="K185:L185"/>
    <mergeCell ref="M185:N185"/>
    <mergeCell ref="O185:P185"/>
    <mergeCell ref="Q185:R185"/>
    <mergeCell ref="S185:T185"/>
    <mergeCell ref="U185:V185"/>
    <mergeCell ref="AA190:AB190"/>
    <mergeCell ref="AC190:AD190"/>
    <mergeCell ref="AE190:AF190"/>
    <mergeCell ref="AG190:AH190"/>
    <mergeCell ref="AI190:AJ190"/>
    <mergeCell ref="A191:B191"/>
    <mergeCell ref="C191:D191"/>
    <mergeCell ref="E191:F191"/>
    <mergeCell ref="G191:H191"/>
    <mergeCell ref="I191:J191"/>
    <mergeCell ref="O190:P190"/>
    <mergeCell ref="Q190:R190"/>
    <mergeCell ref="S190:T190"/>
    <mergeCell ref="U190:V190"/>
    <mergeCell ref="W190:X190"/>
    <mergeCell ref="Y190:Z190"/>
    <mergeCell ref="AE189:AF189"/>
    <mergeCell ref="AG189:AH189"/>
    <mergeCell ref="AI189:AJ189"/>
    <mergeCell ref="A190:B190"/>
    <mergeCell ref="C190:D190"/>
    <mergeCell ref="E190:F190"/>
    <mergeCell ref="G190:H190"/>
    <mergeCell ref="I190:J190"/>
    <mergeCell ref="K190:L190"/>
    <mergeCell ref="M190:N190"/>
    <mergeCell ref="S189:T189"/>
    <mergeCell ref="U189:V189"/>
    <mergeCell ref="W189:X189"/>
    <mergeCell ref="Y189:Z189"/>
    <mergeCell ref="AA189:AB189"/>
    <mergeCell ref="AC189:AD189"/>
    <mergeCell ref="AI188:AJ188"/>
    <mergeCell ref="A189:B189"/>
    <mergeCell ref="C189:D189"/>
    <mergeCell ref="E189:F189"/>
    <mergeCell ref="G189:H189"/>
    <mergeCell ref="I189:J189"/>
    <mergeCell ref="K189:L189"/>
    <mergeCell ref="M189:N189"/>
    <mergeCell ref="O189:P189"/>
    <mergeCell ref="Q189:R189"/>
    <mergeCell ref="W188:X188"/>
    <mergeCell ref="Y188:Z188"/>
    <mergeCell ref="AA188:AB188"/>
    <mergeCell ref="AC188:AD188"/>
    <mergeCell ref="AE188:AF188"/>
    <mergeCell ref="AG188:AH188"/>
    <mergeCell ref="K188:L188"/>
    <mergeCell ref="M188:N188"/>
    <mergeCell ref="O188:P188"/>
    <mergeCell ref="Q188:R188"/>
    <mergeCell ref="S188:T188"/>
    <mergeCell ref="U188:V188"/>
    <mergeCell ref="AA193:AB193"/>
    <mergeCell ref="AC193:AD193"/>
    <mergeCell ref="AE193:AF193"/>
    <mergeCell ref="AG193:AH193"/>
    <mergeCell ref="AI193:AJ193"/>
    <mergeCell ref="A194:B194"/>
    <mergeCell ref="C194:D194"/>
    <mergeCell ref="E194:F194"/>
    <mergeCell ref="G194:H194"/>
    <mergeCell ref="I194:J194"/>
    <mergeCell ref="O193:P193"/>
    <mergeCell ref="Q193:R193"/>
    <mergeCell ref="S193:T193"/>
    <mergeCell ref="U193:V193"/>
    <mergeCell ref="W193:X193"/>
    <mergeCell ref="Y193:Z193"/>
    <mergeCell ref="AE192:AF192"/>
    <mergeCell ref="AG192:AH192"/>
    <mergeCell ref="AI192:AJ192"/>
    <mergeCell ref="A193:B193"/>
    <mergeCell ref="C193:D193"/>
    <mergeCell ref="E193:F193"/>
    <mergeCell ref="G193:H193"/>
    <mergeCell ref="I193:J193"/>
    <mergeCell ref="K193:L193"/>
    <mergeCell ref="M193:N193"/>
    <mergeCell ref="S192:T192"/>
    <mergeCell ref="U192:V192"/>
    <mergeCell ref="W192:X192"/>
    <mergeCell ref="Y192:Z192"/>
    <mergeCell ref="AA192:AB192"/>
    <mergeCell ref="AC192:AD192"/>
    <mergeCell ref="AI191:AJ191"/>
    <mergeCell ref="A192:B192"/>
    <mergeCell ref="C192:D192"/>
    <mergeCell ref="E192:F192"/>
    <mergeCell ref="G192:H192"/>
    <mergeCell ref="I192:J192"/>
    <mergeCell ref="K192:L192"/>
    <mergeCell ref="M192:N192"/>
    <mergeCell ref="O192:P192"/>
    <mergeCell ref="Q192:R192"/>
    <mergeCell ref="W191:X191"/>
    <mergeCell ref="Y191:Z191"/>
    <mergeCell ref="AA191:AB191"/>
    <mergeCell ref="AC191:AD191"/>
    <mergeCell ref="AE191:AF191"/>
    <mergeCell ref="AG191:AH191"/>
    <mergeCell ref="K191:L191"/>
    <mergeCell ref="M191:N191"/>
    <mergeCell ref="O191:P191"/>
    <mergeCell ref="Q191:R191"/>
    <mergeCell ref="S191:T191"/>
    <mergeCell ref="U191:V191"/>
    <mergeCell ref="AA196:AB196"/>
    <mergeCell ref="AC196:AD196"/>
    <mergeCell ref="AE196:AF196"/>
    <mergeCell ref="AG196:AH196"/>
    <mergeCell ref="AI196:AJ196"/>
    <mergeCell ref="A197:B197"/>
    <mergeCell ref="C197:D197"/>
    <mergeCell ref="E197:F197"/>
    <mergeCell ref="G197:H197"/>
    <mergeCell ref="I197:J197"/>
    <mergeCell ref="O196:P196"/>
    <mergeCell ref="Q196:R196"/>
    <mergeCell ref="S196:T196"/>
    <mergeCell ref="U196:V196"/>
    <mergeCell ref="W196:X196"/>
    <mergeCell ref="Y196:Z196"/>
    <mergeCell ref="AE195:AF195"/>
    <mergeCell ref="AG195:AH195"/>
    <mergeCell ref="AI195:AJ195"/>
    <mergeCell ref="A196:B196"/>
    <mergeCell ref="C196:D196"/>
    <mergeCell ref="E196:F196"/>
    <mergeCell ref="G196:H196"/>
    <mergeCell ref="I196:J196"/>
    <mergeCell ref="K196:L196"/>
    <mergeCell ref="M196:N196"/>
    <mergeCell ref="S195:T195"/>
    <mergeCell ref="U195:V195"/>
    <mergeCell ref="W195:X195"/>
    <mergeCell ref="Y195:Z195"/>
    <mergeCell ref="AA195:AB195"/>
    <mergeCell ref="AC195:AD195"/>
    <mergeCell ref="AI194:AJ194"/>
    <mergeCell ref="A195:B195"/>
    <mergeCell ref="C195:D195"/>
    <mergeCell ref="E195:F195"/>
    <mergeCell ref="G195:H195"/>
    <mergeCell ref="I195:J195"/>
    <mergeCell ref="K195:L195"/>
    <mergeCell ref="M195:N195"/>
    <mergeCell ref="O195:P195"/>
    <mergeCell ref="Q195:R195"/>
    <mergeCell ref="W194:X194"/>
    <mergeCell ref="Y194:Z194"/>
    <mergeCell ref="AA194:AB194"/>
    <mergeCell ref="AC194:AD194"/>
    <mergeCell ref="AE194:AF194"/>
    <mergeCell ref="AG194:AH194"/>
    <mergeCell ref="K194:L194"/>
    <mergeCell ref="M194:N194"/>
    <mergeCell ref="O194:P194"/>
    <mergeCell ref="Q194:R194"/>
    <mergeCell ref="S194:T194"/>
    <mergeCell ref="U194:V194"/>
    <mergeCell ref="AA199:AB199"/>
    <mergeCell ref="AC199:AD199"/>
    <mergeCell ref="AE199:AF199"/>
    <mergeCell ref="AG199:AH199"/>
    <mergeCell ref="AI199:AJ199"/>
    <mergeCell ref="A200:B200"/>
    <mergeCell ref="C200:D200"/>
    <mergeCell ref="E200:F200"/>
    <mergeCell ref="G200:H200"/>
    <mergeCell ref="I200:J200"/>
    <mergeCell ref="O199:P199"/>
    <mergeCell ref="Q199:R199"/>
    <mergeCell ref="S199:T199"/>
    <mergeCell ref="U199:V199"/>
    <mergeCell ref="W199:X199"/>
    <mergeCell ref="Y199:Z199"/>
    <mergeCell ref="AE198:AF198"/>
    <mergeCell ref="AG198:AH198"/>
    <mergeCell ref="AI198:AJ198"/>
    <mergeCell ref="A199:B199"/>
    <mergeCell ref="C199:D199"/>
    <mergeCell ref="E199:F199"/>
    <mergeCell ref="G199:H199"/>
    <mergeCell ref="I199:J199"/>
    <mergeCell ref="K199:L199"/>
    <mergeCell ref="M199:N199"/>
    <mergeCell ref="S198:T198"/>
    <mergeCell ref="U198:V198"/>
    <mergeCell ref="W198:X198"/>
    <mergeCell ref="Y198:Z198"/>
    <mergeCell ref="AA198:AB198"/>
    <mergeCell ref="AC198:AD198"/>
    <mergeCell ref="AI197:AJ197"/>
    <mergeCell ref="A198:B198"/>
    <mergeCell ref="C198:D198"/>
    <mergeCell ref="E198:F198"/>
    <mergeCell ref="G198:H198"/>
    <mergeCell ref="I198:J198"/>
    <mergeCell ref="K198:L198"/>
    <mergeCell ref="M198:N198"/>
    <mergeCell ref="O198:P198"/>
    <mergeCell ref="Q198:R198"/>
    <mergeCell ref="W197:X197"/>
    <mergeCell ref="Y197:Z197"/>
    <mergeCell ref="AA197:AB197"/>
    <mergeCell ref="AC197:AD197"/>
    <mergeCell ref="AE197:AF197"/>
    <mergeCell ref="AG197:AH197"/>
    <mergeCell ref="K197:L197"/>
    <mergeCell ref="M197:N197"/>
    <mergeCell ref="O197:P197"/>
    <mergeCell ref="Q197:R197"/>
    <mergeCell ref="S197:T197"/>
    <mergeCell ref="U197:V197"/>
    <mergeCell ref="AA202:AB202"/>
    <mergeCell ref="AC202:AD202"/>
    <mergeCell ref="AE202:AF202"/>
    <mergeCell ref="AG202:AH202"/>
    <mergeCell ref="AI202:AJ202"/>
    <mergeCell ref="A203:B203"/>
    <mergeCell ref="C203:D203"/>
    <mergeCell ref="E203:F203"/>
    <mergeCell ref="G203:H203"/>
    <mergeCell ref="I203:J203"/>
    <mergeCell ref="O202:P202"/>
    <mergeCell ref="Q202:R202"/>
    <mergeCell ref="S202:T202"/>
    <mergeCell ref="U202:V202"/>
    <mergeCell ref="W202:X202"/>
    <mergeCell ref="Y202:Z202"/>
    <mergeCell ref="AE201:AF201"/>
    <mergeCell ref="AG201:AH201"/>
    <mergeCell ref="AI201:AJ201"/>
    <mergeCell ref="A202:B202"/>
    <mergeCell ref="C202:D202"/>
    <mergeCell ref="E202:F202"/>
    <mergeCell ref="G202:H202"/>
    <mergeCell ref="I202:J202"/>
    <mergeCell ref="K202:L202"/>
    <mergeCell ref="M202:N202"/>
    <mergeCell ref="S201:T201"/>
    <mergeCell ref="U201:V201"/>
    <mergeCell ref="W201:X201"/>
    <mergeCell ref="Y201:Z201"/>
    <mergeCell ref="AA201:AB201"/>
    <mergeCell ref="AC201:AD201"/>
    <mergeCell ref="AI200:AJ200"/>
    <mergeCell ref="A201:B201"/>
    <mergeCell ref="C201:D201"/>
    <mergeCell ref="E201:F201"/>
    <mergeCell ref="G201:H201"/>
    <mergeCell ref="I201:J201"/>
    <mergeCell ref="K201:L201"/>
    <mergeCell ref="M201:N201"/>
    <mergeCell ref="O201:P201"/>
    <mergeCell ref="Q201:R201"/>
    <mergeCell ref="W200:X200"/>
    <mergeCell ref="Y200:Z200"/>
    <mergeCell ref="AA200:AB200"/>
    <mergeCell ref="AC200:AD200"/>
    <mergeCell ref="AE200:AF200"/>
    <mergeCell ref="AG200:AH200"/>
    <mergeCell ref="K200:L200"/>
    <mergeCell ref="M200:N200"/>
    <mergeCell ref="O200:P200"/>
    <mergeCell ref="Q200:R200"/>
    <mergeCell ref="S200:T200"/>
    <mergeCell ref="U200:V200"/>
    <mergeCell ref="AA205:AB205"/>
    <mergeCell ref="AC205:AD205"/>
    <mergeCell ref="AE205:AF205"/>
    <mergeCell ref="AG205:AH205"/>
    <mergeCell ref="AI205:AJ205"/>
    <mergeCell ref="A206:B206"/>
    <mergeCell ref="C206:D206"/>
    <mergeCell ref="E206:F206"/>
    <mergeCell ref="G206:H206"/>
    <mergeCell ref="I206:J206"/>
    <mergeCell ref="O205:P205"/>
    <mergeCell ref="Q205:R205"/>
    <mergeCell ref="S205:T205"/>
    <mergeCell ref="U205:V205"/>
    <mergeCell ref="W205:X205"/>
    <mergeCell ref="Y205:Z205"/>
    <mergeCell ref="AE204:AF204"/>
    <mergeCell ref="AG204:AH204"/>
    <mergeCell ref="AI204:AJ204"/>
    <mergeCell ref="A205:B205"/>
    <mergeCell ref="C205:D205"/>
    <mergeCell ref="E205:F205"/>
    <mergeCell ref="G205:H205"/>
    <mergeCell ref="I205:J205"/>
    <mergeCell ref="K205:L205"/>
    <mergeCell ref="M205:N205"/>
    <mergeCell ref="S204:T204"/>
    <mergeCell ref="U204:V204"/>
    <mergeCell ref="W204:X204"/>
    <mergeCell ref="Y204:Z204"/>
    <mergeCell ref="AA204:AB204"/>
    <mergeCell ref="AC204:AD204"/>
    <mergeCell ref="AI203:AJ203"/>
    <mergeCell ref="A204:B204"/>
    <mergeCell ref="C204:D204"/>
    <mergeCell ref="E204:F204"/>
    <mergeCell ref="G204:H204"/>
    <mergeCell ref="I204:J204"/>
    <mergeCell ref="K204:L204"/>
    <mergeCell ref="M204:N204"/>
    <mergeCell ref="O204:P204"/>
    <mergeCell ref="Q204:R204"/>
    <mergeCell ref="W203:X203"/>
    <mergeCell ref="Y203:Z203"/>
    <mergeCell ref="AA203:AB203"/>
    <mergeCell ref="AC203:AD203"/>
    <mergeCell ref="AE203:AF203"/>
    <mergeCell ref="AG203:AH203"/>
    <mergeCell ref="K203:L203"/>
    <mergeCell ref="M203:N203"/>
    <mergeCell ref="O203:P203"/>
    <mergeCell ref="Q203:R203"/>
    <mergeCell ref="S203:T203"/>
    <mergeCell ref="U203:V203"/>
    <mergeCell ref="AA208:AB208"/>
    <mergeCell ref="AC208:AD208"/>
    <mergeCell ref="AE208:AF208"/>
    <mergeCell ref="AG208:AH208"/>
    <mergeCell ref="AI208:AJ208"/>
    <mergeCell ref="A209:B209"/>
    <mergeCell ref="C209:D209"/>
    <mergeCell ref="E209:F209"/>
    <mergeCell ref="G209:H209"/>
    <mergeCell ref="I209:J209"/>
    <mergeCell ref="O208:P208"/>
    <mergeCell ref="Q208:R208"/>
    <mergeCell ref="S208:T208"/>
    <mergeCell ref="U208:V208"/>
    <mergeCell ref="W208:X208"/>
    <mergeCell ref="Y208:Z208"/>
    <mergeCell ref="AE207:AF207"/>
    <mergeCell ref="AG207:AH207"/>
    <mergeCell ref="AI207:AJ207"/>
    <mergeCell ref="A208:B208"/>
    <mergeCell ref="C208:D208"/>
    <mergeCell ref="E208:F208"/>
    <mergeCell ref="G208:H208"/>
    <mergeCell ref="I208:J208"/>
    <mergeCell ref="K208:L208"/>
    <mergeCell ref="M208:N208"/>
    <mergeCell ref="S207:T207"/>
    <mergeCell ref="U207:V207"/>
    <mergeCell ref="W207:X207"/>
    <mergeCell ref="Y207:Z207"/>
    <mergeCell ref="AA207:AB207"/>
    <mergeCell ref="AC207:AD207"/>
    <mergeCell ref="AI206:AJ206"/>
    <mergeCell ref="A207:B207"/>
    <mergeCell ref="C207:D207"/>
    <mergeCell ref="E207:F207"/>
    <mergeCell ref="G207:H207"/>
    <mergeCell ref="I207:J207"/>
    <mergeCell ref="K207:L207"/>
    <mergeCell ref="M207:N207"/>
    <mergeCell ref="O207:P207"/>
    <mergeCell ref="Q207:R207"/>
    <mergeCell ref="W206:X206"/>
    <mergeCell ref="Y206:Z206"/>
    <mergeCell ref="AA206:AB206"/>
    <mergeCell ref="AC206:AD206"/>
    <mergeCell ref="AE206:AF206"/>
    <mergeCell ref="AG206:AH206"/>
    <mergeCell ref="K206:L206"/>
    <mergeCell ref="M206:N206"/>
    <mergeCell ref="O206:P206"/>
    <mergeCell ref="Q206:R206"/>
    <mergeCell ref="S206:T206"/>
    <mergeCell ref="U206:V206"/>
    <mergeCell ref="AA211:AB211"/>
    <mergeCell ref="AC211:AD211"/>
    <mergeCell ref="AE211:AF211"/>
    <mergeCell ref="AG211:AH211"/>
    <mergeCell ref="AI211:AJ211"/>
    <mergeCell ref="A212:B212"/>
    <mergeCell ref="C212:D212"/>
    <mergeCell ref="E212:F212"/>
    <mergeCell ref="G212:H212"/>
    <mergeCell ref="I212:J212"/>
    <mergeCell ref="O211:P211"/>
    <mergeCell ref="Q211:R211"/>
    <mergeCell ref="S211:T211"/>
    <mergeCell ref="U211:V211"/>
    <mergeCell ref="W211:X211"/>
    <mergeCell ref="Y211:Z211"/>
    <mergeCell ref="AE210:AF210"/>
    <mergeCell ref="AG210:AH210"/>
    <mergeCell ref="AI210:AJ210"/>
    <mergeCell ref="A211:B211"/>
    <mergeCell ref="C211:D211"/>
    <mergeCell ref="E211:F211"/>
    <mergeCell ref="G211:H211"/>
    <mergeCell ref="I211:J211"/>
    <mergeCell ref="K211:L211"/>
    <mergeCell ref="M211:N211"/>
    <mergeCell ref="S210:T210"/>
    <mergeCell ref="U210:V210"/>
    <mergeCell ref="W210:X210"/>
    <mergeCell ref="Y210:Z210"/>
    <mergeCell ref="AA210:AB210"/>
    <mergeCell ref="AC210:AD210"/>
    <mergeCell ref="AI209:AJ209"/>
    <mergeCell ref="A210:B210"/>
    <mergeCell ref="C210:D210"/>
    <mergeCell ref="E210:F210"/>
    <mergeCell ref="G210:H210"/>
    <mergeCell ref="I210:J210"/>
    <mergeCell ref="K210:L210"/>
    <mergeCell ref="M210:N210"/>
    <mergeCell ref="O210:P210"/>
    <mergeCell ref="Q210:R210"/>
    <mergeCell ref="W209:X209"/>
    <mergeCell ref="Y209:Z209"/>
    <mergeCell ref="AA209:AB209"/>
    <mergeCell ref="AC209:AD209"/>
    <mergeCell ref="AE209:AF209"/>
    <mergeCell ref="AG209:AH209"/>
    <mergeCell ref="K209:L209"/>
    <mergeCell ref="M209:N209"/>
    <mergeCell ref="O209:P209"/>
    <mergeCell ref="Q209:R209"/>
    <mergeCell ref="S209:T209"/>
    <mergeCell ref="U209:V209"/>
    <mergeCell ref="AA214:AB214"/>
    <mergeCell ref="AC214:AD214"/>
    <mergeCell ref="AE214:AF214"/>
    <mergeCell ref="AG214:AH214"/>
    <mergeCell ref="AI214:AJ214"/>
    <mergeCell ref="A215:B215"/>
    <mergeCell ref="C215:D215"/>
    <mergeCell ref="E215:F215"/>
    <mergeCell ref="G215:H215"/>
    <mergeCell ref="I215:J215"/>
    <mergeCell ref="O214:P214"/>
    <mergeCell ref="Q214:R214"/>
    <mergeCell ref="S214:T214"/>
    <mergeCell ref="U214:V214"/>
    <mergeCell ref="W214:X214"/>
    <mergeCell ref="Y214:Z214"/>
    <mergeCell ref="AE213:AF213"/>
    <mergeCell ref="AG213:AH213"/>
    <mergeCell ref="AI213:AJ213"/>
    <mergeCell ref="A214:B214"/>
    <mergeCell ref="C214:D214"/>
    <mergeCell ref="E214:F214"/>
    <mergeCell ref="G214:H214"/>
    <mergeCell ref="I214:J214"/>
    <mergeCell ref="K214:L214"/>
    <mergeCell ref="M214:N214"/>
    <mergeCell ref="S213:T213"/>
    <mergeCell ref="U213:V213"/>
    <mergeCell ref="W213:X213"/>
    <mergeCell ref="Y213:Z213"/>
    <mergeCell ref="AA213:AB213"/>
    <mergeCell ref="AC213:AD213"/>
    <mergeCell ref="AI212:AJ212"/>
    <mergeCell ref="A213:B213"/>
    <mergeCell ref="C213:D213"/>
    <mergeCell ref="E213:F213"/>
    <mergeCell ref="G213:H213"/>
    <mergeCell ref="I213:J213"/>
    <mergeCell ref="K213:L213"/>
    <mergeCell ref="M213:N213"/>
    <mergeCell ref="O213:P213"/>
    <mergeCell ref="Q213:R213"/>
    <mergeCell ref="W212:X212"/>
    <mergeCell ref="Y212:Z212"/>
    <mergeCell ref="AA212:AB212"/>
    <mergeCell ref="AC212:AD212"/>
    <mergeCell ref="AE212:AF212"/>
    <mergeCell ref="AG212:AH212"/>
    <mergeCell ref="K212:L212"/>
    <mergeCell ref="M212:N212"/>
    <mergeCell ref="O212:P212"/>
    <mergeCell ref="Q212:R212"/>
    <mergeCell ref="S212:T212"/>
    <mergeCell ref="U212:V212"/>
    <mergeCell ref="AA217:AB217"/>
    <mergeCell ref="AC217:AD217"/>
    <mergeCell ref="AE217:AF217"/>
    <mergeCell ref="AG217:AH217"/>
    <mergeCell ref="AI217:AJ217"/>
    <mergeCell ref="A218:B218"/>
    <mergeCell ref="C218:D218"/>
    <mergeCell ref="E218:F218"/>
    <mergeCell ref="G218:H218"/>
    <mergeCell ref="I218:J218"/>
    <mergeCell ref="O217:P217"/>
    <mergeCell ref="Q217:R217"/>
    <mergeCell ref="S217:T217"/>
    <mergeCell ref="U217:V217"/>
    <mergeCell ref="W217:X217"/>
    <mergeCell ref="Y217:Z217"/>
    <mergeCell ref="AE216:AF216"/>
    <mergeCell ref="AG216:AH216"/>
    <mergeCell ref="AI216:AJ216"/>
    <mergeCell ref="A217:B217"/>
    <mergeCell ref="C217:D217"/>
    <mergeCell ref="E217:F217"/>
    <mergeCell ref="G217:H217"/>
    <mergeCell ref="I217:J217"/>
    <mergeCell ref="K217:L217"/>
    <mergeCell ref="M217:N217"/>
    <mergeCell ref="S216:T216"/>
    <mergeCell ref="U216:V216"/>
    <mergeCell ref="W216:X216"/>
    <mergeCell ref="Y216:Z216"/>
    <mergeCell ref="AA216:AB216"/>
    <mergeCell ref="AC216:AD216"/>
    <mergeCell ref="AI215:AJ215"/>
    <mergeCell ref="A216:B216"/>
    <mergeCell ref="C216:D216"/>
    <mergeCell ref="E216:F216"/>
    <mergeCell ref="G216:H216"/>
    <mergeCell ref="I216:J216"/>
    <mergeCell ref="K216:L216"/>
    <mergeCell ref="M216:N216"/>
    <mergeCell ref="O216:P216"/>
    <mergeCell ref="Q216:R216"/>
    <mergeCell ref="W215:X215"/>
    <mergeCell ref="Y215:Z215"/>
    <mergeCell ref="AA215:AB215"/>
    <mergeCell ref="AC215:AD215"/>
    <mergeCell ref="AE215:AF215"/>
    <mergeCell ref="AG215:AH215"/>
    <mergeCell ref="K215:L215"/>
    <mergeCell ref="M215:N215"/>
    <mergeCell ref="O215:P215"/>
    <mergeCell ref="Q215:R215"/>
    <mergeCell ref="S215:T215"/>
    <mergeCell ref="U215:V215"/>
    <mergeCell ref="AA220:AB220"/>
    <mergeCell ref="AC220:AD220"/>
    <mergeCell ref="AE220:AF220"/>
    <mergeCell ref="AG220:AH220"/>
    <mergeCell ref="AI220:AJ220"/>
    <mergeCell ref="A221:B221"/>
    <mergeCell ref="C221:D221"/>
    <mergeCell ref="E221:F221"/>
    <mergeCell ref="G221:H221"/>
    <mergeCell ref="I221:J221"/>
    <mergeCell ref="O220:P220"/>
    <mergeCell ref="Q220:R220"/>
    <mergeCell ref="S220:T220"/>
    <mergeCell ref="U220:V220"/>
    <mergeCell ref="W220:X220"/>
    <mergeCell ref="Y220:Z220"/>
    <mergeCell ref="AE219:AF219"/>
    <mergeCell ref="AG219:AH219"/>
    <mergeCell ref="AI219:AJ219"/>
    <mergeCell ref="A220:B220"/>
    <mergeCell ref="C220:D220"/>
    <mergeCell ref="E220:F220"/>
    <mergeCell ref="G220:H220"/>
    <mergeCell ref="I220:J220"/>
    <mergeCell ref="K220:L220"/>
    <mergeCell ref="M220:N220"/>
    <mergeCell ref="S219:T219"/>
    <mergeCell ref="U219:V219"/>
    <mergeCell ref="W219:X219"/>
    <mergeCell ref="Y219:Z219"/>
    <mergeCell ref="AA219:AB219"/>
    <mergeCell ref="AC219:AD219"/>
    <mergeCell ref="AI218:AJ218"/>
    <mergeCell ref="A219:B219"/>
    <mergeCell ref="C219:D219"/>
    <mergeCell ref="E219:F219"/>
    <mergeCell ref="G219:H219"/>
    <mergeCell ref="I219:J219"/>
    <mergeCell ref="K219:L219"/>
    <mergeCell ref="M219:N219"/>
    <mergeCell ref="O219:P219"/>
    <mergeCell ref="Q219:R219"/>
    <mergeCell ref="W218:X218"/>
    <mergeCell ref="Y218:Z218"/>
    <mergeCell ref="AA218:AB218"/>
    <mergeCell ref="AC218:AD218"/>
    <mergeCell ref="AE218:AF218"/>
    <mergeCell ref="AG218:AH218"/>
    <mergeCell ref="K218:L218"/>
    <mergeCell ref="M218:N218"/>
    <mergeCell ref="O218:P218"/>
    <mergeCell ref="Q218:R218"/>
    <mergeCell ref="S218:T218"/>
    <mergeCell ref="U218:V218"/>
    <mergeCell ref="AA223:AB223"/>
    <mergeCell ref="AC223:AD223"/>
    <mergeCell ref="AE223:AF223"/>
    <mergeCell ref="AG223:AH223"/>
    <mergeCell ref="AI223:AJ223"/>
    <mergeCell ref="A224:B224"/>
    <mergeCell ref="C224:D224"/>
    <mergeCell ref="E224:F224"/>
    <mergeCell ref="G224:H224"/>
    <mergeCell ref="I224:J224"/>
    <mergeCell ref="O223:P223"/>
    <mergeCell ref="Q223:R223"/>
    <mergeCell ref="S223:T223"/>
    <mergeCell ref="U223:V223"/>
    <mergeCell ref="W223:X223"/>
    <mergeCell ref="Y223:Z223"/>
    <mergeCell ref="AE222:AF222"/>
    <mergeCell ref="AG222:AH222"/>
    <mergeCell ref="AI222:AJ222"/>
    <mergeCell ref="A223:B223"/>
    <mergeCell ref="C223:D223"/>
    <mergeCell ref="E223:F223"/>
    <mergeCell ref="G223:H223"/>
    <mergeCell ref="I223:J223"/>
    <mergeCell ref="K223:L223"/>
    <mergeCell ref="M223:N223"/>
    <mergeCell ref="S222:T222"/>
    <mergeCell ref="U222:V222"/>
    <mergeCell ref="W222:X222"/>
    <mergeCell ref="Y222:Z222"/>
    <mergeCell ref="AA222:AB222"/>
    <mergeCell ref="AC222:AD222"/>
    <mergeCell ref="AI221:AJ221"/>
    <mergeCell ref="A222:B222"/>
    <mergeCell ref="C222:D222"/>
    <mergeCell ref="E222:F222"/>
    <mergeCell ref="G222:H222"/>
    <mergeCell ref="I222:J222"/>
    <mergeCell ref="K222:L222"/>
    <mergeCell ref="M222:N222"/>
    <mergeCell ref="O222:P222"/>
    <mergeCell ref="Q222:R222"/>
    <mergeCell ref="W221:X221"/>
    <mergeCell ref="Y221:Z221"/>
    <mergeCell ref="AA221:AB221"/>
    <mergeCell ref="AC221:AD221"/>
    <mergeCell ref="AE221:AF221"/>
    <mergeCell ref="AG221:AH221"/>
    <mergeCell ref="K221:L221"/>
    <mergeCell ref="M221:N221"/>
    <mergeCell ref="O221:P221"/>
    <mergeCell ref="Q221:R221"/>
    <mergeCell ref="S221:T221"/>
    <mergeCell ref="U221:V221"/>
    <mergeCell ref="AA226:AB226"/>
    <mergeCell ref="AC226:AD226"/>
    <mergeCell ref="AE226:AF226"/>
    <mergeCell ref="AG226:AH226"/>
    <mergeCell ref="AI226:AJ226"/>
    <mergeCell ref="A227:B227"/>
    <mergeCell ref="C227:D227"/>
    <mergeCell ref="E227:F227"/>
    <mergeCell ref="G227:H227"/>
    <mergeCell ref="I227:J227"/>
    <mergeCell ref="O226:P226"/>
    <mergeCell ref="Q226:R226"/>
    <mergeCell ref="S226:T226"/>
    <mergeCell ref="U226:V226"/>
    <mergeCell ref="W226:X226"/>
    <mergeCell ref="Y226:Z226"/>
    <mergeCell ref="AE225:AF225"/>
    <mergeCell ref="AG225:AH225"/>
    <mergeCell ref="AI225:AJ225"/>
    <mergeCell ref="A226:B226"/>
    <mergeCell ref="C226:D226"/>
    <mergeCell ref="E226:F226"/>
    <mergeCell ref="G226:H226"/>
    <mergeCell ref="I226:J226"/>
    <mergeCell ref="K226:L226"/>
    <mergeCell ref="M226:N226"/>
    <mergeCell ref="S225:T225"/>
    <mergeCell ref="U225:V225"/>
    <mergeCell ref="W225:X225"/>
    <mergeCell ref="Y225:Z225"/>
    <mergeCell ref="AA225:AB225"/>
    <mergeCell ref="AC225:AD225"/>
    <mergeCell ref="AI224:AJ224"/>
    <mergeCell ref="A225:B225"/>
    <mergeCell ref="C225:D225"/>
    <mergeCell ref="E225:F225"/>
    <mergeCell ref="G225:H225"/>
    <mergeCell ref="I225:J225"/>
    <mergeCell ref="K225:L225"/>
    <mergeCell ref="M225:N225"/>
    <mergeCell ref="O225:P225"/>
    <mergeCell ref="Q225:R225"/>
    <mergeCell ref="W224:X224"/>
    <mergeCell ref="Y224:Z224"/>
    <mergeCell ref="AA224:AB224"/>
    <mergeCell ref="AC224:AD224"/>
    <mergeCell ref="AE224:AF224"/>
    <mergeCell ref="AG224:AH224"/>
    <mergeCell ref="K224:L224"/>
    <mergeCell ref="M224:N224"/>
    <mergeCell ref="O224:P224"/>
    <mergeCell ref="Q224:R224"/>
    <mergeCell ref="S224:T224"/>
    <mergeCell ref="U224:V224"/>
    <mergeCell ref="AA229:AB229"/>
    <mergeCell ref="AC229:AD229"/>
    <mergeCell ref="AE229:AF229"/>
    <mergeCell ref="AG229:AH229"/>
    <mergeCell ref="AI229:AJ229"/>
    <mergeCell ref="A230:B230"/>
    <mergeCell ref="C230:D230"/>
    <mergeCell ref="E230:F230"/>
    <mergeCell ref="G230:H230"/>
    <mergeCell ref="I230:J230"/>
    <mergeCell ref="O229:P229"/>
    <mergeCell ref="Q229:R229"/>
    <mergeCell ref="S229:T229"/>
    <mergeCell ref="U229:V229"/>
    <mergeCell ref="W229:X229"/>
    <mergeCell ref="Y229:Z229"/>
    <mergeCell ref="AE228:AF228"/>
    <mergeCell ref="AG228:AH228"/>
    <mergeCell ref="AI228:AJ228"/>
    <mergeCell ref="A229:B229"/>
    <mergeCell ref="C229:D229"/>
    <mergeCell ref="E229:F229"/>
    <mergeCell ref="G229:H229"/>
    <mergeCell ref="I229:J229"/>
    <mergeCell ref="K229:L229"/>
    <mergeCell ref="M229:N229"/>
    <mergeCell ref="S228:T228"/>
    <mergeCell ref="U228:V228"/>
    <mergeCell ref="W228:X228"/>
    <mergeCell ref="Y228:Z228"/>
    <mergeCell ref="AA228:AB228"/>
    <mergeCell ref="AC228:AD228"/>
    <mergeCell ref="AI227:AJ227"/>
    <mergeCell ref="A228:B228"/>
    <mergeCell ref="C228:D228"/>
    <mergeCell ref="E228:F228"/>
    <mergeCell ref="G228:H228"/>
    <mergeCell ref="I228:J228"/>
    <mergeCell ref="K228:L228"/>
    <mergeCell ref="M228:N228"/>
    <mergeCell ref="O228:P228"/>
    <mergeCell ref="Q228:R228"/>
    <mergeCell ref="W227:X227"/>
    <mergeCell ref="Y227:Z227"/>
    <mergeCell ref="AA227:AB227"/>
    <mergeCell ref="AC227:AD227"/>
    <mergeCell ref="AE227:AF227"/>
    <mergeCell ref="AG227:AH227"/>
    <mergeCell ref="K227:L227"/>
    <mergeCell ref="M227:N227"/>
    <mergeCell ref="O227:P227"/>
    <mergeCell ref="Q227:R227"/>
    <mergeCell ref="S227:T227"/>
    <mergeCell ref="U227:V227"/>
    <mergeCell ref="AA232:AB232"/>
    <mergeCell ref="AC232:AD232"/>
    <mergeCell ref="AE232:AF232"/>
    <mergeCell ref="AG232:AH232"/>
    <mergeCell ref="AI232:AJ232"/>
    <mergeCell ref="A233:B233"/>
    <mergeCell ref="C233:D233"/>
    <mergeCell ref="E233:F233"/>
    <mergeCell ref="G233:H233"/>
    <mergeCell ref="I233:J233"/>
    <mergeCell ref="O232:P232"/>
    <mergeCell ref="Q232:R232"/>
    <mergeCell ref="S232:T232"/>
    <mergeCell ref="U232:V232"/>
    <mergeCell ref="W232:X232"/>
    <mergeCell ref="Y232:Z232"/>
    <mergeCell ref="AE231:AF231"/>
    <mergeCell ref="AG231:AH231"/>
    <mergeCell ref="AI231:AJ231"/>
    <mergeCell ref="A232:B232"/>
    <mergeCell ref="C232:D232"/>
    <mergeCell ref="E232:F232"/>
    <mergeCell ref="G232:H232"/>
    <mergeCell ref="I232:J232"/>
    <mergeCell ref="K232:L232"/>
    <mergeCell ref="M232:N232"/>
    <mergeCell ref="S231:T231"/>
    <mergeCell ref="U231:V231"/>
    <mergeCell ref="W231:X231"/>
    <mergeCell ref="Y231:Z231"/>
    <mergeCell ref="AA231:AB231"/>
    <mergeCell ref="AC231:AD231"/>
    <mergeCell ref="AI230:AJ230"/>
    <mergeCell ref="A231:B231"/>
    <mergeCell ref="C231:D231"/>
    <mergeCell ref="E231:F231"/>
    <mergeCell ref="G231:H231"/>
    <mergeCell ref="I231:J231"/>
    <mergeCell ref="K231:L231"/>
    <mergeCell ref="M231:N231"/>
    <mergeCell ref="O231:P231"/>
    <mergeCell ref="Q231:R231"/>
    <mergeCell ref="W230:X230"/>
    <mergeCell ref="Y230:Z230"/>
    <mergeCell ref="AA230:AB230"/>
    <mergeCell ref="AC230:AD230"/>
    <mergeCell ref="AE230:AF230"/>
    <mergeCell ref="AG230:AH230"/>
    <mergeCell ref="K230:L230"/>
    <mergeCell ref="M230:N230"/>
    <mergeCell ref="O230:P230"/>
    <mergeCell ref="Q230:R230"/>
    <mergeCell ref="S230:T230"/>
    <mergeCell ref="U230:V230"/>
    <mergeCell ref="AA235:AB235"/>
    <mergeCell ref="AC235:AD235"/>
    <mergeCell ref="AE235:AF235"/>
    <mergeCell ref="AG235:AH235"/>
    <mergeCell ref="AI235:AJ235"/>
    <mergeCell ref="A236:B236"/>
    <mergeCell ref="C236:D236"/>
    <mergeCell ref="E236:F236"/>
    <mergeCell ref="G236:H236"/>
    <mergeCell ref="I236:J236"/>
    <mergeCell ref="O235:P235"/>
    <mergeCell ref="Q235:R235"/>
    <mergeCell ref="S235:T235"/>
    <mergeCell ref="U235:V235"/>
    <mergeCell ref="W235:X235"/>
    <mergeCell ref="Y235:Z235"/>
    <mergeCell ref="AE234:AF234"/>
    <mergeCell ref="AG234:AH234"/>
    <mergeCell ref="AI234:AJ234"/>
    <mergeCell ref="A235:B235"/>
    <mergeCell ref="C235:D235"/>
    <mergeCell ref="E235:F235"/>
    <mergeCell ref="G235:H235"/>
    <mergeCell ref="I235:J235"/>
    <mergeCell ref="K235:L235"/>
    <mergeCell ref="M235:N235"/>
    <mergeCell ref="S234:T234"/>
    <mergeCell ref="U234:V234"/>
    <mergeCell ref="W234:X234"/>
    <mergeCell ref="Y234:Z234"/>
    <mergeCell ref="AA234:AB234"/>
    <mergeCell ref="AC234:AD234"/>
    <mergeCell ref="AI233:AJ233"/>
    <mergeCell ref="A234:B234"/>
    <mergeCell ref="C234:D234"/>
    <mergeCell ref="E234:F234"/>
    <mergeCell ref="G234:H234"/>
    <mergeCell ref="I234:J234"/>
    <mergeCell ref="K234:L234"/>
    <mergeCell ref="M234:N234"/>
    <mergeCell ref="O234:P234"/>
    <mergeCell ref="Q234:R234"/>
    <mergeCell ref="W233:X233"/>
    <mergeCell ref="Y233:Z233"/>
    <mergeCell ref="AA233:AB233"/>
    <mergeCell ref="AC233:AD233"/>
    <mergeCell ref="AE233:AF233"/>
    <mergeCell ref="AG233:AH233"/>
    <mergeCell ref="K233:L233"/>
    <mergeCell ref="M233:N233"/>
    <mergeCell ref="O233:P233"/>
    <mergeCell ref="Q233:R233"/>
    <mergeCell ref="S233:T233"/>
    <mergeCell ref="U233:V233"/>
    <mergeCell ref="AA238:AB238"/>
    <mergeCell ref="AC238:AD238"/>
    <mergeCell ref="AE238:AF238"/>
    <mergeCell ref="AG238:AH238"/>
    <mergeCell ref="AI238:AJ238"/>
    <mergeCell ref="A239:B239"/>
    <mergeCell ref="C239:D239"/>
    <mergeCell ref="E239:F239"/>
    <mergeCell ref="G239:H239"/>
    <mergeCell ref="I239:J239"/>
    <mergeCell ref="O238:P238"/>
    <mergeCell ref="Q238:R238"/>
    <mergeCell ref="S238:T238"/>
    <mergeCell ref="U238:V238"/>
    <mergeCell ref="W238:X238"/>
    <mergeCell ref="Y238:Z238"/>
    <mergeCell ref="AE237:AF237"/>
    <mergeCell ref="AG237:AH237"/>
    <mergeCell ref="AI237:AJ237"/>
    <mergeCell ref="A238:B238"/>
    <mergeCell ref="C238:D238"/>
    <mergeCell ref="E238:F238"/>
    <mergeCell ref="G238:H238"/>
    <mergeCell ref="I238:J238"/>
    <mergeCell ref="K238:L238"/>
    <mergeCell ref="M238:N238"/>
    <mergeCell ref="S237:T237"/>
    <mergeCell ref="U237:V237"/>
    <mergeCell ref="W237:X237"/>
    <mergeCell ref="Y237:Z237"/>
    <mergeCell ref="AA237:AB237"/>
    <mergeCell ref="AC237:AD237"/>
    <mergeCell ref="AI236:AJ236"/>
    <mergeCell ref="A237:B237"/>
    <mergeCell ref="C237:D237"/>
    <mergeCell ref="E237:F237"/>
    <mergeCell ref="G237:H237"/>
    <mergeCell ref="I237:J237"/>
    <mergeCell ref="K237:L237"/>
    <mergeCell ref="M237:N237"/>
    <mergeCell ref="O237:P237"/>
    <mergeCell ref="Q237:R237"/>
    <mergeCell ref="W236:X236"/>
    <mergeCell ref="Y236:Z236"/>
    <mergeCell ref="AA236:AB236"/>
    <mergeCell ref="AC236:AD236"/>
    <mergeCell ref="AE236:AF236"/>
    <mergeCell ref="AG236:AH236"/>
    <mergeCell ref="K236:L236"/>
    <mergeCell ref="M236:N236"/>
    <mergeCell ref="O236:P236"/>
    <mergeCell ref="Q236:R236"/>
    <mergeCell ref="S236:T236"/>
    <mergeCell ref="U236:V236"/>
    <mergeCell ref="AA241:AB241"/>
    <mergeCell ref="AC241:AD241"/>
    <mergeCell ref="AE241:AF241"/>
    <mergeCell ref="AG241:AH241"/>
    <mergeCell ref="AI241:AJ241"/>
    <mergeCell ref="A242:B242"/>
    <mergeCell ref="C242:D242"/>
    <mergeCell ref="E242:F242"/>
    <mergeCell ref="G242:H242"/>
    <mergeCell ref="I242:J242"/>
    <mergeCell ref="O241:P241"/>
    <mergeCell ref="Q241:R241"/>
    <mergeCell ref="S241:T241"/>
    <mergeCell ref="U241:V241"/>
    <mergeCell ref="W241:X241"/>
    <mergeCell ref="Y241:Z241"/>
    <mergeCell ref="AE240:AF240"/>
    <mergeCell ref="AG240:AH240"/>
    <mergeCell ref="AI240:AJ240"/>
    <mergeCell ref="A241:B241"/>
    <mergeCell ref="C241:D241"/>
    <mergeCell ref="E241:F241"/>
    <mergeCell ref="G241:H241"/>
    <mergeCell ref="I241:J241"/>
    <mergeCell ref="K241:L241"/>
    <mergeCell ref="M241:N241"/>
    <mergeCell ref="S240:T240"/>
    <mergeCell ref="U240:V240"/>
    <mergeCell ref="W240:X240"/>
    <mergeCell ref="Y240:Z240"/>
    <mergeCell ref="AA240:AB240"/>
    <mergeCell ref="AC240:AD240"/>
    <mergeCell ref="AI239:AJ239"/>
    <mergeCell ref="A240:B240"/>
    <mergeCell ref="C240:D240"/>
    <mergeCell ref="E240:F240"/>
    <mergeCell ref="G240:H240"/>
    <mergeCell ref="I240:J240"/>
    <mergeCell ref="K240:L240"/>
    <mergeCell ref="M240:N240"/>
    <mergeCell ref="O240:P240"/>
    <mergeCell ref="Q240:R240"/>
    <mergeCell ref="W239:X239"/>
    <mergeCell ref="Y239:Z239"/>
    <mergeCell ref="AA239:AB239"/>
    <mergeCell ref="AC239:AD239"/>
    <mergeCell ref="AE239:AF239"/>
    <mergeCell ref="AG239:AH239"/>
    <mergeCell ref="K239:L239"/>
    <mergeCell ref="M239:N239"/>
    <mergeCell ref="O239:P239"/>
    <mergeCell ref="Q239:R239"/>
    <mergeCell ref="S239:T239"/>
    <mergeCell ref="U239:V239"/>
    <mergeCell ref="AA244:AB244"/>
    <mergeCell ref="AC244:AD244"/>
    <mergeCell ref="AE244:AF244"/>
    <mergeCell ref="AG244:AH244"/>
    <mergeCell ref="AI244:AJ244"/>
    <mergeCell ref="A245:B245"/>
    <mergeCell ref="C245:D245"/>
    <mergeCell ref="E245:F245"/>
    <mergeCell ref="G245:H245"/>
    <mergeCell ref="I245:J245"/>
    <mergeCell ref="O244:P244"/>
    <mergeCell ref="Q244:R244"/>
    <mergeCell ref="S244:T244"/>
    <mergeCell ref="U244:V244"/>
    <mergeCell ref="W244:X244"/>
    <mergeCell ref="Y244:Z244"/>
    <mergeCell ref="AE243:AF243"/>
    <mergeCell ref="AG243:AH243"/>
    <mergeCell ref="AI243:AJ243"/>
    <mergeCell ref="A244:B244"/>
    <mergeCell ref="C244:D244"/>
    <mergeCell ref="E244:F244"/>
    <mergeCell ref="G244:H244"/>
    <mergeCell ref="I244:J244"/>
    <mergeCell ref="K244:L244"/>
    <mergeCell ref="M244:N244"/>
    <mergeCell ref="S243:T243"/>
    <mergeCell ref="U243:V243"/>
    <mergeCell ref="W243:X243"/>
    <mergeCell ref="Y243:Z243"/>
    <mergeCell ref="AA243:AB243"/>
    <mergeCell ref="AC243:AD243"/>
    <mergeCell ref="AI242:AJ242"/>
    <mergeCell ref="A243:B243"/>
    <mergeCell ref="C243:D243"/>
    <mergeCell ref="E243:F243"/>
    <mergeCell ref="G243:H243"/>
    <mergeCell ref="I243:J243"/>
    <mergeCell ref="K243:L243"/>
    <mergeCell ref="M243:N243"/>
    <mergeCell ref="O243:P243"/>
    <mergeCell ref="Q243:R243"/>
    <mergeCell ref="W242:X242"/>
    <mergeCell ref="Y242:Z242"/>
    <mergeCell ref="AA242:AB242"/>
    <mergeCell ref="AC242:AD242"/>
    <mergeCell ref="AE242:AF242"/>
    <mergeCell ref="AG242:AH242"/>
    <mergeCell ref="K242:L242"/>
    <mergeCell ref="M242:N242"/>
    <mergeCell ref="O242:P242"/>
    <mergeCell ref="Q242:R242"/>
    <mergeCell ref="S242:T242"/>
    <mergeCell ref="U242:V242"/>
    <mergeCell ref="AA247:AB247"/>
    <mergeCell ref="AC247:AD247"/>
    <mergeCell ref="AE247:AF247"/>
    <mergeCell ref="AG247:AH247"/>
    <mergeCell ref="AI247:AJ247"/>
    <mergeCell ref="A248:B248"/>
    <mergeCell ref="C248:D248"/>
    <mergeCell ref="E248:F248"/>
    <mergeCell ref="G248:H248"/>
    <mergeCell ref="I248:J248"/>
    <mergeCell ref="O247:P247"/>
    <mergeCell ref="Q247:R247"/>
    <mergeCell ref="S247:T247"/>
    <mergeCell ref="U247:V247"/>
    <mergeCell ref="W247:X247"/>
    <mergeCell ref="Y247:Z247"/>
    <mergeCell ref="AE246:AF246"/>
    <mergeCell ref="AG246:AH246"/>
    <mergeCell ref="AI246:AJ246"/>
    <mergeCell ref="A247:B247"/>
    <mergeCell ref="C247:D247"/>
    <mergeCell ref="E247:F247"/>
    <mergeCell ref="G247:H247"/>
    <mergeCell ref="I247:J247"/>
    <mergeCell ref="K247:L247"/>
    <mergeCell ref="M247:N247"/>
    <mergeCell ref="S246:T246"/>
    <mergeCell ref="U246:V246"/>
    <mergeCell ref="W246:X246"/>
    <mergeCell ref="Y246:Z246"/>
    <mergeCell ref="AA246:AB246"/>
    <mergeCell ref="AC246:AD246"/>
    <mergeCell ref="AI245:AJ245"/>
    <mergeCell ref="A246:B246"/>
    <mergeCell ref="C246:D246"/>
    <mergeCell ref="E246:F246"/>
    <mergeCell ref="G246:H246"/>
    <mergeCell ref="I246:J246"/>
    <mergeCell ref="K246:L246"/>
    <mergeCell ref="M246:N246"/>
    <mergeCell ref="O246:P246"/>
    <mergeCell ref="Q246:R246"/>
    <mergeCell ref="W245:X245"/>
    <mergeCell ref="Y245:Z245"/>
    <mergeCell ref="AA245:AB245"/>
    <mergeCell ref="AC245:AD245"/>
    <mergeCell ref="AE245:AF245"/>
    <mergeCell ref="AG245:AH245"/>
    <mergeCell ref="K245:L245"/>
    <mergeCell ref="M245:N245"/>
    <mergeCell ref="O245:P245"/>
    <mergeCell ref="Q245:R245"/>
    <mergeCell ref="S245:T245"/>
    <mergeCell ref="U245:V245"/>
    <mergeCell ref="AA250:AB250"/>
    <mergeCell ref="AC250:AD250"/>
    <mergeCell ref="AE250:AF250"/>
    <mergeCell ref="AG250:AH250"/>
    <mergeCell ref="AI250:AJ250"/>
    <mergeCell ref="A251:B251"/>
    <mergeCell ref="C251:D251"/>
    <mergeCell ref="E251:F251"/>
    <mergeCell ref="G251:H251"/>
    <mergeCell ref="I251:J251"/>
    <mergeCell ref="O250:P250"/>
    <mergeCell ref="Q250:R250"/>
    <mergeCell ref="S250:T250"/>
    <mergeCell ref="U250:V250"/>
    <mergeCell ref="W250:X250"/>
    <mergeCell ref="Y250:Z250"/>
    <mergeCell ref="AE249:AF249"/>
    <mergeCell ref="AG249:AH249"/>
    <mergeCell ref="AI249:AJ249"/>
    <mergeCell ref="A250:B250"/>
    <mergeCell ref="C250:D250"/>
    <mergeCell ref="E250:F250"/>
    <mergeCell ref="G250:H250"/>
    <mergeCell ref="I250:J250"/>
    <mergeCell ref="K250:L250"/>
    <mergeCell ref="M250:N250"/>
    <mergeCell ref="S249:T249"/>
    <mergeCell ref="U249:V249"/>
    <mergeCell ref="W249:X249"/>
    <mergeCell ref="Y249:Z249"/>
    <mergeCell ref="AA249:AB249"/>
    <mergeCell ref="AC249:AD249"/>
    <mergeCell ref="AI248:AJ248"/>
    <mergeCell ref="A249:B249"/>
    <mergeCell ref="C249:D249"/>
    <mergeCell ref="E249:F249"/>
    <mergeCell ref="G249:H249"/>
    <mergeCell ref="I249:J249"/>
    <mergeCell ref="K249:L249"/>
    <mergeCell ref="M249:N249"/>
    <mergeCell ref="O249:P249"/>
    <mergeCell ref="Q249:R249"/>
    <mergeCell ref="W248:X248"/>
    <mergeCell ref="Y248:Z248"/>
    <mergeCell ref="AA248:AB248"/>
    <mergeCell ref="AC248:AD248"/>
    <mergeCell ref="AE248:AF248"/>
    <mergeCell ref="AG248:AH248"/>
    <mergeCell ref="K248:L248"/>
    <mergeCell ref="M248:N248"/>
    <mergeCell ref="O248:P248"/>
    <mergeCell ref="Q248:R248"/>
    <mergeCell ref="S248:T248"/>
    <mergeCell ref="U248:V248"/>
    <mergeCell ref="AA253:AB253"/>
    <mergeCell ref="AC253:AD253"/>
    <mergeCell ref="AE253:AF253"/>
    <mergeCell ref="AG253:AH253"/>
    <mergeCell ref="AI253:AJ253"/>
    <mergeCell ref="A254:B254"/>
    <mergeCell ref="C254:D254"/>
    <mergeCell ref="E254:F254"/>
    <mergeCell ref="G254:H254"/>
    <mergeCell ref="I254:J254"/>
    <mergeCell ref="O253:P253"/>
    <mergeCell ref="Q253:R253"/>
    <mergeCell ref="S253:T253"/>
    <mergeCell ref="U253:V253"/>
    <mergeCell ref="W253:X253"/>
    <mergeCell ref="Y253:Z253"/>
    <mergeCell ref="AE252:AF252"/>
    <mergeCell ref="AG252:AH252"/>
    <mergeCell ref="AI252:AJ252"/>
    <mergeCell ref="A253:B253"/>
    <mergeCell ref="C253:D253"/>
    <mergeCell ref="E253:F253"/>
    <mergeCell ref="G253:H253"/>
    <mergeCell ref="I253:J253"/>
    <mergeCell ref="K253:L253"/>
    <mergeCell ref="M253:N253"/>
    <mergeCell ref="S252:T252"/>
    <mergeCell ref="U252:V252"/>
    <mergeCell ref="W252:X252"/>
    <mergeCell ref="Y252:Z252"/>
    <mergeCell ref="AA252:AB252"/>
    <mergeCell ref="AC252:AD252"/>
    <mergeCell ref="AI251:AJ251"/>
    <mergeCell ref="A252:B252"/>
    <mergeCell ref="C252:D252"/>
    <mergeCell ref="E252:F252"/>
    <mergeCell ref="G252:H252"/>
    <mergeCell ref="I252:J252"/>
    <mergeCell ref="K252:L252"/>
    <mergeCell ref="M252:N252"/>
    <mergeCell ref="O252:P252"/>
    <mergeCell ref="Q252:R252"/>
    <mergeCell ref="W251:X251"/>
    <mergeCell ref="Y251:Z251"/>
    <mergeCell ref="AA251:AB251"/>
    <mergeCell ref="AC251:AD251"/>
    <mergeCell ref="AE251:AF251"/>
    <mergeCell ref="AG251:AH251"/>
    <mergeCell ref="K251:L251"/>
    <mergeCell ref="M251:N251"/>
    <mergeCell ref="O251:P251"/>
    <mergeCell ref="Q251:R251"/>
    <mergeCell ref="S251:T251"/>
    <mergeCell ref="U251:V251"/>
    <mergeCell ref="AA256:AB256"/>
    <mergeCell ref="AC256:AD256"/>
    <mergeCell ref="AE256:AF256"/>
    <mergeCell ref="AG256:AH256"/>
    <mergeCell ref="AI256:AJ256"/>
    <mergeCell ref="A257:B257"/>
    <mergeCell ref="C257:D257"/>
    <mergeCell ref="E257:F257"/>
    <mergeCell ref="G257:H257"/>
    <mergeCell ref="I257:J257"/>
    <mergeCell ref="O256:P256"/>
    <mergeCell ref="Q256:R256"/>
    <mergeCell ref="S256:T256"/>
    <mergeCell ref="U256:V256"/>
    <mergeCell ref="W256:X256"/>
    <mergeCell ref="Y256:Z256"/>
    <mergeCell ref="AE255:AF255"/>
    <mergeCell ref="AG255:AH255"/>
    <mergeCell ref="AI255:AJ255"/>
    <mergeCell ref="A256:B256"/>
    <mergeCell ref="C256:D256"/>
    <mergeCell ref="E256:F256"/>
    <mergeCell ref="G256:H256"/>
    <mergeCell ref="I256:J256"/>
    <mergeCell ref="K256:L256"/>
    <mergeCell ref="M256:N256"/>
    <mergeCell ref="S255:T255"/>
    <mergeCell ref="U255:V255"/>
    <mergeCell ref="W255:X255"/>
    <mergeCell ref="Y255:Z255"/>
    <mergeCell ref="AA255:AB255"/>
    <mergeCell ref="AC255:AD255"/>
    <mergeCell ref="AI254:AJ254"/>
    <mergeCell ref="A255:B255"/>
    <mergeCell ref="C255:D255"/>
    <mergeCell ref="E255:F255"/>
    <mergeCell ref="G255:H255"/>
    <mergeCell ref="I255:J255"/>
    <mergeCell ref="K255:L255"/>
    <mergeCell ref="M255:N255"/>
    <mergeCell ref="O255:P255"/>
    <mergeCell ref="Q255:R255"/>
    <mergeCell ref="W254:X254"/>
    <mergeCell ref="Y254:Z254"/>
    <mergeCell ref="AA254:AB254"/>
    <mergeCell ref="AC254:AD254"/>
    <mergeCell ref="AE254:AF254"/>
    <mergeCell ref="AG254:AH254"/>
    <mergeCell ref="K254:L254"/>
    <mergeCell ref="M254:N254"/>
    <mergeCell ref="O254:P254"/>
    <mergeCell ref="Q254:R254"/>
    <mergeCell ref="S254:T254"/>
    <mergeCell ref="U254:V254"/>
    <mergeCell ref="AA259:AB259"/>
    <mergeCell ref="AC259:AD259"/>
    <mergeCell ref="AE259:AF259"/>
    <mergeCell ref="AG259:AH259"/>
    <mergeCell ref="AI259:AJ259"/>
    <mergeCell ref="A260:B260"/>
    <mergeCell ref="C260:D260"/>
    <mergeCell ref="E260:F260"/>
    <mergeCell ref="G260:H260"/>
    <mergeCell ref="I260:J260"/>
    <mergeCell ref="O259:P259"/>
    <mergeCell ref="Q259:R259"/>
    <mergeCell ref="S259:T259"/>
    <mergeCell ref="U259:V259"/>
    <mergeCell ref="W259:X259"/>
    <mergeCell ref="Y259:Z259"/>
    <mergeCell ref="AE258:AF258"/>
    <mergeCell ref="AG258:AH258"/>
    <mergeCell ref="AI258:AJ258"/>
    <mergeCell ref="A259:B259"/>
    <mergeCell ref="C259:D259"/>
    <mergeCell ref="E259:F259"/>
    <mergeCell ref="G259:H259"/>
    <mergeCell ref="I259:J259"/>
    <mergeCell ref="K259:L259"/>
    <mergeCell ref="M259:N259"/>
    <mergeCell ref="S258:T258"/>
    <mergeCell ref="U258:V258"/>
    <mergeCell ref="W258:X258"/>
    <mergeCell ref="Y258:Z258"/>
    <mergeCell ref="AA258:AB258"/>
    <mergeCell ref="AC258:AD258"/>
    <mergeCell ref="AI257:AJ257"/>
    <mergeCell ref="A258:B258"/>
    <mergeCell ref="C258:D258"/>
    <mergeCell ref="E258:F258"/>
    <mergeCell ref="G258:H258"/>
    <mergeCell ref="I258:J258"/>
    <mergeCell ref="K258:L258"/>
    <mergeCell ref="M258:N258"/>
    <mergeCell ref="O258:P258"/>
    <mergeCell ref="Q258:R258"/>
    <mergeCell ref="W257:X257"/>
    <mergeCell ref="Y257:Z257"/>
    <mergeCell ref="AA257:AB257"/>
    <mergeCell ref="AC257:AD257"/>
    <mergeCell ref="AE257:AF257"/>
    <mergeCell ref="AG257:AH257"/>
    <mergeCell ref="K257:L257"/>
    <mergeCell ref="M257:N257"/>
    <mergeCell ref="O257:P257"/>
    <mergeCell ref="Q257:R257"/>
    <mergeCell ref="S257:T257"/>
    <mergeCell ref="U257:V257"/>
    <mergeCell ref="AA262:AB262"/>
    <mergeCell ref="AC262:AD262"/>
    <mergeCell ref="AE262:AF262"/>
    <mergeCell ref="AG262:AH262"/>
    <mergeCell ref="AI262:AJ262"/>
    <mergeCell ref="A263:B263"/>
    <mergeCell ref="C263:D263"/>
    <mergeCell ref="E263:F263"/>
    <mergeCell ref="G263:H263"/>
    <mergeCell ref="I263:J263"/>
    <mergeCell ref="O262:P262"/>
    <mergeCell ref="Q262:R262"/>
    <mergeCell ref="S262:T262"/>
    <mergeCell ref="U262:V262"/>
    <mergeCell ref="W262:X262"/>
    <mergeCell ref="Y262:Z262"/>
    <mergeCell ref="AE261:AF261"/>
    <mergeCell ref="AG261:AH261"/>
    <mergeCell ref="AI261:AJ261"/>
    <mergeCell ref="A262:B262"/>
    <mergeCell ref="C262:D262"/>
    <mergeCell ref="E262:F262"/>
    <mergeCell ref="G262:H262"/>
    <mergeCell ref="I262:J262"/>
    <mergeCell ref="K262:L262"/>
    <mergeCell ref="M262:N262"/>
    <mergeCell ref="S261:T261"/>
    <mergeCell ref="U261:V261"/>
    <mergeCell ref="W261:X261"/>
    <mergeCell ref="Y261:Z261"/>
    <mergeCell ref="AA261:AB261"/>
    <mergeCell ref="AC261:AD261"/>
    <mergeCell ref="AI260:AJ260"/>
    <mergeCell ref="A261:B261"/>
    <mergeCell ref="C261:D261"/>
    <mergeCell ref="E261:F261"/>
    <mergeCell ref="G261:H261"/>
    <mergeCell ref="I261:J261"/>
    <mergeCell ref="K261:L261"/>
    <mergeCell ref="M261:N261"/>
    <mergeCell ref="O261:P261"/>
    <mergeCell ref="Q261:R261"/>
    <mergeCell ref="W260:X260"/>
    <mergeCell ref="Y260:Z260"/>
    <mergeCell ref="AA260:AB260"/>
    <mergeCell ref="AC260:AD260"/>
    <mergeCell ref="AE260:AF260"/>
    <mergeCell ref="AG260:AH260"/>
    <mergeCell ref="K260:L260"/>
    <mergeCell ref="M260:N260"/>
    <mergeCell ref="O260:P260"/>
    <mergeCell ref="Q260:R260"/>
    <mergeCell ref="S260:T260"/>
    <mergeCell ref="U260:V260"/>
    <mergeCell ref="AA265:AB265"/>
    <mergeCell ref="AC265:AD265"/>
    <mergeCell ref="AE265:AF265"/>
    <mergeCell ref="AG265:AH265"/>
    <mergeCell ref="AI265:AJ265"/>
    <mergeCell ref="A266:B266"/>
    <mergeCell ref="C266:D266"/>
    <mergeCell ref="E266:F266"/>
    <mergeCell ref="G266:H266"/>
    <mergeCell ref="I266:J266"/>
    <mergeCell ref="O265:P265"/>
    <mergeCell ref="Q265:R265"/>
    <mergeCell ref="S265:T265"/>
    <mergeCell ref="U265:V265"/>
    <mergeCell ref="W265:X265"/>
    <mergeCell ref="Y265:Z265"/>
    <mergeCell ref="AE264:AF264"/>
    <mergeCell ref="AG264:AH264"/>
    <mergeCell ref="AI264:AJ264"/>
    <mergeCell ref="A265:B265"/>
    <mergeCell ref="C265:D265"/>
    <mergeCell ref="E265:F265"/>
    <mergeCell ref="G265:H265"/>
    <mergeCell ref="I265:J265"/>
    <mergeCell ref="K265:L265"/>
    <mergeCell ref="M265:N265"/>
    <mergeCell ref="S264:T264"/>
    <mergeCell ref="U264:V264"/>
    <mergeCell ref="W264:X264"/>
    <mergeCell ref="Y264:Z264"/>
    <mergeCell ref="AA264:AB264"/>
    <mergeCell ref="AC264:AD264"/>
    <mergeCell ref="AI263:AJ263"/>
    <mergeCell ref="A264:B264"/>
    <mergeCell ref="C264:D264"/>
    <mergeCell ref="E264:F264"/>
    <mergeCell ref="G264:H264"/>
    <mergeCell ref="I264:J264"/>
    <mergeCell ref="K264:L264"/>
    <mergeCell ref="M264:N264"/>
    <mergeCell ref="O264:P264"/>
    <mergeCell ref="Q264:R264"/>
    <mergeCell ref="W263:X263"/>
    <mergeCell ref="Y263:Z263"/>
    <mergeCell ref="AA263:AB263"/>
    <mergeCell ref="AC263:AD263"/>
    <mergeCell ref="AE263:AF263"/>
    <mergeCell ref="AG263:AH263"/>
    <mergeCell ref="K263:L263"/>
    <mergeCell ref="M263:N263"/>
    <mergeCell ref="O263:P263"/>
    <mergeCell ref="Q263:R263"/>
    <mergeCell ref="S263:T263"/>
    <mergeCell ref="U263:V263"/>
    <mergeCell ref="AA268:AB268"/>
    <mergeCell ref="AC268:AD268"/>
    <mergeCell ref="AE268:AF268"/>
    <mergeCell ref="AG268:AH268"/>
    <mergeCell ref="AI268:AJ268"/>
    <mergeCell ref="A269:B269"/>
    <mergeCell ref="C269:D269"/>
    <mergeCell ref="E269:F269"/>
    <mergeCell ref="G269:H269"/>
    <mergeCell ref="I269:J269"/>
    <mergeCell ref="O268:P268"/>
    <mergeCell ref="Q268:R268"/>
    <mergeCell ref="S268:T268"/>
    <mergeCell ref="U268:V268"/>
    <mergeCell ref="W268:X268"/>
    <mergeCell ref="Y268:Z268"/>
    <mergeCell ref="AE267:AF267"/>
    <mergeCell ref="AG267:AH267"/>
    <mergeCell ref="AI267:AJ267"/>
    <mergeCell ref="A268:B268"/>
    <mergeCell ref="C268:D268"/>
    <mergeCell ref="E268:F268"/>
    <mergeCell ref="G268:H268"/>
    <mergeCell ref="I268:J268"/>
    <mergeCell ref="K268:L268"/>
    <mergeCell ref="M268:N268"/>
    <mergeCell ref="S267:T267"/>
    <mergeCell ref="U267:V267"/>
    <mergeCell ref="W267:X267"/>
    <mergeCell ref="Y267:Z267"/>
    <mergeCell ref="AA267:AB267"/>
    <mergeCell ref="AC267:AD267"/>
    <mergeCell ref="AI266:AJ266"/>
    <mergeCell ref="A267:B267"/>
    <mergeCell ref="C267:D267"/>
    <mergeCell ref="E267:F267"/>
    <mergeCell ref="G267:H267"/>
    <mergeCell ref="I267:J267"/>
    <mergeCell ref="K267:L267"/>
    <mergeCell ref="M267:N267"/>
    <mergeCell ref="O267:P267"/>
    <mergeCell ref="Q267:R267"/>
    <mergeCell ref="W266:X266"/>
    <mergeCell ref="Y266:Z266"/>
    <mergeCell ref="AA266:AB266"/>
    <mergeCell ref="AC266:AD266"/>
    <mergeCell ref="AE266:AF266"/>
    <mergeCell ref="AG266:AH266"/>
    <mergeCell ref="K266:L266"/>
    <mergeCell ref="M266:N266"/>
    <mergeCell ref="O266:P266"/>
    <mergeCell ref="Q266:R266"/>
    <mergeCell ref="S266:T266"/>
    <mergeCell ref="U266:V266"/>
    <mergeCell ref="AA271:AB271"/>
    <mergeCell ref="AC271:AD271"/>
    <mergeCell ref="AE271:AF271"/>
    <mergeCell ref="AG271:AH271"/>
    <mergeCell ref="AI271:AJ271"/>
    <mergeCell ref="A272:B272"/>
    <mergeCell ref="C272:D272"/>
    <mergeCell ref="E272:F272"/>
    <mergeCell ref="G272:H272"/>
    <mergeCell ref="I272:J272"/>
    <mergeCell ref="O271:P271"/>
    <mergeCell ref="Q271:R271"/>
    <mergeCell ref="S271:T271"/>
    <mergeCell ref="U271:V271"/>
    <mergeCell ref="W271:X271"/>
    <mergeCell ref="Y271:Z271"/>
    <mergeCell ref="AE270:AF270"/>
    <mergeCell ref="AG270:AH270"/>
    <mergeCell ref="AI270:AJ270"/>
    <mergeCell ref="A271:B271"/>
    <mergeCell ref="C271:D271"/>
    <mergeCell ref="E271:F271"/>
    <mergeCell ref="G271:H271"/>
    <mergeCell ref="I271:J271"/>
    <mergeCell ref="K271:L271"/>
    <mergeCell ref="M271:N271"/>
    <mergeCell ref="S270:T270"/>
    <mergeCell ref="U270:V270"/>
    <mergeCell ref="W270:X270"/>
    <mergeCell ref="Y270:Z270"/>
    <mergeCell ref="AA270:AB270"/>
    <mergeCell ref="AC270:AD270"/>
    <mergeCell ref="AI269:AJ269"/>
    <mergeCell ref="A270:B270"/>
    <mergeCell ref="C270:D270"/>
    <mergeCell ref="E270:F270"/>
    <mergeCell ref="G270:H270"/>
    <mergeCell ref="I270:J270"/>
    <mergeCell ref="K270:L270"/>
    <mergeCell ref="M270:N270"/>
    <mergeCell ref="O270:P270"/>
    <mergeCell ref="Q270:R270"/>
    <mergeCell ref="W269:X269"/>
    <mergeCell ref="Y269:Z269"/>
    <mergeCell ref="AA269:AB269"/>
    <mergeCell ref="AC269:AD269"/>
    <mergeCell ref="AE269:AF269"/>
    <mergeCell ref="AG269:AH269"/>
    <mergeCell ref="K269:L269"/>
    <mergeCell ref="M269:N269"/>
    <mergeCell ref="O269:P269"/>
    <mergeCell ref="Q269:R269"/>
    <mergeCell ref="S269:T269"/>
    <mergeCell ref="U269:V269"/>
    <mergeCell ref="AA274:AB274"/>
    <mergeCell ref="AC274:AD274"/>
    <mergeCell ref="AE274:AF274"/>
    <mergeCell ref="AG274:AH274"/>
    <mergeCell ref="AI274:AJ274"/>
    <mergeCell ref="A275:B275"/>
    <mergeCell ref="C275:D275"/>
    <mergeCell ref="E275:F275"/>
    <mergeCell ref="G275:H275"/>
    <mergeCell ref="I275:J275"/>
    <mergeCell ref="O274:P274"/>
    <mergeCell ref="Q274:R274"/>
    <mergeCell ref="S274:T274"/>
    <mergeCell ref="U274:V274"/>
    <mergeCell ref="W274:X274"/>
    <mergeCell ref="Y274:Z274"/>
    <mergeCell ref="AE273:AF273"/>
    <mergeCell ref="AG273:AH273"/>
    <mergeCell ref="AI273:AJ273"/>
    <mergeCell ref="A274:B274"/>
    <mergeCell ref="C274:D274"/>
    <mergeCell ref="E274:F274"/>
    <mergeCell ref="G274:H274"/>
    <mergeCell ref="I274:J274"/>
    <mergeCell ref="K274:L274"/>
    <mergeCell ref="M274:N274"/>
    <mergeCell ref="S273:T273"/>
    <mergeCell ref="U273:V273"/>
    <mergeCell ref="W273:X273"/>
    <mergeCell ref="Y273:Z273"/>
    <mergeCell ref="AA273:AB273"/>
    <mergeCell ref="AC273:AD273"/>
    <mergeCell ref="AI272:AJ272"/>
    <mergeCell ref="A273:B273"/>
    <mergeCell ref="C273:D273"/>
    <mergeCell ref="E273:F273"/>
    <mergeCell ref="G273:H273"/>
    <mergeCell ref="I273:J273"/>
    <mergeCell ref="K273:L273"/>
    <mergeCell ref="M273:N273"/>
    <mergeCell ref="O273:P273"/>
    <mergeCell ref="Q273:R273"/>
    <mergeCell ref="W272:X272"/>
    <mergeCell ref="Y272:Z272"/>
    <mergeCell ref="AA272:AB272"/>
    <mergeCell ref="AC272:AD272"/>
    <mergeCell ref="AE272:AF272"/>
    <mergeCell ref="AG272:AH272"/>
    <mergeCell ref="K272:L272"/>
    <mergeCell ref="M272:N272"/>
    <mergeCell ref="O272:P272"/>
    <mergeCell ref="Q272:R272"/>
    <mergeCell ref="S272:T272"/>
    <mergeCell ref="U272:V272"/>
    <mergeCell ref="AA277:AB277"/>
    <mergeCell ref="AC277:AD277"/>
    <mergeCell ref="AE277:AF277"/>
    <mergeCell ref="AG277:AH277"/>
    <mergeCell ref="AI277:AJ277"/>
    <mergeCell ref="A278:B278"/>
    <mergeCell ref="C278:D278"/>
    <mergeCell ref="E278:F278"/>
    <mergeCell ref="G278:H278"/>
    <mergeCell ref="I278:J278"/>
    <mergeCell ref="O277:P277"/>
    <mergeCell ref="Q277:R277"/>
    <mergeCell ref="S277:T277"/>
    <mergeCell ref="U277:V277"/>
    <mergeCell ref="W277:X277"/>
    <mergeCell ref="Y277:Z277"/>
    <mergeCell ref="AE276:AF276"/>
    <mergeCell ref="AG276:AH276"/>
    <mergeCell ref="AI276:AJ276"/>
    <mergeCell ref="A277:B277"/>
    <mergeCell ref="C277:D277"/>
    <mergeCell ref="E277:F277"/>
    <mergeCell ref="G277:H277"/>
    <mergeCell ref="I277:J277"/>
    <mergeCell ref="K277:L277"/>
    <mergeCell ref="M277:N277"/>
    <mergeCell ref="S276:T276"/>
    <mergeCell ref="U276:V276"/>
    <mergeCell ref="W276:X276"/>
    <mergeCell ref="Y276:Z276"/>
    <mergeCell ref="AA276:AB276"/>
    <mergeCell ref="AC276:AD276"/>
    <mergeCell ref="AI275:AJ275"/>
    <mergeCell ref="A276:B276"/>
    <mergeCell ref="C276:D276"/>
    <mergeCell ref="E276:F276"/>
    <mergeCell ref="G276:H276"/>
    <mergeCell ref="I276:J276"/>
    <mergeCell ref="K276:L276"/>
    <mergeCell ref="M276:N276"/>
    <mergeCell ref="O276:P276"/>
    <mergeCell ref="Q276:R276"/>
    <mergeCell ref="W275:X275"/>
    <mergeCell ref="Y275:Z275"/>
    <mergeCell ref="AA275:AB275"/>
    <mergeCell ref="AC275:AD275"/>
    <mergeCell ref="AE275:AF275"/>
    <mergeCell ref="AG275:AH275"/>
    <mergeCell ref="K275:L275"/>
    <mergeCell ref="M275:N275"/>
    <mergeCell ref="O275:P275"/>
    <mergeCell ref="Q275:R275"/>
    <mergeCell ref="S275:T275"/>
    <mergeCell ref="U275:V275"/>
    <mergeCell ref="AA280:AB280"/>
    <mergeCell ref="AC280:AD280"/>
    <mergeCell ref="AE280:AF280"/>
    <mergeCell ref="AG280:AH280"/>
    <mergeCell ref="AI280:AJ280"/>
    <mergeCell ref="A281:B281"/>
    <mergeCell ref="C281:D281"/>
    <mergeCell ref="E281:F281"/>
    <mergeCell ref="G281:H281"/>
    <mergeCell ref="I281:J281"/>
    <mergeCell ref="O280:P280"/>
    <mergeCell ref="Q280:R280"/>
    <mergeCell ref="S280:T280"/>
    <mergeCell ref="U280:V280"/>
    <mergeCell ref="W280:X280"/>
    <mergeCell ref="Y280:Z280"/>
    <mergeCell ref="AE279:AF279"/>
    <mergeCell ref="AG279:AH279"/>
    <mergeCell ref="AI279:AJ279"/>
    <mergeCell ref="A280:B280"/>
    <mergeCell ref="C280:D280"/>
    <mergeCell ref="E280:F280"/>
    <mergeCell ref="G280:H280"/>
    <mergeCell ref="I280:J280"/>
    <mergeCell ref="K280:L280"/>
    <mergeCell ref="M280:N280"/>
    <mergeCell ref="S279:T279"/>
    <mergeCell ref="U279:V279"/>
    <mergeCell ref="W279:X279"/>
    <mergeCell ref="Y279:Z279"/>
    <mergeCell ref="AA279:AB279"/>
    <mergeCell ref="AC279:AD279"/>
    <mergeCell ref="AI278:AJ278"/>
    <mergeCell ref="A279:B279"/>
    <mergeCell ref="C279:D279"/>
    <mergeCell ref="E279:F279"/>
    <mergeCell ref="G279:H279"/>
    <mergeCell ref="I279:J279"/>
    <mergeCell ref="K279:L279"/>
    <mergeCell ref="M279:N279"/>
    <mergeCell ref="O279:P279"/>
    <mergeCell ref="Q279:R279"/>
    <mergeCell ref="W278:X278"/>
    <mergeCell ref="Y278:Z278"/>
    <mergeCell ref="AA278:AB278"/>
    <mergeCell ref="AC278:AD278"/>
    <mergeCell ref="AE278:AF278"/>
    <mergeCell ref="AG278:AH278"/>
    <mergeCell ref="K278:L278"/>
    <mergeCell ref="M278:N278"/>
    <mergeCell ref="O278:P278"/>
    <mergeCell ref="Q278:R278"/>
    <mergeCell ref="S278:T278"/>
    <mergeCell ref="U278:V278"/>
    <mergeCell ref="AA283:AB283"/>
    <mergeCell ref="AC283:AD283"/>
    <mergeCell ref="AE283:AF283"/>
    <mergeCell ref="AG283:AH283"/>
    <mergeCell ref="AI283:AJ283"/>
    <mergeCell ref="A284:B284"/>
    <mergeCell ref="C284:D284"/>
    <mergeCell ref="E284:F284"/>
    <mergeCell ref="G284:H284"/>
    <mergeCell ref="I284:J284"/>
    <mergeCell ref="O283:P283"/>
    <mergeCell ref="Q283:R283"/>
    <mergeCell ref="S283:T283"/>
    <mergeCell ref="U283:V283"/>
    <mergeCell ref="W283:X283"/>
    <mergeCell ref="Y283:Z283"/>
    <mergeCell ref="AE282:AF282"/>
    <mergeCell ref="AG282:AH282"/>
    <mergeCell ref="AI282:AJ282"/>
    <mergeCell ref="A283:B283"/>
    <mergeCell ref="C283:D283"/>
    <mergeCell ref="E283:F283"/>
    <mergeCell ref="G283:H283"/>
    <mergeCell ref="I283:J283"/>
    <mergeCell ref="K283:L283"/>
    <mergeCell ref="M283:N283"/>
    <mergeCell ref="S282:T282"/>
    <mergeCell ref="U282:V282"/>
    <mergeCell ref="W282:X282"/>
    <mergeCell ref="Y282:Z282"/>
    <mergeCell ref="AA282:AB282"/>
    <mergeCell ref="AC282:AD282"/>
    <mergeCell ref="AI281:AJ281"/>
    <mergeCell ref="A282:B282"/>
    <mergeCell ref="C282:D282"/>
    <mergeCell ref="E282:F282"/>
    <mergeCell ref="G282:H282"/>
    <mergeCell ref="I282:J282"/>
    <mergeCell ref="K282:L282"/>
    <mergeCell ref="M282:N282"/>
    <mergeCell ref="O282:P282"/>
    <mergeCell ref="Q282:R282"/>
    <mergeCell ref="W281:X281"/>
    <mergeCell ref="Y281:Z281"/>
    <mergeCell ref="AA281:AB281"/>
    <mergeCell ref="AC281:AD281"/>
    <mergeCell ref="AE281:AF281"/>
    <mergeCell ref="AG281:AH281"/>
    <mergeCell ref="K281:L281"/>
    <mergeCell ref="M281:N281"/>
    <mergeCell ref="O281:P281"/>
    <mergeCell ref="Q281:R281"/>
    <mergeCell ref="S281:T281"/>
    <mergeCell ref="U281:V281"/>
    <mergeCell ref="AA286:AB286"/>
    <mergeCell ref="AC286:AD286"/>
    <mergeCell ref="AE286:AF286"/>
    <mergeCell ref="AG286:AH286"/>
    <mergeCell ref="AI286:AJ286"/>
    <mergeCell ref="A287:B287"/>
    <mergeCell ref="C287:D287"/>
    <mergeCell ref="E287:F287"/>
    <mergeCell ref="G287:H287"/>
    <mergeCell ref="I287:J287"/>
    <mergeCell ref="O286:P286"/>
    <mergeCell ref="Q286:R286"/>
    <mergeCell ref="S286:T286"/>
    <mergeCell ref="U286:V286"/>
    <mergeCell ref="W286:X286"/>
    <mergeCell ref="Y286:Z286"/>
    <mergeCell ref="AE285:AF285"/>
    <mergeCell ref="AG285:AH285"/>
    <mergeCell ref="AI285:AJ285"/>
    <mergeCell ref="A286:B286"/>
    <mergeCell ref="C286:D286"/>
    <mergeCell ref="E286:F286"/>
    <mergeCell ref="G286:H286"/>
    <mergeCell ref="I286:J286"/>
    <mergeCell ref="K286:L286"/>
    <mergeCell ref="M286:N286"/>
    <mergeCell ref="S285:T285"/>
    <mergeCell ref="U285:V285"/>
    <mergeCell ref="W285:X285"/>
    <mergeCell ref="Y285:Z285"/>
    <mergeCell ref="AA285:AB285"/>
    <mergeCell ref="AC285:AD285"/>
    <mergeCell ref="AI284:AJ284"/>
    <mergeCell ref="A285:B285"/>
    <mergeCell ref="C285:D285"/>
    <mergeCell ref="E285:F285"/>
    <mergeCell ref="G285:H285"/>
    <mergeCell ref="I285:J285"/>
    <mergeCell ref="K285:L285"/>
    <mergeCell ref="M285:N285"/>
    <mergeCell ref="O285:P285"/>
    <mergeCell ref="Q285:R285"/>
    <mergeCell ref="W284:X284"/>
    <mergeCell ref="Y284:Z284"/>
    <mergeCell ref="AA284:AB284"/>
    <mergeCell ref="AC284:AD284"/>
    <mergeCell ref="AE284:AF284"/>
    <mergeCell ref="AG284:AH284"/>
    <mergeCell ref="K284:L284"/>
    <mergeCell ref="M284:N284"/>
    <mergeCell ref="O284:P284"/>
    <mergeCell ref="Q284:R284"/>
    <mergeCell ref="S284:T284"/>
    <mergeCell ref="U284:V284"/>
    <mergeCell ref="AA289:AB289"/>
    <mergeCell ref="AC289:AD289"/>
    <mergeCell ref="AE289:AF289"/>
    <mergeCell ref="AG289:AH289"/>
    <mergeCell ref="AI289:AJ289"/>
    <mergeCell ref="A290:B290"/>
    <mergeCell ref="C290:D290"/>
    <mergeCell ref="E290:F290"/>
    <mergeCell ref="G290:H290"/>
    <mergeCell ref="I290:J290"/>
    <mergeCell ref="O289:P289"/>
    <mergeCell ref="Q289:R289"/>
    <mergeCell ref="S289:T289"/>
    <mergeCell ref="U289:V289"/>
    <mergeCell ref="W289:X289"/>
    <mergeCell ref="Y289:Z289"/>
    <mergeCell ref="AE288:AF288"/>
    <mergeCell ref="AG288:AH288"/>
    <mergeCell ref="AI288:AJ288"/>
    <mergeCell ref="A289:B289"/>
    <mergeCell ref="C289:D289"/>
    <mergeCell ref="E289:F289"/>
    <mergeCell ref="G289:H289"/>
    <mergeCell ref="I289:J289"/>
    <mergeCell ref="K289:L289"/>
    <mergeCell ref="M289:N289"/>
    <mergeCell ref="S288:T288"/>
    <mergeCell ref="U288:V288"/>
    <mergeCell ref="W288:X288"/>
    <mergeCell ref="Y288:Z288"/>
    <mergeCell ref="AA288:AB288"/>
    <mergeCell ref="AC288:AD288"/>
    <mergeCell ref="AI287:AJ287"/>
    <mergeCell ref="A288:B288"/>
    <mergeCell ref="C288:D288"/>
    <mergeCell ref="E288:F288"/>
    <mergeCell ref="G288:H288"/>
    <mergeCell ref="I288:J288"/>
    <mergeCell ref="K288:L288"/>
    <mergeCell ref="M288:N288"/>
    <mergeCell ref="O288:P288"/>
    <mergeCell ref="Q288:R288"/>
    <mergeCell ref="W287:X287"/>
    <mergeCell ref="Y287:Z287"/>
    <mergeCell ref="AA287:AB287"/>
    <mergeCell ref="AC287:AD287"/>
    <mergeCell ref="AE287:AF287"/>
    <mergeCell ref="AG287:AH287"/>
    <mergeCell ref="K287:L287"/>
    <mergeCell ref="M287:N287"/>
    <mergeCell ref="O287:P287"/>
    <mergeCell ref="Q287:R287"/>
    <mergeCell ref="S287:T287"/>
    <mergeCell ref="U287:V287"/>
    <mergeCell ref="AA292:AB292"/>
    <mergeCell ref="AC292:AD292"/>
    <mergeCell ref="AE292:AF292"/>
    <mergeCell ref="AG292:AH292"/>
    <mergeCell ref="AI292:AJ292"/>
    <mergeCell ref="A293:B293"/>
    <mergeCell ref="C293:D293"/>
    <mergeCell ref="E293:F293"/>
    <mergeCell ref="G293:H293"/>
    <mergeCell ref="I293:J293"/>
    <mergeCell ref="O292:P292"/>
    <mergeCell ref="Q292:R292"/>
    <mergeCell ref="S292:T292"/>
    <mergeCell ref="U292:V292"/>
    <mergeCell ref="W292:X292"/>
    <mergeCell ref="Y292:Z292"/>
    <mergeCell ref="AE291:AF291"/>
    <mergeCell ref="AG291:AH291"/>
    <mergeCell ref="AI291:AJ291"/>
    <mergeCell ref="A292:B292"/>
    <mergeCell ref="C292:D292"/>
    <mergeCell ref="E292:F292"/>
    <mergeCell ref="G292:H292"/>
    <mergeCell ref="I292:J292"/>
    <mergeCell ref="K292:L292"/>
    <mergeCell ref="M292:N292"/>
    <mergeCell ref="S291:T291"/>
    <mergeCell ref="U291:V291"/>
    <mergeCell ref="W291:X291"/>
    <mergeCell ref="Y291:Z291"/>
    <mergeCell ref="AA291:AB291"/>
    <mergeCell ref="AC291:AD291"/>
    <mergeCell ref="AI290:AJ290"/>
    <mergeCell ref="A291:B291"/>
    <mergeCell ref="C291:D291"/>
    <mergeCell ref="E291:F291"/>
    <mergeCell ref="G291:H291"/>
    <mergeCell ref="I291:J291"/>
    <mergeCell ref="K291:L291"/>
    <mergeCell ref="M291:N291"/>
    <mergeCell ref="O291:P291"/>
    <mergeCell ref="Q291:R291"/>
    <mergeCell ref="W290:X290"/>
    <mergeCell ref="Y290:Z290"/>
    <mergeCell ref="AA290:AB290"/>
    <mergeCell ref="AC290:AD290"/>
    <mergeCell ref="AE290:AF290"/>
    <mergeCell ref="AG290:AH290"/>
    <mergeCell ref="K290:L290"/>
    <mergeCell ref="M290:N290"/>
    <mergeCell ref="O290:P290"/>
    <mergeCell ref="Q290:R290"/>
    <mergeCell ref="S290:T290"/>
    <mergeCell ref="U290:V290"/>
    <mergeCell ref="AA295:AB295"/>
    <mergeCell ref="AC295:AD295"/>
    <mergeCell ref="AE295:AF295"/>
    <mergeCell ref="AG295:AH295"/>
    <mergeCell ref="AI295:AJ295"/>
    <mergeCell ref="A296:B296"/>
    <mergeCell ref="C296:D296"/>
    <mergeCell ref="E296:F296"/>
    <mergeCell ref="G296:H296"/>
    <mergeCell ref="I296:J296"/>
    <mergeCell ref="O295:P295"/>
    <mergeCell ref="Q295:R295"/>
    <mergeCell ref="S295:T295"/>
    <mergeCell ref="U295:V295"/>
    <mergeCell ref="W295:X295"/>
    <mergeCell ref="Y295:Z295"/>
    <mergeCell ref="AE294:AF294"/>
    <mergeCell ref="AG294:AH294"/>
    <mergeCell ref="AI294:AJ294"/>
    <mergeCell ref="A295:B295"/>
    <mergeCell ref="C295:D295"/>
    <mergeCell ref="E295:F295"/>
    <mergeCell ref="G295:H295"/>
    <mergeCell ref="I295:J295"/>
    <mergeCell ref="K295:L295"/>
    <mergeCell ref="M295:N295"/>
    <mergeCell ref="S294:T294"/>
    <mergeCell ref="U294:V294"/>
    <mergeCell ref="W294:X294"/>
    <mergeCell ref="Y294:Z294"/>
    <mergeCell ref="AA294:AB294"/>
    <mergeCell ref="AC294:AD294"/>
    <mergeCell ref="AI293:AJ293"/>
    <mergeCell ref="A294:B294"/>
    <mergeCell ref="C294:D294"/>
    <mergeCell ref="E294:F294"/>
    <mergeCell ref="G294:H294"/>
    <mergeCell ref="I294:J294"/>
    <mergeCell ref="K294:L294"/>
    <mergeCell ref="M294:N294"/>
    <mergeCell ref="O294:P294"/>
    <mergeCell ref="Q294:R294"/>
    <mergeCell ref="W293:X293"/>
    <mergeCell ref="Y293:Z293"/>
    <mergeCell ref="AA293:AB293"/>
    <mergeCell ref="AC293:AD293"/>
    <mergeCell ref="AE293:AF293"/>
    <mergeCell ref="AG293:AH293"/>
    <mergeCell ref="K293:L293"/>
    <mergeCell ref="M293:N293"/>
    <mergeCell ref="O293:P293"/>
    <mergeCell ref="Q293:R293"/>
    <mergeCell ref="S293:T293"/>
    <mergeCell ref="U293:V293"/>
    <mergeCell ref="AA298:AB298"/>
    <mergeCell ref="AC298:AD298"/>
    <mergeCell ref="AE298:AF298"/>
    <mergeCell ref="AG298:AH298"/>
    <mergeCell ref="AI298:AJ298"/>
    <mergeCell ref="A299:B299"/>
    <mergeCell ref="C299:D299"/>
    <mergeCell ref="E299:F299"/>
    <mergeCell ref="G299:H299"/>
    <mergeCell ref="I299:J299"/>
    <mergeCell ref="O298:P298"/>
    <mergeCell ref="Q298:R298"/>
    <mergeCell ref="S298:T298"/>
    <mergeCell ref="U298:V298"/>
    <mergeCell ref="W298:X298"/>
    <mergeCell ref="Y298:Z298"/>
    <mergeCell ref="AE297:AF297"/>
    <mergeCell ref="AG297:AH297"/>
    <mergeCell ref="AI297:AJ297"/>
    <mergeCell ref="A298:B298"/>
    <mergeCell ref="C298:D298"/>
    <mergeCell ref="E298:F298"/>
    <mergeCell ref="G298:H298"/>
    <mergeCell ref="I298:J298"/>
    <mergeCell ref="K298:L298"/>
    <mergeCell ref="M298:N298"/>
    <mergeCell ref="S297:T297"/>
    <mergeCell ref="U297:V297"/>
    <mergeCell ref="W297:X297"/>
    <mergeCell ref="Y297:Z297"/>
    <mergeCell ref="AA297:AB297"/>
    <mergeCell ref="AC297:AD297"/>
    <mergeCell ref="AI296:AJ296"/>
    <mergeCell ref="A297:B297"/>
    <mergeCell ref="C297:D297"/>
    <mergeCell ref="E297:F297"/>
    <mergeCell ref="G297:H297"/>
    <mergeCell ref="I297:J297"/>
    <mergeCell ref="K297:L297"/>
    <mergeCell ref="M297:N297"/>
    <mergeCell ref="O297:P297"/>
    <mergeCell ref="Q297:R297"/>
    <mergeCell ref="W296:X296"/>
    <mergeCell ref="Y296:Z296"/>
    <mergeCell ref="AA296:AB296"/>
    <mergeCell ref="AC296:AD296"/>
    <mergeCell ref="AE296:AF296"/>
    <mergeCell ref="AG296:AH296"/>
    <mergeCell ref="K296:L296"/>
    <mergeCell ref="M296:N296"/>
    <mergeCell ref="O296:P296"/>
    <mergeCell ref="Q296:R296"/>
    <mergeCell ref="S296:T296"/>
    <mergeCell ref="U296:V296"/>
    <mergeCell ref="AA301:AB301"/>
    <mergeCell ref="AC301:AD301"/>
    <mergeCell ref="AE301:AF301"/>
    <mergeCell ref="AG301:AH301"/>
    <mergeCell ref="AI301:AJ301"/>
    <mergeCell ref="A302:B302"/>
    <mergeCell ref="C302:D302"/>
    <mergeCell ref="E302:F302"/>
    <mergeCell ref="G302:H302"/>
    <mergeCell ref="I302:J302"/>
    <mergeCell ref="O301:P301"/>
    <mergeCell ref="Q301:R301"/>
    <mergeCell ref="S301:T301"/>
    <mergeCell ref="U301:V301"/>
    <mergeCell ref="W301:X301"/>
    <mergeCell ref="Y301:Z301"/>
    <mergeCell ref="AE300:AF300"/>
    <mergeCell ref="AG300:AH300"/>
    <mergeCell ref="AI300:AJ300"/>
    <mergeCell ref="A301:B301"/>
    <mergeCell ref="C301:D301"/>
    <mergeCell ref="E301:F301"/>
    <mergeCell ref="G301:H301"/>
    <mergeCell ref="I301:J301"/>
    <mergeCell ref="K301:L301"/>
    <mergeCell ref="M301:N301"/>
    <mergeCell ref="S300:T300"/>
    <mergeCell ref="U300:V300"/>
    <mergeCell ref="W300:X300"/>
    <mergeCell ref="Y300:Z300"/>
    <mergeCell ref="AA300:AB300"/>
    <mergeCell ref="AC300:AD300"/>
    <mergeCell ref="AI299:AJ299"/>
    <mergeCell ref="A300:B300"/>
    <mergeCell ref="C300:D300"/>
    <mergeCell ref="E300:F300"/>
    <mergeCell ref="G300:H300"/>
    <mergeCell ref="I300:J300"/>
    <mergeCell ref="K300:L300"/>
    <mergeCell ref="M300:N300"/>
    <mergeCell ref="O300:P300"/>
    <mergeCell ref="Q300:R300"/>
    <mergeCell ref="W299:X299"/>
    <mergeCell ref="Y299:Z299"/>
    <mergeCell ref="AA299:AB299"/>
    <mergeCell ref="AC299:AD299"/>
    <mergeCell ref="AE299:AF299"/>
    <mergeCell ref="AG299:AH299"/>
    <mergeCell ref="K299:L299"/>
    <mergeCell ref="M299:N299"/>
    <mergeCell ref="O299:P299"/>
    <mergeCell ref="Q299:R299"/>
    <mergeCell ref="S299:T299"/>
    <mergeCell ref="U299:V299"/>
    <mergeCell ref="AA304:AB304"/>
    <mergeCell ref="AC304:AD304"/>
    <mergeCell ref="AE304:AF304"/>
    <mergeCell ref="AG304:AH304"/>
    <mergeCell ref="AI304:AJ304"/>
    <mergeCell ref="A305:B305"/>
    <mergeCell ref="C305:D305"/>
    <mergeCell ref="E305:F305"/>
    <mergeCell ref="G305:H305"/>
    <mergeCell ref="I305:J305"/>
    <mergeCell ref="O304:P304"/>
    <mergeCell ref="Q304:R304"/>
    <mergeCell ref="S304:T304"/>
    <mergeCell ref="U304:V304"/>
    <mergeCell ref="W304:X304"/>
    <mergeCell ref="Y304:Z304"/>
    <mergeCell ref="AE303:AF303"/>
    <mergeCell ref="AG303:AH303"/>
    <mergeCell ref="AI303:AJ303"/>
    <mergeCell ref="A304:B304"/>
    <mergeCell ref="C304:D304"/>
    <mergeCell ref="E304:F304"/>
    <mergeCell ref="G304:H304"/>
    <mergeCell ref="I304:J304"/>
    <mergeCell ref="K304:L304"/>
    <mergeCell ref="M304:N304"/>
    <mergeCell ref="S303:T303"/>
    <mergeCell ref="U303:V303"/>
    <mergeCell ref="W303:X303"/>
    <mergeCell ref="Y303:Z303"/>
    <mergeCell ref="AA303:AB303"/>
    <mergeCell ref="AC303:AD303"/>
    <mergeCell ref="AI302:AJ302"/>
    <mergeCell ref="A303:B303"/>
    <mergeCell ref="C303:D303"/>
    <mergeCell ref="E303:F303"/>
    <mergeCell ref="G303:H303"/>
    <mergeCell ref="I303:J303"/>
    <mergeCell ref="K303:L303"/>
    <mergeCell ref="M303:N303"/>
    <mergeCell ref="O303:P303"/>
    <mergeCell ref="Q303:R303"/>
    <mergeCell ref="W302:X302"/>
    <mergeCell ref="Y302:Z302"/>
    <mergeCell ref="AA302:AB302"/>
    <mergeCell ref="AC302:AD302"/>
    <mergeCell ref="AE302:AF302"/>
    <mergeCell ref="AG302:AH302"/>
    <mergeCell ref="K302:L302"/>
    <mergeCell ref="M302:N302"/>
    <mergeCell ref="O302:P302"/>
    <mergeCell ref="Q302:R302"/>
    <mergeCell ref="S302:T302"/>
    <mergeCell ref="U302:V302"/>
    <mergeCell ref="AA307:AB307"/>
    <mergeCell ref="AC307:AD307"/>
    <mergeCell ref="AE307:AF307"/>
    <mergeCell ref="AG307:AH307"/>
    <mergeCell ref="AI307:AJ307"/>
    <mergeCell ref="A308:B308"/>
    <mergeCell ref="C308:D308"/>
    <mergeCell ref="E308:F308"/>
    <mergeCell ref="G308:H308"/>
    <mergeCell ref="I308:J308"/>
    <mergeCell ref="O307:P307"/>
    <mergeCell ref="Q307:R307"/>
    <mergeCell ref="S307:T307"/>
    <mergeCell ref="U307:V307"/>
    <mergeCell ref="W307:X307"/>
    <mergeCell ref="Y307:Z307"/>
    <mergeCell ref="AE306:AF306"/>
    <mergeCell ref="AG306:AH306"/>
    <mergeCell ref="AI306:AJ306"/>
    <mergeCell ref="A307:B307"/>
    <mergeCell ref="C307:D307"/>
    <mergeCell ref="E307:F307"/>
    <mergeCell ref="G307:H307"/>
    <mergeCell ref="I307:J307"/>
    <mergeCell ref="K307:L307"/>
    <mergeCell ref="M307:N307"/>
    <mergeCell ref="S306:T306"/>
    <mergeCell ref="U306:V306"/>
    <mergeCell ref="W306:X306"/>
    <mergeCell ref="Y306:Z306"/>
    <mergeCell ref="AA306:AB306"/>
    <mergeCell ref="AC306:AD306"/>
    <mergeCell ref="AI305:AJ305"/>
    <mergeCell ref="A306:B306"/>
    <mergeCell ref="C306:D306"/>
    <mergeCell ref="E306:F306"/>
    <mergeCell ref="G306:H306"/>
    <mergeCell ref="I306:J306"/>
    <mergeCell ref="K306:L306"/>
    <mergeCell ref="M306:N306"/>
    <mergeCell ref="O306:P306"/>
    <mergeCell ref="Q306:R306"/>
    <mergeCell ref="W305:X305"/>
    <mergeCell ref="Y305:Z305"/>
    <mergeCell ref="AA305:AB305"/>
    <mergeCell ref="AC305:AD305"/>
    <mergeCell ref="AE305:AF305"/>
    <mergeCell ref="AG305:AH305"/>
    <mergeCell ref="K305:L305"/>
    <mergeCell ref="M305:N305"/>
    <mergeCell ref="O305:P305"/>
    <mergeCell ref="Q305:R305"/>
    <mergeCell ref="S305:T305"/>
    <mergeCell ref="U305:V305"/>
    <mergeCell ref="AA310:AB310"/>
    <mergeCell ref="AC310:AD310"/>
    <mergeCell ref="AE310:AF310"/>
    <mergeCell ref="AG310:AH310"/>
    <mergeCell ref="AI310:AJ310"/>
    <mergeCell ref="A311:B311"/>
    <mergeCell ref="C311:D311"/>
    <mergeCell ref="E311:F311"/>
    <mergeCell ref="G311:H311"/>
    <mergeCell ref="I311:J311"/>
    <mergeCell ref="O310:P310"/>
    <mergeCell ref="Q310:R310"/>
    <mergeCell ref="S310:T310"/>
    <mergeCell ref="U310:V310"/>
    <mergeCell ref="W310:X310"/>
    <mergeCell ref="Y310:Z310"/>
    <mergeCell ref="AE309:AF309"/>
    <mergeCell ref="AG309:AH309"/>
    <mergeCell ref="AI309:AJ309"/>
    <mergeCell ref="A310:B310"/>
    <mergeCell ref="C310:D310"/>
    <mergeCell ref="E310:F310"/>
    <mergeCell ref="G310:H310"/>
    <mergeCell ref="I310:J310"/>
    <mergeCell ref="K310:L310"/>
    <mergeCell ref="M310:N310"/>
    <mergeCell ref="S309:T309"/>
    <mergeCell ref="U309:V309"/>
    <mergeCell ref="W309:X309"/>
    <mergeCell ref="Y309:Z309"/>
    <mergeCell ref="AA309:AB309"/>
    <mergeCell ref="AC309:AD309"/>
    <mergeCell ref="AI308:AJ308"/>
    <mergeCell ref="A309:B309"/>
    <mergeCell ref="C309:D309"/>
    <mergeCell ref="E309:F309"/>
    <mergeCell ref="G309:H309"/>
    <mergeCell ref="I309:J309"/>
    <mergeCell ref="K309:L309"/>
    <mergeCell ref="M309:N309"/>
    <mergeCell ref="O309:P309"/>
    <mergeCell ref="Q309:R309"/>
    <mergeCell ref="W308:X308"/>
    <mergeCell ref="Y308:Z308"/>
    <mergeCell ref="AA308:AB308"/>
    <mergeCell ref="AC308:AD308"/>
    <mergeCell ref="AE308:AF308"/>
    <mergeCell ref="AG308:AH308"/>
    <mergeCell ref="K308:L308"/>
    <mergeCell ref="M308:N308"/>
    <mergeCell ref="O308:P308"/>
    <mergeCell ref="Q308:R308"/>
    <mergeCell ref="S308:T308"/>
    <mergeCell ref="U308:V308"/>
    <mergeCell ref="AA313:AB313"/>
    <mergeCell ref="AC313:AD313"/>
    <mergeCell ref="AE313:AF313"/>
    <mergeCell ref="AG313:AH313"/>
    <mergeCell ref="AI313:AJ313"/>
    <mergeCell ref="A314:B314"/>
    <mergeCell ref="C314:D314"/>
    <mergeCell ref="E314:F314"/>
    <mergeCell ref="G314:H314"/>
    <mergeCell ref="I314:J314"/>
    <mergeCell ref="O313:P313"/>
    <mergeCell ref="Q313:R313"/>
    <mergeCell ref="S313:T313"/>
    <mergeCell ref="U313:V313"/>
    <mergeCell ref="W313:X313"/>
    <mergeCell ref="Y313:Z313"/>
    <mergeCell ref="AE312:AF312"/>
    <mergeCell ref="AG312:AH312"/>
    <mergeCell ref="AI312:AJ312"/>
    <mergeCell ref="A313:B313"/>
    <mergeCell ref="C313:D313"/>
    <mergeCell ref="E313:F313"/>
    <mergeCell ref="G313:H313"/>
    <mergeCell ref="I313:J313"/>
    <mergeCell ref="K313:L313"/>
    <mergeCell ref="M313:N313"/>
    <mergeCell ref="S312:T312"/>
    <mergeCell ref="U312:V312"/>
    <mergeCell ref="W312:X312"/>
    <mergeCell ref="Y312:Z312"/>
    <mergeCell ref="AA312:AB312"/>
    <mergeCell ref="AC312:AD312"/>
    <mergeCell ref="AI311:AJ311"/>
    <mergeCell ref="A312:B312"/>
    <mergeCell ref="C312:D312"/>
    <mergeCell ref="E312:F312"/>
    <mergeCell ref="G312:H312"/>
    <mergeCell ref="I312:J312"/>
    <mergeCell ref="K312:L312"/>
    <mergeCell ref="M312:N312"/>
    <mergeCell ref="O312:P312"/>
    <mergeCell ref="Q312:R312"/>
    <mergeCell ref="W311:X311"/>
    <mergeCell ref="Y311:Z311"/>
    <mergeCell ref="AA311:AB311"/>
    <mergeCell ref="AC311:AD311"/>
    <mergeCell ref="AE311:AF311"/>
    <mergeCell ref="AG311:AH311"/>
    <mergeCell ref="K311:L311"/>
    <mergeCell ref="M311:N311"/>
    <mergeCell ref="O311:P311"/>
    <mergeCell ref="Q311:R311"/>
    <mergeCell ref="S311:T311"/>
    <mergeCell ref="U311:V311"/>
    <mergeCell ref="AA316:AB316"/>
    <mergeCell ref="AC316:AD316"/>
    <mergeCell ref="AE316:AF316"/>
    <mergeCell ref="AG316:AH316"/>
    <mergeCell ref="AI316:AJ316"/>
    <mergeCell ref="A317:B317"/>
    <mergeCell ref="C317:D317"/>
    <mergeCell ref="E317:F317"/>
    <mergeCell ref="G317:H317"/>
    <mergeCell ref="I317:J317"/>
    <mergeCell ref="O316:P316"/>
    <mergeCell ref="Q316:R316"/>
    <mergeCell ref="S316:T316"/>
    <mergeCell ref="U316:V316"/>
    <mergeCell ref="W316:X316"/>
    <mergeCell ref="Y316:Z316"/>
    <mergeCell ref="AE315:AF315"/>
    <mergeCell ref="AG315:AH315"/>
    <mergeCell ref="AI315:AJ315"/>
    <mergeCell ref="A316:B316"/>
    <mergeCell ref="C316:D316"/>
    <mergeCell ref="E316:F316"/>
    <mergeCell ref="G316:H316"/>
    <mergeCell ref="I316:J316"/>
    <mergeCell ref="K316:L316"/>
    <mergeCell ref="M316:N316"/>
    <mergeCell ref="S315:T315"/>
    <mergeCell ref="U315:V315"/>
    <mergeCell ref="W315:X315"/>
    <mergeCell ref="Y315:Z315"/>
    <mergeCell ref="AA315:AB315"/>
    <mergeCell ref="AC315:AD315"/>
    <mergeCell ref="AI314:AJ314"/>
    <mergeCell ref="A315:B315"/>
    <mergeCell ref="C315:D315"/>
    <mergeCell ref="E315:F315"/>
    <mergeCell ref="G315:H315"/>
    <mergeCell ref="I315:J315"/>
    <mergeCell ref="K315:L315"/>
    <mergeCell ref="M315:N315"/>
    <mergeCell ref="O315:P315"/>
    <mergeCell ref="Q315:R315"/>
    <mergeCell ref="W314:X314"/>
    <mergeCell ref="Y314:Z314"/>
    <mergeCell ref="AA314:AB314"/>
    <mergeCell ref="AC314:AD314"/>
    <mergeCell ref="AE314:AF314"/>
    <mergeCell ref="AG314:AH314"/>
    <mergeCell ref="K314:L314"/>
    <mergeCell ref="M314:N314"/>
    <mergeCell ref="O314:P314"/>
    <mergeCell ref="Q314:R314"/>
    <mergeCell ref="S314:T314"/>
    <mergeCell ref="U314:V314"/>
    <mergeCell ref="AA319:AB319"/>
    <mergeCell ref="AC319:AD319"/>
    <mergeCell ref="AE319:AF319"/>
    <mergeCell ref="AG319:AH319"/>
    <mergeCell ref="AI319:AJ319"/>
    <mergeCell ref="A320:B320"/>
    <mergeCell ref="C320:D320"/>
    <mergeCell ref="E320:F320"/>
    <mergeCell ref="G320:H320"/>
    <mergeCell ref="I320:J320"/>
    <mergeCell ref="O319:P319"/>
    <mergeCell ref="Q319:R319"/>
    <mergeCell ref="S319:T319"/>
    <mergeCell ref="U319:V319"/>
    <mergeCell ref="W319:X319"/>
    <mergeCell ref="Y319:Z319"/>
    <mergeCell ref="AE318:AF318"/>
    <mergeCell ref="AG318:AH318"/>
    <mergeCell ref="AI318:AJ318"/>
    <mergeCell ref="A319:B319"/>
    <mergeCell ref="C319:D319"/>
    <mergeCell ref="E319:F319"/>
    <mergeCell ref="G319:H319"/>
    <mergeCell ref="I319:J319"/>
    <mergeCell ref="K319:L319"/>
    <mergeCell ref="M319:N319"/>
    <mergeCell ref="S318:T318"/>
    <mergeCell ref="U318:V318"/>
    <mergeCell ref="W318:X318"/>
    <mergeCell ref="Y318:Z318"/>
    <mergeCell ref="AA318:AB318"/>
    <mergeCell ref="AC318:AD318"/>
    <mergeCell ref="AI317:AJ317"/>
    <mergeCell ref="A318:B318"/>
    <mergeCell ref="C318:D318"/>
    <mergeCell ref="E318:F318"/>
    <mergeCell ref="G318:H318"/>
    <mergeCell ref="I318:J318"/>
    <mergeCell ref="K318:L318"/>
    <mergeCell ref="M318:N318"/>
    <mergeCell ref="O318:P318"/>
    <mergeCell ref="Q318:R318"/>
    <mergeCell ref="W317:X317"/>
    <mergeCell ref="Y317:Z317"/>
    <mergeCell ref="AA317:AB317"/>
    <mergeCell ref="AC317:AD317"/>
    <mergeCell ref="AE317:AF317"/>
    <mergeCell ref="AG317:AH317"/>
    <mergeCell ref="K317:L317"/>
    <mergeCell ref="M317:N317"/>
    <mergeCell ref="O317:P317"/>
    <mergeCell ref="Q317:R317"/>
    <mergeCell ref="S317:T317"/>
    <mergeCell ref="U317:V317"/>
    <mergeCell ref="AA322:AB322"/>
    <mergeCell ref="AC322:AD322"/>
    <mergeCell ref="AE322:AF322"/>
    <mergeCell ref="AG322:AH322"/>
    <mergeCell ref="AI322:AJ322"/>
    <mergeCell ref="A323:B323"/>
    <mergeCell ref="C323:D323"/>
    <mergeCell ref="E323:F323"/>
    <mergeCell ref="G323:H323"/>
    <mergeCell ref="I323:J323"/>
    <mergeCell ref="O322:P322"/>
    <mergeCell ref="Q322:R322"/>
    <mergeCell ref="S322:T322"/>
    <mergeCell ref="U322:V322"/>
    <mergeCell ref="W322:X322"/>
    <mergeCell ref="Y322:Z322"/>
    <mergeCell ref="AE321:AF321"/>
    <mergeCell ref="AG321:AH321"/>
    <mergeCell ref="AI321:AJ321"/>
    <mergeCell ref="A322:B322"/>
    <mergeCell ref="C322:D322"/>
    <mergeCell ref="E322:F322"/>
    <mergeCell ref="G322:H322"/>
    <mergeCell ref="I322:J322"/>
    <mergeCell ref="K322:L322"/>
    <mergeCell ref="M322:N322"/>
    <mergeCell ref="S321:T321"/>
    <mergeCell ref="U321:V321"/>
    <mergeCell ref="W321:X321"/>
    <mergeCell ref="Y321:Z321"/>
    <mergeCell ref="AA321:AB321"/>
    <mergeCell ref="AC321:AD321"/>
    <mergeCell ref="AI320:AJ320"/>
    <mergeCell ref="A321:B321"/>
    <mergeCell ref="C321:D321"/>
    <mergeCell ref="E321:F321"/>
    <mergeCell ref="G321:H321"/>
    <mergeCell ref="I321:J321"/>
    <mergeCell ref="K321:L321"/>
    <mergeCell ref="M321:N321"/>
    <mergeCell ref="O321:P321"/>
    <mergeCell ref="Q321:R321"/>
    <mergeCell ref="W320:X320"/>
    <mergeCell ref="Y320:Z320"/>
    <mergeCell ref="AA320:AB320"/>
    <mergeCell ref="AC320:AD320"/>
    <mergeCell ref="AE320:AF320"/>
    <mergeCell ref="AG320:AH320"/>
    <mergeCell ref="K320:L320"/>
    <mergeCell ref="M320:N320"/>
    <mergeCell ref="O320:P320"/>
    <mergeCell ref="Q320:R320"/>
    <mergeCell ref="S320:T320"/>
    <mergeCell ref="U320:V320"/>
    <mergeCell ref="AA325:AB325"/>
    <mergeCell ref="AC325:AD325"/>
    <mergeCell ref="AE325:AF325"/>
    <mergeCell ref="AG325:AH325"/>
    <mergeCell ref="AI325:AJ325"/>
    <mergeCell ref="A326:B326"/>
    <mergeCell ref="C326:D326"/>
    <mergeCell ref="E326:F326"/>
    <mergeCell ref="G326:H326"/>
    <mergeCell ref="I326:J326"/>
    <mergeCell ref="O325:P325"/>
    <mergeCell ref="Q325:R325"/>
    <mergeCell ref="S325:T325"/>
    <mergeCell ref="U325:V325"/>
    <mergeCell ref="W325:X325"/>
    <mergeCell ref="Y325:Z325"/>
    <mergeCell ref="AE324:AF324"/>
    <mergeCell ref="AG324:AH324"/>
    <mergeCell ref="AI324:AJ324"/>
    <mergeCell ref="A325:B325"/>
    <mergeCell ref="C325:D325"/>
    <mergeCell ref="E325:F325"/>
    <mergeCell ref="G325:H325"/>
    <mergeCell ref="I325:J325"/>
    <mergeCell ref="K325:L325"/>
    <mergeCell ref="M325:N325"/>
    <mergeCell ref="S324:T324"/>
    <mergeCell ref="U324:V324"/>
    <mergeCell ref="W324:X324"/>
    <mergeCell ref="Y324:Z324"/>
    <mergeCell ref="AA324:AB324"/>
    <mergeCell ref="AC324:AD324"/>
    <mergeCell ref="AI323:AJ323"/>
    <mergeCell ref="A324:B324"/>
    <mergeCell ref="C324:D324"/>
    <mergeCell ref="E324:F324"/>
    <mergeCell ref="G324:H324"/>
    <mergeCell ref="I324:J324"/>
    <mergeCell ref="K324:L324"/>
    <mergeCell ref="M324:N324"/>
    <mergeCell ref="O324:P324"/>
    <mergeCell ref="Q324:R324"/>
    <mergeCell ref="W323:X323"/>
    <mergeCell ref="Y323:Z323"/>
    <mergeCell ref="AA323:AB323"/>
    <mergeCell ref="AC323:AD323"/>
    <mergeCell ref="AE323:AF323"/>
    <mergeCell ref="AG323:AH323"/>
    <mergeCell ref="K323:L323"/>
    <mergeCell ref="M323:N323"/>
    <mergeCell ref="O323:P323"/>
    <mergeCell ref="Q323:R323"/>
    <mergeCell ref="S323:T323"/>
    <mergeCell ref="U323:V323"/>
    <mergeCell ref="AA328:AB328"/>
    <mergeCell ref="AC328:AD328"/>
    <mergeCell ref="AE328:AF328"/>
    <mergeCell ref="AG328:AH328"/>
    <mergeCell ref="AI328:AJ328"/>
    <mergeCell ref="A329:B329"/>
    <mergeCell ref="C329:D329"/>
    <mergeCell ref="E329:F329"/>
    <mergeCell ref="G329:H329"/>
    <mergeCell ref="I329:J329"/>
    <mergeCell ref="O328:P328"/>
    <mergeCell ref="Q328:R328"/>
    <mergeCell ref="S328:T328"/>
    <mergeCell ref="U328:V328"/>
    <mergeCell ref="W328:X328"/>
    <mergeCell ref="Y328:Z328"/>
    <mergeCell ref="AE327:AF327"/>
    <mergeCell ref="AG327:AH327"/>
    <mergeCell ref="AI327:AJ327"/>
    <mergeCell ref="A328:B328"/>
    <mergeCell ref="C328:D328"/>
    <mergeCell ref="E328:F328"/>
    <mergeCell ref="G328:H328"/>
    <mergeCell ref="I328:J328"/>
    <mergeCell ref="K328:L328"/>
    <mergeCell ref="M328:N328"/>
    <mergeCell ref="S327:T327"/>
    <mergeCell ref="U327:V327"/>
    <mergeCell ref="W327:X327"/>
    <mergeCell ref="Y327:Z327"/>
    <mergeCell ref="AA327:AB327"/>
    <mergeCell ref="AC327:AD327"/>
    <mergeCell ref="AI326:AJ326"/>
    <mergeCell ref="A327:B327"/>
    <mergeCell ref="C327:D327"/>
    <mergeCell ref="E327:F327"/>
    <mergeCell ref="G327:H327"/>
    <mergeCell ref="I327:J327"/>
    <mergeCell ref="K327:L327"/>
    <mergeCell ref="M327:N327"/>
    <mergeCell ref="O327:P327"/>
    <mergeCell ref="Q327:R327"/>
    <mergeCell ref="W326:X326"/>
    <mergeCell ref="Y326:Z326"/>
    <mergeCell ref="AA326:AB326"/>
    <mergeCell ref="AC326:AD326"/>
    <mergeCell ref="AE326:AF326"/>
    <mergeCell ref="AG326:AH326"/>
    <mergeCell ref="K326:L326"/>
    <mergeCell ref="M326:N326"/>
    <mergeCell ref="O326:P326"/>
    <mergeCell ref="Q326:R326"/>
    <mergeCell ref="S326:T326"/>
    <mergeCell ref="U326:V326"/>
    <mergeCell ref="AA331:AB331"/>
    <mergeCell ref="AC331:AD331"/>
    <mergeCell ref="AE331:AF331"/>
    <mergeCell ref="AG331:AH331"/>
    <mergeCell ref="AI331:AJ331"/>
    <mergeCell ref="A332:B332"/>
    <mergeCell ref="C332:D332"/>
    <mergeCell ref="E332:F332"/>
    <mergeCell ref="G332:H332"/>
    <mergeCell ref="I332:J332"/>
    <mergeCell ref="O331:P331"/>
    <mergeCell ref="Q331:R331"/>
    <mergeCell ref="S331:T331"/>
    <mergeCell ref="U331:V331"/>
    <mergeCell ref="W331:X331"/>
    <mergeCell ref="Y331:Z331"/>
    <mergeCell ref="AE330:AF330"/>
    <mergeCell ref="AG330:AH330"/>
    <mergeCell ref="AI330:AJ330"/>
    <mergeCell ref="A331:B331"/>
    <mergeCell ref="C331:D331"/>
    <mergeCell ref="E331:F331"/>
    <mergeCell ref="G331:H331"/>
    <mergeCell ref="I331:J331"/>
    <mergeCell ref="K331:L331"/>
    <mergeCell ref="M331:N331"/>
    <mergeCell ref="S330:T330"/>
    <mergeCell ref="U330:V330"/>
    <mergeCell ref="W330:X330"/>
    <mergeCell ref="Y330:Z330"/>
    <mergeCell ref="AA330:AB330"/>
    <mergeCell ref="AC330:AD330"/>
    <mergeCell ref="AI329:AJ329"/>
    <mergeCell ref="A330:B330"/>
    <mergeCell ref="C330:D330"/>
    <mergeCell ref="E330:F330"/>
    <mergeCell ref="G330:H330"/>
    <mergeCell ref="I330:J330"/>
    <mergeCell ref="K330:L330"/>
    <mergeCell ref="M330:N330"/>
    <mergeCell ref="O330:P330"/>
    <mergeCell ref="Q330:R330"/>
    <mergeCell ref="W329:X329"/>
    <mergeCell ref="Y329:Z329"/>
    <mergeCell ref="AA329:AB329"/>
    <mergeCell ref="AC329:AD329"/>
    <mergeCell ref="AE329:AF329"/>
    <mergeCell ref="AG329:AH329"/>
    <mergeCell ref="K329:L329"/>
    <mergeCell ref="M329:N329"/>
    <mergeCell ref="O329:P329"/>
    <mergeCell ref="Q329:R329"/>
    <mergeCell ref="S329:T329"/>
    <mergeCell ref="U329:V329"/>
    <mergeCell ref="AA334:AB334"/>
    <mergeCell ref="AC334:AD334"/>
    <mergeCell ref="AE334:AF334"/>
    <mergeCell ref="AG334:AH334"/>
    <mergeCell ref="AI334:AJ334"/>
    <mergeCell ref="A335:B335"/>
    <mergeCell ref="C335:D335"/>
    <mergeCell ref="E335:F335"/>
    <mergeCell ref="G335:H335"/>
    <mergeCell ref="I335:J335"/>
    <mergeCell ref="O334:P334"/>
    <mergeCell ref="Q334:R334"/>
    <mergeCell ref="S334:T334"/>
    <mergeCell ref="U334:V334"/>
    <mergeCell ref="W334:X334"/>
    <mergeCell ref="Y334:Z334"/>
    <mergeCell ref="AE333:AF333"/>
    <mergeCell ref="AG333:AH333"/>
    <mergeCell ref="AI333:AJ333"/>
    <mergeCell ref="A334:B334"/>
    <mergeCell ref="C334:D334"/>
    <mergeCell ref="E334:F334"/>
    <mergeCell ref="G334:H334"/>
    <mergeCell ref="I334:J334"/>
    <mergeCell ref="K334:L334"/>
    <mergeCell ref="M334:N334"/>
    <mergeCell ref="S333:T333"/>
    <mergeCell ref="U333:V333"/>
    <mergeCell ref="W333:X333"/>
    <mergeCell ref="Y333:Z333"/>
    <mergeCell ref="AA333:AB333"/>
    <mergeCell ref="AC333:AD333"/>
    <mergeCell ref="AI332:AJ332"/>
    <mergeCell ref="A333:B333"/>
    <mergeCell ref="C333:D333"/>
    <mergeCell ref="E333:F333"/>
    <mergeCell ref="G333:H333"/>
    <mergeCell ref="I333:J333"/>
    <mergeCell ref="K333:L333"/>
    <mergeCell ref="M333:N333"/>
    <mergeCell ref="O333:P333"/>
    <mergeCell ref="Q333:R333"/>
    <mergeCell ref="W332:X332"/>
    <mergeCell ref="Y332:Z332"/>
    <mergeCell ref="AA332:AB332"/>
    <mergeCell ref="AC332:AD332"/>
    <mergeCell ref="AE332:AF332"/>
    <mergeCell ref="AG332:AH332"/>
    <mergeCell ref="K332:L332"/>
    <mergeCell ref="M332:N332"/>
    <mergeCell ref="O332:P332"/>
    <mergeCell ref="Q332:R332"/>
    <mergeCell ref="S332:T332"/>
    <mergeCell ref="U332:V332"/>
    <mergeCell ref="AA337:AB337"/>
    <mergeCell ref="AC337:AD337"/>
    <mergeCell ref="AE337:AF337"/>
    <mergeCell ref="AG337:AH337"/>
    <mergeCell ref="AI337:AJ337"/>
    <mergeCell ref="A338:B338"/>
    <mergeCell ref="C338:D338"/>
    <mergeCell ref="E338:F338"/>
    <mergeCell ref="G338:H338"/>
    <mergeCell ref="I338:J338"/>
    <mergeCell ref="O337:P337"/>
    <mergeCell ref="Q337:R337"/>
    <mergeCell ref="S337:T337"/>
    <mergeCell ref="U337:V337"/>
    <mergeCell ref="W337:X337"/>
    <mergeCell ref="Y337:Z337"/>
    <mergeCell ref="AE336:AF336"/>
    <mergeCell ref="AG336:AH336"/>
    <mergeCell ref="AI336:AJ336"/>
    <mergeCell ref="A337:B337"/>
    <mergeCell ref="C337:D337"/>
    <mergeCell ref="E337:F337"/>
    <mergeCell ref="G337:H337"/>
    <mergeCell ref="I337:J337"/>
    <mergeCell ref="K337:L337"/>
    <mergeCell ref="M337:N337"/>
    <mergeCell ref="S336:T336"/>
    <mergeCell ref="U336:V336"/>
    <mergeCell ref="W336:X336"/>
    <mergeCell ref="Y336:Z336"/>
    <mergeCell ref="AA336:AB336"/>
    <mergeCell ref="AC336:AD336"/>
    <mergeCell ref="AI335:AJ335"/>
    <mergeCell ref="A336:B336"/>
    <mergeCell ref="C336:D336"/>
    <mergeCell ref="E336:F336"/>
    <mergeCell ref="G336:H336"/>
    <mergeCell ref="I336:J336"/>
    <mergeCell ref="K336:L336"/>
    <mergeCell ref="M336:N336"/>
    <mergeCell ref="O336:P336"/>
    <mergeCell ref="Q336:R336"/>
    <mergeCell ref="W335:X335"/>
    <mergeCell ref="Y335:Z335"/>
    <mergeCell ref="AA335:AB335"/>
    <mergeCell ref="AC335:AD335"/>
    <mergeCell ref="AE335:AF335"/>
    <mergeCell ref="AG335:AH335"/>
    <mergeCell ref="K335:L335"/>
    <mergeCell ref="M335:N335"/>
    <mergeCell ref="O335:P335"/>
    <mergeCell ref="Q335:R335"/>
    <mergeCell ref="S335:T335"/>
    <mergeCell ref="U335:V335"/>
    <mergeCell ref="AA340:AB340"/>
    <mergeCell ref="AC340:AD340"/>
    <mergeCell ref="AE340:AF340"/>
    <mergeCell ref="AG340:AH340"/>
    <mergeCell ref="AI340:AJ340"/>
    <mergeCell ref="A341:B341"/>
    <mergeCell ref="C341:D341"/>
    <mergeCell ref="E341:F341"/>
    <mergeCell ref="G341:H341"/>
    <mergeCell ref="I341:J341"/>
    <mergeCell ref="O340:P340"/>
    <mergeCell ref="Q340:R340"/>
    <mergeCell ref="S340:T340"/>
    <mergeCell ref="U340:V340"/>
    <mergeCell ref="W340:X340"/>
    <mergeCell ref="Y340:Z340"/>
    <mergeCell ref="AE339:AF339"/>
    <mergeCell ref="AG339:AH339"/>
    <mergeCell ref="AI339:AJ339"/>
    <mergeCell ref="A340:B340"/>
    <mergeCell ref="C340:D340"/>
    <mergeCell ref="E340:F340"/>
    <mergeCell ref="G340:H340"/>
    <mergeCell ref="I340:J340"/>
    <mergeCell ref="K340:L340"/>
    <mergeCell ref="M340:N340"/>
    <mergeCell ref="S339:T339"/>
    <mergeCell ref="U339:V339"/>
    <mergeCell ref="W339:X339"/>
    <mergeCell ref="Y339:Z339"/>
    <mergeCell ref="AA339:AB339"/>
    <mergeCell ref="AC339:AD339"/>
    <mergeCell ref="AI338:AJ338"/>
    <mergeCell ref="A339:B339"/>
    <mergeCell ref="C339:D339"/>
    <mergeCell ref="E339:F339"/>
    <mergeCell ref="G339:H339"/>
    <mergeCell ref="I339:J339"/>
    <mergeCell ref="K339:L339"/>
    <mergeCell ref="M339:N339"/>
    <mergeCell ref="O339:P339"/>
    <mergeCell ref="Q339:R339"/>
    <mergeCell ref="W338:X338"/>
    <mergeCell ref="Y338:Z338"/>
    <mergeCell ref="AA338:AB338"/>
    <mergeCell ref="AC338:AD338"/>
    <mergeCell ref="AE338:AF338"/>
    <mergeCell ref="AG338:AH338"/>
    <mergeCell ref="K338:L338"/>
    <mergeCell ref="M338:N338"/>
    <mergeCell ref="O338:P338"/>
    <mergeCell ref="Q338:R338"/>
    <mergeCell ref="S338:T338"/>
    <mergeCell ref="U338:V338"/>
    <mergeCell ref="AA343:AB343"/>
    <mergeCell ref="AC343:AD343"/>
    <mergeCell ref="AE343:AF343"/>
    <mergeCell ref="AG343:AH343"/>
    <mergeCell ref="AI343:AJ343"/>
    <mergeCell ref="A344:B344"/>
    <mergeCell ref="C344:D344"/>
    <mergeCell ref="E344:F344"/>
    <mergeCell ref="G344:H344"/>
    <mergeCell ref="I344:J344"/>
    <mergeCell ref="O343:P343"/>
    <mergeCell ref="Q343:R343"/>
    <mergeCell ref="S343:T343"/>
    <mergeCell ref="U343:V343"/>
    <mergeCell ref="W343:X343"/>
    <mergeCell ref="Y343:Z343"/>
    <mergeCell ref="AE342:AF342"/>
    <mergeCell ref="AG342:AH342"/>
    <mergeCell ref="AI342:AJ342"/>
    <mergeCell ref="A343:B343"/>
    <mergeCell ref="C343:D343"/>
    <mergeCell ref="E343:F343"/>
    <mergeCell ref="G343:H343"/>
    <mergeCell ref="I343:J343"/>
    <mergeCell ref="K343:L343"/>
    <mergeCell ref="M343:N343"/>
    <mergeCell ref="S342:T342"/>
    <mergeCell ref="U342:V342"/>
    <mergeCell ref="W342:X342"/>
    <mergeCell ref="Y342:Z342"/>
    <mergeCell ref="AA342:AB342"/>
    <mergeCell ref="AC342:AD342"/>
    <mergeCell ref="AI341:AJ341"/>
    <mergeCell ref="A342:B342"/>
    <mergeCell ref="C342:D342"/>
    <mergeCell ref="E342:F342"/>
    <mergeCell ref="G342:H342"/>
    <mergeCell ref="I342:J342"/>
    <mergeCell ref="K342:L342"/>
    <mergeCell ref="M342:N342"/>
    <mergeCell ref="O342:P342"/>
    <mergeCell ref="Q342:R342"/>
    <mergeCell ref="W341:X341"/>
    <mergeCell ref="Y341:Z341"/>
    <mergeCell ref="AA341:AB341"/>
    <mergeCell ref="AC341:AD341"/>
    <mergeCell ref="AE341:AF341"/>
    <mergeCell ref="AG341:AH341"/>
    <mergeCell ref="K341:L341"/>
    <mergeCell ref="M341:N341"/>
    <mergeCell ref="O341:P341"/>
    <mergeCell ref="Q341:R341"/>
    <mergeCell ref="S341:T341"/>
    <mergeCell ref="U341:V341"/>
    <mergeCell ref="AA346:AB346"/>
    <mergeCell ref="AC346:AD346"/>
    <mergeCell ref="AE346:AF346"/>
    <mergeCell ref="AG346:AH346"/>
    <mergeCell ref="AI346:AJ346"/>
    <mergeCell ref="A347:B347"/>
    <mergeCell ref="C347:D347"/>
    <mergeCell ref="E347:F347"/>
    <mergeCell ref="G347:H347"/>
    <mergeCell ref="I347:J347"/>
    <mergeCell ref="O346:P346"/>
    <mergeCell ref="Q346:R346"/>
    <mergeCell ref="S346:T346"/>
    <mergeCell ref="U346:V346"/>
    <mergeCell ref="W346:X346"/>
    <mergeCell ref="Y346:Z346"/>
    <mergeCell ref="AE345:AF345"/>
    <mergeCell ref="AG345:AH345"/>
    <mergeCell ref="AI345:AJ345"/>
    <mergeCell ref="A346:B346"/>
    <mergeCell ref="C346:D346"/>
    <mergeCell ref="E346:F346"/>
    <mergeCell ref="G346:H346"/>
    <mergeCell ref="I346:J346"/>
    <mergeCell ref="K346:L346"/>
    <mergeCell ref="M346:N346"/>
    <mergeCell ref="S345:T345"/>
    <mergeCell ref="U345:V345"/>
    <mergeCell ref="W345:X345"/>
    <mergeCell ref="Y345:Z345"/>
    <mergeCell ref="AA345:AB345"/>
    <mergeCell ref="AC345:AD345"/>
    <mergeCell ref="AI344:AJ344"/>
    <mergeCell ref="A345:B345"/>
    <mergeCell ref="C345:D345"/>
    <mergeCell ref="E345:F345"/>
    <mergeCell ref="G345:H345"/>
    <mergeCell ref="I345:J345"/>
    <mergeCell ref="K345:L345"/>
    <mergeCell ref="M345:N345"/>
    <mergeCell ref="O345:P345"/>
    <mergeCell ref="Q345:R345"/>
    <mergeCell ref="W344:X344"/>
    <mergeCell ref="Y344:Z344"/>
    <mergeCell ref="AA344:AB344"/>
    <mergeCell ref="AC344:AD344"/>
    <mergeCell ref="AE344:AF344"/>
    <mergeCell ref="AG344:AH344"/>
    <mergeCell ref="K344:L344"/>
    <mergeCell ref="M344:N344"/>
    <mergeCell ref="O344:P344"/>
    <mergeCell ref="Q344:R344"/>
    <mergeCell ref="S344:T344"/>
    <mergeCell ref="U344:V344"/>
    <mergeCell ref="AA349:AB349"/>
    <mergeCell ref="AC349:AD349"/>
    <mergeCell ref="AE349:AF349"/>
    <mergeCell ref="AG349:AH349"/>
    <mergeCell ref="AI349:AJ349"/>
    <mergeCell ref="A350:B350"/>
    <mergeCell ref="C350:D350"/>
    <mergeCell ref="E350:F350"/>
    <mergeCell ref="G350:H350"/>
    <mergeCell ref="I350:J350"/>
    <mergeCell ref="O349:P349"/>
    <mergeCell ref="Q349:R349"/>
    <mergeCell ref="S349:T349"/>
    <mergeCell ref="U349:V349"/>
    <mergeCell ref="W349:X349"/>
    <mergeCell ref="Y349:Z349"/>
    <mergeCell ref="AE348:AF348"/>
    <mergeCell ref="AG348:AH348"/>
    <mergeCell ref="AI348:AJ348"/>
    <mergeCell ref="A349:B349"/>
    <mergeCell ref="C349:D349"/>
    <mergeCell ref="E349:F349"/>
    <mergeCell ref="G349:H349"/>
    <mergeCell ref="I349:J349"/>
    <mergeCell ref="K349:L349"/>
    <mergeCell ref="M349:N349"/>
    <mergeCell ref="S348:T348"/>
    <mergeCell ref="U348:V348"/>
    <mergeCell ref="W348:X348"/>
    <mergeCell ref="Y348:Z348"/>
    <mergeCell ref="AA348:AB348"/>
    <mergeCell ref="AC348:AD348"/>
    <mergeCell ref="AI347:AJ347"/>
    <mergeCell ref="A348:B348"/>
    <mergeCell ref="C348:D348"/>
    <mergeCell ref="E348:F348"/>
    <mergeCell ref="G348:H348"/>
    <mergeCell ref="I348:J348"/>
    <mergeCell ref="K348:L348"/>
    <mergeCell ref="M348:N348"/>
    <mergeCell ref="O348:P348"/>
    <mergeCell ref="Q348:R348"/>
    <mergeCell ref="W347:X347"/>
    <mergeCell ref="Y347:Z347"/>
    <mergeCell ref="AA347:AB347"/>
    <mergeCell ref="AC347:AD347"/>
    <mergeCell ref="AE347:AF347"/>
    <mergeCell ref="AG347:AH347"/>
    <mergeCell ref="K347:L347"/>
    <mergeCell ref="M347:N347"/>
    <mergeCell ref="O347:P347"/>
    <mergeCell ref="Q347:R347"/>
    <mergeCell ref="S347:T347"/>
    <mergeCell ref="U347:V347"/>
    <mergeCell ref="AA352:AB352"/>
    <mergeCell ref="AC352:AD352"/>
    <mergeCell ref="AE352:AF352"/>
    <mergeCell ref="AG352:AH352"/>
    <mergeCell ref="AI352:AJ352"/>
    <mergeCell ref="A353:B353"/>
    <mergeCell ref="C353:D353"/>
    <mergeCell ref="E353:F353"/>
    <mergeCell ref="G353:H353"/>
    <mergeCell ref="I353:J353"/>
    <mergeCell ref="O352:P352"/>
    <mergeCell ref="Q352:R352"/>
    <mergeCell ref="S352:T352"/>
    <mergeCell ref="U352:V352"/>
    <mergeCell ref="W352:X352"/>
    <mergeCell ref="Y352:Z352"/>
    <mergeCell ref="AE351:AF351"/>
    <mergeCell ref="AG351:AH351"/>
    <mergeCell ref="AI351:AJ351"/>
    <mergeCell ref="A352:B352"/>
    <mergeCell ref="C352:D352"/>
    <mergeCell ref="E352:F352"/>
    <mergeCell ref="G352:H352"/>
    <mergeCell ref="I352:J352"/>
    <mergeCell ref="K352:L352"/>
    <mergeCell ref="M352:N352"/>
    <mergeCell ref="S351:T351"/>
    <mergeCell ref="U351:V351"/>
    <mergeCell ref="W351:X351"/>
    <mergeCell ref="Y351:Z351"/>
    <mergeCell ref="AA351:AB351"/>
    <mergeCell ref="AC351:AD351"/>
    <mergeCell ref="AI350:AJ350"/>
    <mergeCell ref="A351:B351"/>
    <mergeCell ref="C351:D351"/>
    <mergeCell ref="E351:F351"/>
    <mergeCell ref="G351:H351"/>
    <mergeCell ref="I351:J351"/>
    <mergeCell ref="K351:L351"/>
    <mergeCell ref="M351:N351"/>
    <mergeCell ref="O351:P351"/>
    <mergeCell ref="Q351:R351"/>
    <mergeCell ref="W350:X350"/>
    <mergeCell ref="Y350:Z350"/>
    <mergeCell ref="AA350:AB350"/>
    <mergeCell ref="AC350:AD350"/>
    <mergeCell ref="AE350:AF350"/>
    <mergeCell ref="AG350:AH350"/>
    <mergeCell ref="K350:L350"/>
    <mergeCell ref="M350:N350"/>
    <mergeCell ref="O350:P350"/>
    <mergeCell ref="Q350:R350"/>
    <mergeCell ref="S350:T350"/>
    <mergeCell ref="U350:V350"/>
    <mergeCell ref="AA355:AB355"/>
    <mergeCell ref="AC355:AD355"/>
    <mergeCell ref="AE355:AF355"/>
    <mergeCell ref="AG355:AH355"/>
    <mergeCell ref="AI355:AJ355"/>
    <mergeCell ref="A356:B356"/>
    <mergeCell ref="C356:D356"/>
    <mergeCell ref="E356:F356"/>
    <mergeCell ref="G356:H356"/>
    <mergeCell ref="I356:J356"/>
    <mergeCell ref="O355:P355"/>
    <mergeCell ref="Q355:R355"/>
    <mergeCell ref="S355:T355"/>
    <mergeCell ref="U355:V355"/>
    <mergeCell ref="W355:X355"/>
    <mergeCell ref="Y355:Z355"/>
    <mergeCell ref="AE354:AF354"/>
    <mergeCell ref="AG354:AH354"/>
    <mergeCell ref="AI354:AJ354"/>
    <mergeCell ref="A355:B355"/>
    <mergeCell ref="C355:D355"/>
    <mergeCell ref="E355:F355"/>
    <mergeCell ref="G355:H355"/>
    <mergeCell ref="I355:J355"/>
    <mergeCell ref="K355:L355"/>
    <mergeCell ref="M355:N355"/>
    <mergeCell ref="S354:T354"/>
    <mergeCell ref="U354:V354"/>
    <mergeCell ref="W354:X354"/>
    <mergeCell ref="Y354:Z354"/>
    <mergeCell ref="AA354:AB354"/>
    <mergeCell ref="AC354:AD354"/>
    <mergeCell ref="AI353:AJ353"/>
    <mergeCell ref="A354:B354"/>
    <mergeCell ref="C354:D354"/>
    <mergeCell ref="E354:F354"/>
    <mergeCell ref="G354:H354"/>
    <mergeCell ref="I354:J354"/>
    <mergeCell ref="K354:L354"/>
    <mergeCell ref="M354:N354"/>
    <mergeCell ref="O354:P354"/>
    <mergeCell ref="Q354:R354"/>
    <mergeCell ref="W353:X353"/>
    <mergeCell ref="Y353:Z353"/>
    <mergeCell ref="AA353:AB353"/>
    <mergeCell ref="AC353:AD353"/>
    <mergeCell ref="AE353:AF353"/>
    <mergeCell ref="AG353:AH353"/>
    <mergeCell ref="K353:L353"/>
    <mergeCell ref="M353:N353"/>
    <mergeCell ref="O353:P353"/>
    <mergeCell ref="Q353:R353"/>
    <mergeCell ref="S353:T353"/>
    <mergeCell ref="U353:V353"/>
    <mergeCell ref="AA358:AB358"/>
    <mergeCell ref="AC358:AD358"/>
    <mergeCell ref="AE358:AF358"/>
    <mergeCell ref="AG358:AH358"/>
    <mergeCell ref="AI358:AJ358"/>
    <mergeCell ref="A359:B359"/>
    <mergeCell ref="C359:D359"/>
    <mergeCell ref="E359:F359"/>
    <mergeCell ref="G359:H359"/>
    <mergeCell ref="I359:J359"/>
    <mergeCell ref="O358:P358"/>
    <mergeCell ref="Q358:R358"/>
    <mergeCell ref="S358:T358"/>
    <mergeCell ref="U358:V358"/>
    <mergeCell ref="W358:X358"/>
    <mergeCell ref="Y358:Z358"/>
    <mergeCell ref="AE357:AF357"/>
    <mergeCell ref="AG357:AH357"/>
    <mergeCell ref="AI357:AJ357"/>
    <mergeCell ref="A358:B358"/>
    <mergeCell ref="C358:D358"/>
    <mergeCell ref="E358:F358"/>
    <mergeCell ref="G358:H358"/>
    <mergeCell ref="I358:J358"/>
    <mergeCell ref="K358:L358"/>
    <mergeCell ref="M358:N358"/>
    <mergeCell ref="S357:T357"/>
    <mergeCell ref="U357:V357"/>
    <mergeCell ref="W357:X357"/>
    <mergeCell ref="Y357:Z357"/>
    <mergeCell ref="AA357:AB357"/>
    <mergeCell ref="AC357:AD357"/>
    <mergeCell ref="AI356:AJ356"/>
    <mergeCell ref="A357:B357"/>
    <mergeCell ref="C357:D357"/>
    <mergeCell ref="E357:F357"/>
    <mergeCell ref="G357:H357"/>
    <mergeCell ref="I357:J357"/>
    <mergeCell ref="K357:L357"/>
    <mergeCell ref="M357:N357"/>
    <mergeCell ref="O357:P357"/>
    <mergeCell ref="Q357:R357"/>
    <mergeCell ref="W356:X356"/>
    <mergeCell ref="Y356:Z356"/>
    <mergeCell ref="AA356:AB356"/>
    <mergeCell ref="AC356:AD356"/>
    <mergeCell ref="AE356:AF356"/>
    <mergeCell ref="AG356:AH356"/>
    <mergeCell ref="K356:L356"/>
    <mergeCell ref="M356:N356"/>
    <mergeCell ref="O356:P356"/>
    <mergeCell ref="Q356:R356"/>
    <mergeCell ref="S356:T356"/>
    <mergeCell ref="U356:V356"/>
    <mergeCell ref="AA361:AB361"/>
    <mergeCell ref="AC361:AD361"/>
    <mergeCell ref="AE361:AF361"/>
    <mergeCell ref="AG361:AH361"/>
    <mergeCell ref="AI361:AJ361"/>
    <mergeCell ref="A362:B362"/>
    <mergeCell ref="C362:D362"/>
    <mergeCell ref="E362:F362"/>
    <mergeCell ref="G362:H362"/>
    <mergeCell ref="I362:J362"/>
    <mergeCell ref="O361:P361"/>
    <mergeCell ref="Q361:R361"/>
    <mergeCell ref="S361:T361"/>
    <mergeCell ref="U361:V361"/>
    <mergeCell ref="W361:X361"/>
    <mergeCell ref="Y361:Z361"/>
    <mergeCell ref="AE360:AF360"/>
    <mergeCell ref="AG360:AH360"/>
    <mergeCell ref="AI360:AJ360"/>
    <mergeCell ref="A361:B361"/>
    <mergeCell ref="C361:D361"/>
    <mergeCell ref="E361:F361"/>
    <mergeCell ref="G361:H361"/>
    <mergeCell ref="I361:J361"/>
    <mergeCell ref="K361:L361"/>
    <mergeCell ref="M361:N361"/>
    <mergeCell ref="S360:T360"/>
    <mergeCell ref="U360:V360"/>
    <mergeCell ref="W360:X360"/>
    <mergeCell ref="Y360:Z360"/>
    <mergeCell ref="AA360:AB360"/>
    <mergeCell ref="AC360:AD360"/>
    <mergeCell ref="AI359:AJ359"/>
    <mergeCell ref="A360:B360"/>
    <mergeCell ref="C360:D360"/>
    <mergeCell ref="E360:F360"/>
    <mergeCell ref="G360:H360"/>
    <mergeCell ref="I360:J360"/>
    <mergeCell ref="K360:L360"/>
    <mergeCell ref="M360:N360"/>
    <mergeCell ref="O360:P360"/>
    <mergeCell ref="Q360:R360"/>
    <mergeCell ref="W359:X359"/>
    <mergeCell ref="Y359:Z359"/>
    <mergeCell ref="AA359:AB359"/>
    <mergeCell ref="AC359:AD359"/>
    <mergeCell ref="AE359:AF359"/>
    <mergeCell ref="AG359:AH359"/>
    <mergeCell ref="K359:L359"/>
    <mergeCell ref="M359:N359"/>
    <mergeCell ref="O359:P359"/>
    <mergeCell ref="Q359:R359"/>
    <mergeCell ref="S359:T359"/>
    <mergeCell ref="U359:V359"/>
    <mergeCell ref="AA364:AB364"/>
    <mergeCell ref="AC364:AD364"/>
    <mergeCell ref="AE364:AF364"/>
    <mergeCell ref="AG364:AH364"/>
    <mergeCell ref="AI364:AJ364"/>
    <mergeCell ref="D365:AK365"/>
    <mergeCell ref="O364:P364"/>
    <mergeCell ref="Q364:R364"/>
    <mergeCell ref="S364:T364"/>
    <mergeCell ref="U364:V364"/>
    <mergeCell ref="W364:X364"/>
    <mergeCell ref="Y364:Z364"/>
    <mergeCell ref="AE363:AF363"/>
    <mergeCell ref="AG363:AH363"/>
    <mergeCell ref="AI363:AJ363"/>
    <mergeCell ref="A364:B364"/>
    <mergeCell ref="C364:D364"/>
    <mergeCell ref="E364:F364"/>
    <mergeCell ref="G364:H364"/>
    <mergeCell ref="I364:J364"/>
    <mergeCell ref="K364:L364"/>
    <mergeCell ref="M364:N364"/>
    <mergeCell ref="S363:T363"/>
    <mergeCell ref="U363:V363"/>
    <mergeCell ref="W363:X363"/>
    <mergeCell ref="Y363:Z363"/>
    <mergeCell ref="AA363:AB363"/>
    <mergeCell ref="AC363:AD363"/>
    <mergeCell ref="AI362:AJ362"/>
    <mergeCell ref="A363:B363"/>
    <mergeCell ref="C363:D363"/>
    <mergeCell ref="E363:F363"/>
    <mergeCell ref="G363:H363"/>
    <mergeCell ref="I363:J363"/>
    <mergeCell ref="K363:L363"/>
    <mergeCell ref="M363:N363"/>
    <mergeCell ref="O363:P363"/>
    <mergeCell ref="Q363:R363"/>
    <mergeCell ref="W362:X362"/>
    <mergeCell ref="Y362:Z362"/>
    <mergeCell ref="AA362:AB362"/>
    <mergeCell ref="AC362:AD362"/>
    <mergeCell ref="AE362:AF362"/>
    <mergeCell ref="AG362:AH362"/>
    <mergeCell ref="K362:L362"/>
    <mergeCell ref="M362:N362"/>
    <mergeCell ref="O362:P362"/>
    <mergeCell ref="Q362:R362"/>
    <mergeCell ref="S362:T362"/>
    <mergeCell ref="U362:V362"/>
    <mergeCell ref="Z367:AA367"/>
    <mergeCell ref="AB367:AC367"/>
    <mergeCell ref="AD367:AE367"/>
    <mergeCell ref="AF367:AG367"/>
    <mergeCell ref="AH367:AI367"/>
    <mergeCell ref="AJ367:AK367"/>
    <mergeCell ref="N367:O367"/>
    <mergeCell ref="P367:Q367"/>
    <mergeCell ref="R367:S367"/>
    <mergeCell ref="T367:U367"/>
    <mergeCell ref="V367:W367"/>
    <mergeCell ref="X367:Y367"/>
    <mergeCell ref="B367:C367"/>
    <mergeCell ref="D367:E367"/>
    <mergeCell ref="F367:G367"/>
    <mergeCell ref="H367:I367"/>
    <mergeCell ref="J367:K367"/>
    <mergeCell ref="L367:M367"/>
    <mergeCell ref="Z366:AA366"/>
    <mergeCell ref="AB366:AC366"/>
    <mergeCell ref="AD366:AE366"/>
    <mergeCell ref="AF366:AG366"/>
    <mergeCell ref="AH366:AI366"/>
    <mergeCell ref="AJ366:AK366"/>
    <mergeCell ref="N366:O366"/>
    <mergeCell ref="P366:Q366"/>
    <mergeCell ref="R366:S366"/>
    <mergeCell ref="T366:U366"/>
    <mergeCell ref="V366:W366"/>
    <mergeCell ref="X366:Y366"/>
    <mergeCell ref="B366:C366"/>
    <mergeCell ref="D366:E366"/>
    <mergeCell ref="F366:G366"/>
    <mergeCell ref="H366:I366"/>
    <mergeCell ref="J366:K366"/>
    <mergeCell ref="L366:M366"/>
    <mergeCell ref="Z369:AA369"/>
    <mergeCell ref="AB369:AC369"/>
    <mergeCell ref="AD369:AE369"/>
    <mergeCell ref="AF369:AG369"/>
    <mergeCell ref="AH369:AI369"/>
    <mergeCell ref="AJ369:AK369"/>
    <mergeCell ref="N369:O369"/>
    <mergeCell ref="P369:Q369"/>
    <mergeCell ref="R369:S369"/>
    <mergeCell ref="T369:U369"/>
    <mergeCell ref="V369:W369"/>
    <mergeCell ref="X369:Y369"/>
    <mergeCell ref="B369:C369"/>
    <mergeCell ref="D369:E369"/>
    <mergeCell ref="F369:G369"/>
    <mergeCell ref="H369:I369"/>
    <mergeCell ref="J369:K369"/>
    <mergeCell ref="L369:M369"/>
    <mergeCell ref="Z368:AA368"/>
    <mergeCell ref="AB368:AC368"/>
    <mergeCell ref="AD368:AE368"/>
    <mergeCell ref="AF368:AG368"/>
    <mergeCell ref="AH368:AI368"/>
    <mergeCell ref="AJ368:AK368"/>
    <mergeCell ref="N368:O368"/>
    <mergeCell ref="P368:Q368"/>
    <mergeCell ref="R368:S368"/>
    <mergeCell ref="T368:U368"/>
    <mergeCell ref="V368:W368"/>
    <mergeCell ref="X368:Y368"/>
    <mergeCell ref="B368:C368"/>
    <mergeCell ref="D368:E368"/>
    <mergeCell ref="F368:G368"/>
    <mergeCell ref="H368:I368"/>
    <mergeCell ref="J368:K368"/>
    <mergeCell ref="L368:M368"/>
    <mergeCell ref="Z371:AA371"/>
    <mergeCell ref="AB371:AC371"/>
    <mergeCell ref="AD371:AE371"/>
    <mergeCell ref="AF371:AG371"/>
    <mergeCell ref="AH371:AI371"/>
    <mergeCell ref="AJ371:AK371"/>
    <mergeCell ref="N371:O371"/>
    <mergeCell ref="P371:Q371"/>
    <mergeCell ref="R371:S371"/>
    <mergeCell ref="T371:U371"/>
    <mergeCell ref="V371:W371"/>
    <mergeCell ref="X371:Y371"/>
    <mergeCell ref="B371:C371"/>
    <mergeCell ref="D371:E371"/>
    <mergeCell ref="F371:G371"/>
    <mergeCell ref="H371:I371"/>
    <mergeCell ref="J371:K371"/>
    <mergeCell ref="L371:M371"/>
    <mergeCell ref="Z370:AA370"/>
    <mergeCell ref="AB370:AC370"/>
    <mergeCell ref="AD370:AE370"/>
    <mergeCell ref="AF370:AG370"/>
    <mergeCell ref="AH370:AI370"/>
    <mergeCell ref="AJ370:AK370"/>
    <mergeCell ref="N370:O370"/>
    <mergeCell ref="P370:Q370"/>
    <mergeCell ref="R370:S370"/>
    <mergeCell ref="T370:U370"/>
    <mergeCell ref="V370:W370"/>
    <mergeCell ref="X370:Y370"/>
    <mergeCell ref="B370:C370"/>
    <mergeCell ref="D370:E370"/>
    <mergeCell ref="F370:G370"/>
    <mergeCell ref="H370:I370"/>
    <mergeCell ref="J370:K370"/>
    <mergeCell ref="L370:M370"/>
    <mergeCell ref="Z373:AA373"/>
    <mergeCell ref="AB373:AC373"/>
    <mergeCell ref="AD373:AE373"/>
    <mergeCell ref="AF373:AG373"/>
    <mergeCell ref="AH373:AI373"/>
    <mergeCell ref="AJ373:AK373"/>
    <mergeCell ref="N373:O373"/>
    <mergeCell ref="P373:Q373"/>
    <mergeCell ref="R373:S373"/>
    <mergeCell ref="T373:U373"/>
    <mergeCell ref="V373:W373"/>
    <mergeCell ref="X373:Y373"/>
    <mergeCell ref="B373:C373"/>
    <mergeCell ref="D373:E373"/>
    <mergeCell ref="F373:G373"/>
    <mergeCell ref="H373:I373"/>
    <mergeCell ref="J373:K373"/>
    <mergeCell ref="L373:M373"/>
    <mergeCell ref="Z372:AA372"/>
    <mergeCell ref="AB372:AC372"/>
    <mergeCell ref="AD372:AE372"/>
    <mergeCell ref="AF372:AG372"/>
    <mergeCell ref="AH372:AI372"/>
    <mergeCell ref="AJ372:AK372"/>
    <mergeCell ref="N372:O372"/>
    <mergeCell ref="P372:Q372"/>
    <mergeCell ref="R372:S372"/>
    <mergeCell ref="T372:U372"/>
    <mergeCell ref="V372:W372"/>
    <mergeCell ref="X372:Y372"/>
    <mergeCell ref="B372:C372"/>
    <mergeCell ref="D372:E372"/>
    <mergeCell ref="F372:G372"/>
    <mergeCell ref="H372:I372"/>
    <mergeCell ref="J372:K372"/>
    <mergeCell ref="L372:M372"/>
    <mergeCell ref="Z375:AA375"/>
    <mergeCell ref="AB375:AC375"/>
    <mergeCell ref="AD375:AE375"/>
    <mergeCell ref="AF375:AG375"/>
    <mergeCell ref="AH375:AI375"/>
    <mergeCell ref="AJ375:AK375"/>
    <mergeCell ref="N375:O375"/>
    <mergeCell ref="P375:Q375"/>
    <mergeCell ref="R375:S375"/>
    <mergeCell ref="T375:U375"/>
    <mergeCell ref="V375:W375"/>
    <mergeCell ref="X375:Y375"/>
    <mergeCell ref="B375:C375"/>
    <mergeCell ref="D375:E375"/>
    <mergeCell ref="F375:G375"/>
    <mergeCell ref="H375:I375"/>
    <mergeCell ref="J375:K375"/>
    <mergeCell ref="L375:M375"/>
    <mergeCell ref="Z374:AA374"/>
    <mergeCell ref="AB374:AC374"/>
    <mergeCell ref="AD374:AE374"/>
    <mergeCell ref="AF374:AG374"/>
    <mergeCell ref="AH374:AI374"/>
    <mergeCell ref="AJ374:AK374"/>
    <mergeCell ref="N374:O374"/>
    <mergeCell ref="P374:Q374"/>
    <mergeCell ref="R374:S374"/>
    <mergeCell ref="T374:U374"/>
    <mergeCell ref="V374:W374"/>
    <mergeCell ref="X374:Y374"/>
    <mergeCell ref="B374:C374"/>
    <mergeCell ref="D374:E374"/>
    <mergeCell ref="F374:G374"/>
    <mergeCell ref="H374:I374"/>
    <mergeCell ref="J374:K374"/>
    <mergeCell ref="L374:M374"/>
    <mergeCell ref="Z377:AA377"/>
    <mergeCell ref="AB377:AC377"/>
    <mergeCell ref="AD377:AE377"/>
    <mergeCell ref="AF377:AG377"/>
    <mergeCell ref="AH377:AI377"/>
    <mergeCell ref="AJ377:AK377"/>
    <mergeCell ref="N377:O377"/>
    <mergeCell ref="P377:Q377"/>
    <mergeCell ref="R377:S377"/>
    <mergeCell ref="T377:U377"/>
    <mergeCell ref="V377:W377"/>
    <mergeCell ref="X377:Y377"/>
    <mergeCell ref="B377:C377"/>
    <mergeCell ref="D377:E377"/>
    <mergeCell ref="F377:G377"/>
    <mergeCell ref="H377:I377"/>
    <mergeCell ref="J377:K377"/>
    <mergeCell ref="L377:M377"/>
    <mergeCell ref="Z376:AA376"/>
    <mergeCell ref="AB376:AC376"/>
    <mergeCell ref="AD376:AE376"/>
    <mergeCell ref="AF376:AG376"/>
    <mergeCell ref="AH376:AI376"/>
    <mergeCell ref="AJ376:AK376"/>
    <mergeCell ref="N376:O376"/>
    <mergeCell ref="P376:Q376"/>
    <mergeCell ref="R376:S376"/>
    <mergeCell ref="T376:U376"/>
    <mergeCell ref="V376:W376"/>
    <mergeCell ref="X376:Y376"/>
    <mergeCell ref="B376:C376"/>
    <mergeCell ref="D376:E376"/>
    <mergeCell ref="F376:G376"/>
    <mergeCell ref="H376:I376"/>
    <mergeCell ref="J376:K376"/>
    <mergeCell ref="L376:M376"/>
    <mergeCell ref="Z379:AA379"/>
    <mergeCell ref="AB379:AC379"/>
    <mergeCell ref="AD379:AE379"/>
    <mergeCell ref="AF379:AG379"/>
    <mergeCell ref="AH379:AI379"/>
    <mergeCell ref="AJ379:AK379"/>
    <mergeCell ref="N379:O379"/>
    <mergeCell ref="P379:Q379"/>
    <mergeCell ref="R379:S379"/>
    <mergeCell ref="T379:U379"/>
    <mergeCell ref="V379:W379"/>
    <mergeCell ref="X379:Y379"/>
    <mergeCell ref="B379:C379"/>
    <mergeCell ref="D379:E379"/>
    <mergeCell ref="F379:G379"/>
    <mergeCell ref="H379:I379"/>
    <mergeCell ref="J379:K379"/>
    <mergeCell ref="L379:M379"/>
    <mergeCell ref="Z378:AA378"/>
    <mergeCell ref="AB378:AC378"/>
    <mergeCell ref="AD378:AE378"/>
    <mergeCell ref="AF378:AG378"/>
    <mergeCell ref="AH378:AI378"/>
    <mergeCell ref="AJ378:AK378"/>
    <mergeCell ref="N378:O378"/>
    <mergeCell ref="P378:Q378"/>
    <mergeCell ref="R378:S378"/>
    <mergeCell ref="T378:U378"/>
    <mergeCell ref="V378:W378"/>
    <mergeCell ref="X378:Y378"/>
    <mergeCell ref="B378:C378"/>
    <mergeCell ref="D378:E378"/>
    <mergeCell ref="F378:G378"/>
    <mergeCell ref="H378:I378"/>
    <mergeCell ref="J378:K378"/>
    <mergeCell ref="L378:M378"/>
    <mergeCell ref="Z381:AA381"/>
    <mergeCell ref="AB381:AC381"/>
    <mergeCell ref="AD381:AE381"/>
    <mergeCell ref="AF381:AG381"/>
    <mergeCell ref="AH381:AI381"/>
    <mergeCell ref="AJ381:AK381"/>
    <mergeCell ref="N381:O381"/>
    <mergeCell ref="P381:Q381"/>
    <mergeCell ref="R381:S381"/>
    <mergeCell ref="T381:U381"/>
    <mergeCell ref="V381:W381"/>
    <mergeCell ref="X381:Y381"/>
    <mergeCell ref="B381:C381"/>
    <mergeCell ref="D381:E381"/>
    <mergeCell ref="F381:G381"/>
    <mergeCell ref="H381:I381"/>
    <mergeCell ref="J381:K381"/>
    <mergeCell ref="L381:M381"/>
    <mergeCell ref="Z380:AA380"/>
    <mergeCell ref="AB380:AC380"/>
    <mergeCell ref="AD380:AE380"/>
    <mergeCell ref="AF380:AG380"/>
    <mergeCell ref="AH380:AI380"/>
    <mergeCell ref="AJ380:AK380"/>
    <mergeCell ref="N380:O380"/>
    <mergeCell ref="P380:Q380"/>
    <mergeCell ref="R380:S380"/>
    <mergeCell ref="T380:U380"/>
    <mergeCell ref="V380:W380"/>
    <mergeCell ref="X380:Y380"/>
    <mergeCell ref="B380:C380"/>
    <mergeCell ref="D380:E380"/>
    <mergeCell ref="F380:G380"/>
    <mergeCell ref="H380:I380"/>
    <mergeCell ref="J380:K380"/>
    <mergeCell ref="L380:M380"/>
    <mergeCell ref="Z383:AA383"/>
    <mergeCell ref="AB383:AC383"/>
    <mergeCell ref="AD383:AE383"/>
    <mergeCell ref="AF383:AG383"/>
    <mergeCell ref="AH383:AI383"/>
    <mergeCell ref="AJ383:AK383"/>
    <mergeCell ref="N383:O383"/>
    <mergeCell ref="P383:Q383"/>
    <mergeCell ref="R383:S383"/>
    <mergeCell ref="T383:U383"/>
    <mergeCell ref="V383:W383"/>
    <mergeCell ref="X383:Y383"/>
    <mergeCell ref="B383:C383"/>
    <mergeCell ref="D383:E383"/>
    <mergeCell ref="F383:G383"/>
    <mergeCell ref="H383:I383"/>
    <mergeCell ref="J383:K383"/>
    <mergeCell ref="L383:M383"/>
    <mergeCell ref="Z382:AA382"/>
    <mergeCell ref="AB382:AC382"/>
    <mergeCell ref="AD382:AE382"/>
    <mergeCell ref="AF382:AG382"/>
    <mergeCell ref="AH382:AI382"/>
    <mergeCell ref="AJ382:AK382"/>
    <mergeCell ref="N382:O382"/>
    <mergeCell ref="P382:Q382"/>
    <mergeCell ref="R382:S382"/>
    <mergeCell ref="T382:U382"/>
    <mergeCell ref="V382:W382"/>
    <mergeCell ref="X382:Y382"/>
    <mergeCell ref="B382:C382"/>
    <mergeCell ref="D382:E382"/>
    <mergeCell ref="F382:G382"/>
    <mergeCell ref="H382:I382"/>
    <mergeCell ref="J382:K382"/>
    <mergeCell ref="L382:M382"/>
    <mergeCell ref="Z385:AA385"/>
    <mergeCell ref="AB385:AC385"/>
    <mergeCell ref="AD385:AE385"/>
    <mergeCell ref="AF385:AG385"/>
    <mergeCell ref="AH385:AI385"/>
    <mergeCell ref="AJ385:AK385"/>
    <mergeCell ref="N385:O385"/>
    <mergeCell ref="P385:Q385"/>
    <mergeCell ref="R385:S385"/>
    <mergeCell ref="T385:U385"/>
    <mergeCell ref="V385:W385"/>
    <mergeCell ref="X385:Y385"/>
    <mergeCell ref="B385:C385"/>
    <mergeCell ref="D385:E385"/>
    <mergeCell ref="F385:G385"/>
    <mergeCell ref="H385:I385"/>
    <mergeCell ref="J385:K385"/>
    <mergeCell ref="L385:M385"/>
    <mergeCell ref="Z384:AA384"/>
    <mergeCell ref="AB384:AC384"/>
    <mergeCell ref="AD384:AE384"/>
    <mergeCell ref="AF384:AG384"/>
    <mergeCell ref="AH384:AI384"/>
    <mergeCell ref="AJ384:AK384"/>
    <mergeCell ref="N384:O384"/>
    <mergeCell ref="P384:Q384"/>
    <mergeCell ref="R384:S384"/>
    <mergeCell ref="T384:U384"/>
    <mergeCell ref="V384:W384"/>
    <mergeCell ref="X384:Y384"/>
    <mergeCell ref="B384:C384"/>
    <mergeCell ref="D384:E384"/>
    <mergeCell ref="F384:G384"/>
    <mergeCell ref="H384:I384"/>
    <mergeCell ref="J384:K384"/>
    <mergeCell ref="L384:M384"/>
    <mergeCell ref="Z387:AA387"/>
    <mergeCell ref="AB387:AC387"/>
    <mergeCell ref="AD387:AE387"/>
    <mergeCell ref="AF387:AG387"/>
    <mergeCell ref="AH387:AI387"/>
    <mergeCell ref="AJ387:AK387"/>
    <mergeCell ref="N387:O387"/>
    <mergeCell ref="P387:Q387"/>
    <mergeCell ref="R387:S387"/>
    <mergeCell ref="T387:U387"/>
    <mergeCell ref="V387:W387"/>
    <mergeCell ref="X387:Y387"/>
    <mergeCell ref="B387:C387"/>
    <mergeCell ref="D387:E387"/>
    <mergeCell ref="F387:G387"/>
    <mergeCell ref="H387:I387"/>
    <mergeCell ref="J387:K387"/>
    <mergeCell ref="L387:M387"/>
    <mergeCell ref="Z386:AA386"/>
    <mergeCell ref="AB386:AC386"/>
    <mergeCell ref="AD386:AE386"/>
    <mergeCell ref="AF386:AG386"/>
    <mergeCell ref="AH386:AI386"/>
    <mergeCell ref="AJ386:AK386"/>
    <mergeCell ref="N386:O386"/>
    <mergeCell ref="P386:Q386"/>
    <mergeCell ref="R386:S386"/>
    <mergeCell ref="T386:U386"/>
    <mergeCell ref="V386:W386"/>
    <mergeCell ref="X386:Y386"/>
    <mergeCell ref="B386:C386"/>
    <mergeCell ref="D386:E386"/>
    <mergeCell ref="F386:G386"/>
    <mergeCell ref="H386:I386"/>
    <mergeCell ref="J386:K386"/>
    <mergeCell ref="L386:M386"/>
    <mergeCell ref="Z389:AA389"/>
    <mergeCell ref="AB389:AC389"/>
    <mergeCell ref="AD389:AE389"/>
    <mergeCell ref="AF389:AG389"/>
    <mergeCell ref="AH389:AI389"/>
    <mergeCell ref="AJ389:AK389"/>
    <mergeCell ref="N389:O389"/>
    <mergeCell ref="P389:Q389"/>
    <mergeCell ref="R389:S389"/>
    <mergeCell ref="T389:U389"/>
    <mergeCell ref="V389:W389"/>
    <mergeCell ref="X389:Y389"/>
    <mergeCell ref="B389:C389"/>
    <mergeCell ref="D389:E389"/>
    <mergeCell ref="F389:G389"/>
    <mergeCell ref="H389:I389"/>
    <mergeCell ref="J389:K389"/>
    <mergeCell ref="L389:M389"/>
    <mergeCell ref="Z388:AA388"/>
    <mergeCell ref="AB388:AC388"/>
    <mergeCell ref="AD388:AE388"/>
    <mergeCell ref="AF388:AG388"/>
    <mergeCell ref="AH388:AI388"/>
    <mergeCell ref="AJ388:AK388"/>
    <mergeCell ref="N388:O388"/>
    <mergeCell ref="P388:Q388"/>
    <mergeCell ref="R388:S388"/>
    <mergeCell ref="T388:U388"/>
    <mergeCell ref="V388:W388"/>
    <mergeCell ref="X388:Y388"/>
    <mergeCell ref="B388:C388"/>
    <mergeCell ref="D388:E388"/>
    <mergeCell ref="F388:G388"/>
    <mergeCell ref="H388:I388"/>
    <mergeCell ref="J388:K388"/>
    <mergeCell ref="L388:M388"/>
    <mergeCell ref="Z391:AA391"/>
    <mergeCell ref="AB391:AC391"/>
    <mergeCell ref="AD391:AE391"/>
    <mergeCell ref="AF391:AG391"/>
    <mergeCell ref="AH391:AI391"/>
    <mergeCell ref="AJ391:AK391"/>
    <mergeCell ref="N391:O391"/>
    <mergeCell ref="P391:Q391"/>
    <mergeCell ref="R391:S391"/>
    <mergeCell ref="T391:U391"/>
    <mergeCell ref="V391:W391"/>
    <mergeCell ref="X391:Y391"/>
    <mergeCell ref="B391:C391"/>
    <mergeCell ref="D391:E391"/>
    <mergeCell ref="F391:G391"/>
    <mergeCell ref="H391:I391"/>
    <mergeCell ref="J391:K391"/>
    <mergeCell ref="L391:M391"/>
    <mergeCell ref="Z390:AA390"/>
    <mergeCell ref="AB390:AC390"/>
    <mergeCell ref="AD390:AE390"/>
    <mergeCell ref="AF390:AG390"/>
    <mergeCell ref="AH390:AI390"/>
    <mergeCell ref="AJ390:AK390"/>
    <mergeCell ref="N390:O390"/>
    <mergeCell ref="P390:Q390"/>
    <mergeCell ref="R390:S390"/>
    <mergeCell ref="T390:U390"/>
    <mergeCell ref="V390:W390"/>
    <mergeCell ref="X390:Y390"/>
    <mergeCell ref="B390:C390"/>
    <mergeCell ref="D390:E390"/>
    <mergeCell ref="F390:G390"/>
    <mergeCell ref="H390:I390"/>
    <mergeCell ref="J390:K390"/>
    <mergeCell ref="L390:M390"/>
    <mergeCell ref="Z393:AA393"/>
    <mergeCell ref="AB393:AC393"/>
    <mergeCell ref="AD393:AE393"/>
    <mergeCell ref="AF393:AG393"/>
    <mergeCell ref="AH393:AI393"/>
    <mergeCell ref="AJ393:AK393"/>
    <mergeCell ref="N393:O393"/>
    <mergeCell ref="P393:Q393"/>
    <mergeCell ref="R393:S393"/>
    <mergeCell ref="T393:U393"/>
    <mergeCell ref="V393:W393"/>
    <mergeCell ref="X393:Y393"/>
    <mergeCell ref="B393:C393"/>
    <mergeCell ref="D393:E393"/>
    <mergeCell ref="F393:G393"/>
    <mergeCell ref="H393:I393"/>
    <mergeCell ref="J393:K393"/>
    <mergeCell ref="L393:M393"/>
    <mergeCell ref="Z392:AA392"/>
    <mergeCell ref="AB392:AC392"/>
    <mergeCell ref="AD392:AE392"/>
    <mergeCell ref="AF392:AG392"/>
    <mergeCell ref="AH392:AI392"/>
    <mergeCell ref="AJ392:AK392"/>
    <mergeCell ref="N392:O392"/>
    <mergeCell ref="P392:Q392"/>
    <mergeCell ref="R392:S392"/>
    <mergeCell ref="T392:U392"/>
    <mergeCell ref="V392:W392"/>
    <mergeCell ref="X392:Y392"/>
    <mergeCell ref="B392:C392"/>
    <mergeCell ref="D392:E392"/>
    <mergeCell ref="F392:G392"/>
    <mergeCell ref="H392:I392"/>
    <mergeCell ref="J392:K392"/>
    <mergeCell ref="L392:M392"/>
    <mergeCell ref="Z395:AA395"/>
    <mergeCell ref="AB395:AC395"/>
    <mergeCell ref="AD395:AE395"/>
    <mergeCell ref="AF395:AG395"/>
    <mergeCell ref="AH395:AI395"/>
    <mergeCell ref="AJ395:AK395"/>
    <mergeCell ref="N395:O395"/>
    <mergeCell ref="P395:Q395"/>
    <mergeCell ref="R395:S395"/>
    <mergeCell ref="T395:U395"/>
    <mergeCell ref="V395:W395"/>
    <mergeCell ref="X395:Y395"/>
    <mergeCell ref="B395:C395"/>
    <mergeCell ref="D395:E395"/>
    <mergeCell ref="F395:G395"/>
    <mergeCell ref="H395:I395"/>
    <mergeCell ref="J395:K395"/>
    <mergeCell ref="L395:M395"/>
    <mergeCell ref="Z394:AA394"/>
    <mergeCell ref="AB394:AC394"/>
    <mergeCell ref="AD394:AE394"/>
    <mergeCell ref="AF394:AG394"/>
    <mergeCell ref="AH394:AI394"/>
    <mergeCell ref="AJ394:AK394"/>
    <mergeCell ref="N394:O394"/>
    <mergeCell ref="P394:Q394"/>
    <mergeCell ref="R394:S394"/>
    <mergeCell ref="T394:U394"/>
    <mergeCell ref="V394:W394"/>
    <mergeCell ref="X394:Y394"/>
    <mergeCell ref="B394:C394"/>
    <mergeCell ref="D394:E394"/>
    <mergeCell ref="F394:G394"/>
    <mergeCell ref="H394:I394"/>
    <mergeCell ref="J394:K394"/>
    <mergeCell ref="L394:M394"/>
    <mergeCell ref="Z397:AA397"/>
    <mergeCell ref="AB397:AC397"/>
    <mergeCell ref="AD397:AE397"/>
    <mergeCell ref="AF397:AG397"/>
    <mergeCell ref="AH397:AI397"/>
    <mergeCell ref="AJ397:AK397"/>
    <mergeCell ref="N397:O397"/>
    <mergeCell ref="P397:Q397"/>
    <mergeCell ref="R397:S397"/>
    <mergeCell ref="T397:U397"/>
    <mergeCell ref="V397:W397"/>
    <mergeCell ref="X397:Y397"/>
    <mergeCell ref="B397:C397"/>
    <mergeCell ref="D397:E397"/>
    <mergeCell ref="F397:G397"/>
    <mergeCell ref="H397:I397"/>
    <mergeCell ref="J397:K397"/>
    <mergeCell ref="L397:M397"/>
    <mergeCell ref="Z396:AA396"/>
    <mergeCell ref="AB396:AC396"/>
    <mergeCell ref="AD396:AE396"/>
    <mergeCell ref="AF396:AG396"/>
    <mergeCell ref="AH396:AI396"/>
    <mergeCell ref="AJ396:AK396"/>
    <mergeCell ref="N396:O396"/>
    <mergeCell ref="P396:Q396"/>
    <mergeCell ref="R396:S396"/>
    <mergeCell ref="T396:U396"/>
    <mergeCell ref="V396:W396"/>
    <mergeCell ref="X396:Y396"/>
    <mergeCell ref="B396:C396"/>
    <mergeCell ref="D396:E396"/>
    <mergeCell ref="F396:G396"/>
    <mergeCell ref="H396:I396"/>
    <mergeCell ref="J396:K396"/>
    <mergeCell ref="L396:M396"/>
    <mergeCell ref="Z399:AA399"/>
    <mergeCell ref="AB399:AC399"/>
    <mergeCell ref="AD399:AE399"/>
    <mergeCell ref="AF399:AG399"/>
    <mergeCell ref="AH399:AI399"/>
    <mergeCell ref="AJ399:AK399"/>
    <mergeCell ref="N399:O399"/>
    <mergeCell ref="P399:Q399"/>
    <mergeCell ref="R399:S399"/>
    <mergeCell ref="T399:U399"/>
    <mergeCell ref="V399:W399"/>
    <mergeCell ref="X399:Y399"/>
    <mergeCell ref="B399:C399"/>
    <mergeCell ref="D399:E399"/>
    <mergeCell ref="F399:G399"/>
    <mergeCell ref="H399:I399"/>
    <mergeCell ref="J399:K399"/>
    <mergeCell ref="L399:M399"/>
    <mergeCell ref="Z398:AA398"/>
    <mergeCell ref="AB398:AC398"/>
    <mergeCell ref="AD398:AE398"/>
    <mergeCell ref="AF398:AG398"/>
    <mergeCell ref="AH398:AI398"/>
    <mergeCell ref="AJ398:AK398"/>
    <mergeCell ref="N398:O398"/>
    <mergeCell ref="P398:Q398"/>
    <mergeCell ref="R398:S398"/>
    <mergeCell ref="T398:U398"/>
    <mergeCell ref="V398:W398"/>
    <mergeCell ref="X398:Y398"/>
    <mergeCell ref="B398:C398"/>
    <mergeCell ref="D398:E398"/>
    <mergeCell ref="F398:G398"/>
    <mergeCell ref="H398:I398"/>
    <mergeCell ref="J398:K398"/>
    <mergeCell ref="L398:M398"/>
    <mergeCell ref="Z401:AA401"/>
    <mergeCell ref="AB401:AC401"/>
    <mergeCell ref="AD401:AE401"/>
    <mergeCell ref="AF401:AG401"/>
    <mergeCell ref="AH401:AI401"/>
    <mergeCell ref="AJ401:AK401"/>
    <mergeCell ref="N401:O401"/>
    <mergeCell ref="P401:Q401"/>
    <mergeCell ref="R401:S401"/>
    <mergeCell ref="T401:U401"/>
    <mergeCell ref="V401:W401"/>
    <mergeCell ref="X401:Y401"/>
    <mergeCell ref="B401:C401"/>
    <mergeCell ref="D401:E401"/>
    <mergeCell ref="F401:G401"/>
    <mergeCell ref="H401:I401"/>
    <mergeCell ref="J401:K401"/>
    <mergeCell ref="L401:M401"/>
    <mergeCell ref="Z400:AA400"/>
    <mergeCell ref="AB400:AC400"/>
    <mergeCell ref="AD400:AE400"/>
    <mergeCell ref="AF400:AG400"/>
    <mergeCell ref="AH400:AI400"/>
    <mergeCell ref="AJ400:AK400"/>
    <mergeCell ref="N400:O400"/>
    <mergeCell ref="P400:Q400"/>
    <mergeCell ref="R400:S400"/>
    <mergeCell ref="T400:U400"/>
    <mergeCell ref="V400:W400"/>
    <mergeCell ref="X400:Y400"/>
    <mergeCell ref="B400:C400"/>
    <mergeCell ref="D400:E400"/>
    <mergeCell ref="F400:G400"/>
    <mergeCell ref="H400:I400"/>
    <mergeCell ref="J400:K400"/>
    <mergeCell ref="L400:M400"/>
    <mergeCell ref="Z403:AA403"/>
    <mergeCell ref="AB403:AC403"/>
    <mergeCell ref="AD403:AE403"/>
    <mergeCell ref="AF403:AG403"/>
    <mergeCell ref="AH403:AI403"/>
    <mergeCell ref="AJ403:AK403"/>
    <mergeCell ref="N403:O403"/>
    <mergeCell ref="P403:Q403"/>
    <mergeCell ref="R403:S403"/>
    <mergeCell ref="T403:U403"/>
    <mergeCell ref="V403:W403"/>
    <mergeCell ref="X403:Y403"/>
    <mergeCell ref="B403:C403"/>
    <mergeCell ref="D403:E403"/>
    <mergeCell ref="F403:G403"/>
    <mergeCell ref="H403:I403"/>
    <mergeCell ref="J403:K403"/>
    <mergeCell ref="L403:M403"/>
    <mergeCell ref="Z402:AA402"/>
    <mergeCell ref="AB402:AC402"/>
    <mergeCell ref="AD402:AE402"/>
    <mergeCell ref="AF402:AG402"/>
    <mergeCell ref="AH402:AI402"/>
    <mergeCell ref="AJ402:AK402"/>
    <mergeCell ref="N402:O402"/>
    <mergeCell ref="P402:Q402"/>
    <mergeCell ref="R402:S402"/>
    <mergeCell ref="T402:U402"/>
    <mergeCell ref="V402:W402"/>
    <mergeCell ref="X402:Y402"/>
    <mergeCell ref="B402:C402"/>
    <mergeCell ref="D402:E402"/>
    <mergeCell ref="F402:G402"/>
    <mergeCell ref="H402:I402"/>
    <mergeCell ref="J402:K402"/>
    <mergeCell ref="L402:M402"/>
    <mergeCell ref="Z405:AA405"/>
    <mergeCell ref="AB405:AC405"/>
    <mergeCell ref="AD405:AE405"/>
    <mergeCell ref="AF405:AG405"/>
    <mergeCell ref="AH405:AI405"/>
    <mergeCell ref="AJ405:AK405"/>
    <mergeCell ref="N405:O405"/>
    <mergeCell ref="P405:Q405"/>
    <mergeCell ref="R405:S405"/>
    <mergeCell ref="T405:U405"/>
    <mergeCell ref="V405:W405"/>
    <mergeCell ref="X405:Y405"/>
    <mergeCell ref="B405:C405"/>
    <mergeCell ref="D405:E405"/>
    <mergeCell ref="F405:G405"/>
    <mergeCell ref="H405:I405"/>
    <mergeCell ref="J405:K405"/>
    <mergeCell ref="L405:M405"/>
    <mergeCell ref="Z404:AA404"/>
    <mergeCell ref="AB404:AC404"/>
    <mergeCell ref="AD404:AE404"/>
    <mergeCell ref="AF404:AG404"/>
    <mergeCell ref="AH404:AI404"/>
    <mergeCell ref="AJ404:AK404"/>
    <mergeCell ref="N404:O404"/>
    <mergeCell ref="P404:Q404"/>
    <mergeCell ref="R404:S404"/>
    <mergeCell ref="T404:U404"/>
    <mergeCell ref="V404:W404"/>
    <mergeCell ref="X404:Y404"/>
    <mergeCell ref="B404:C404"/>
    <mergeCell ref="D404:E404"/>
    <mergeCell ref="F404:G404"/>
    <mergeCell ref="H404:I404"/>
    <mergeCell ref="J404:K404"/>
    <mergeCell ref="L404:M404"/>
    <mergeCell ref="Z407:AA407"/>
    <mergeCell ref="AB407:AC407"/>
    <mergeCell ref="AD407:AE407"/>
    <mergeCell ref="AF407:AG407"/>
    <mergeCell ref="AH407:AI407"/>
    <mergeCell ref="AJ407:AK407"/>
    <mergeCell ref="N407:O407"/>
    <mergeCell ref="P407:Q407"/>
    <mergeCell ref="R407:S407"/>
    <mergeCell ref="T407:U407"/>
    <mergeCell ref="V407:W407"/>
    <mergeCell ref="X407:Y407"/>
    <mergeCell ref="B407:C407"/>
    <mergeCell ref="D407:E407"/>
    <mergeCell ref="F407:G407"/>
    <mergeCell ref="H407:I407"/>
    <mergeCell ref="J407:K407"/>
    <mergeCell ref="L407:M407"/>
    <mergeCell ref="Z406:AA406"/>
    <mergeCell ref="AB406:AC406"/>
    <mergeCell ref="AD406:AE406"/>
    <mergeCell ref="AF406:AG406"/>
    <mergeCell ref="AH406:AI406"/>
    <mergeCell ref="AJ406:AK406"/>
    <mergeCell ref="N406:O406"/>
    <mergeCell ref="P406:Q406"/>
    <mergeCell ref="R406:S406"/>
    <mergeCell ref="T406:U406"/>
    <mergeCell ref="V406:W406"/>
    <mergeCell ref="X406:Y406"/>
    <mergeCell ref="B406:C406"/>
    <mergeCell ref="D406:E406"/>
    <mergeCell ref="F406:G406"/>
    <mergeCell ref="H406:I406"/>
    <mergeCell ref="J406:K406"/>
    <mergeCell ref="L406:M406"/>
    <mergeCell ref="Z409:AA409"/>
    <mergeCell ref="AB409:AC409"/>
    <mergeCell ref="AD409:AE409"/>
    <mergeCell ref="AF409:AG409"/>
    <mergeCell ref="AH409:AI409"/>
    <mergeCell ref="AJ409:AK409"/>
    <mergeCell ref="N409:O409"/>
    <mergeCell ref="P409:Q409"/>
    <mergeCell ref="R409:S409"/>
    <mergeCell ref="T409:U409"/>
    <mergeCell ref="V409:W409"/>
    <mergeCell ref="X409:Y409"/>
    <mergeCell ref="B409:C409"/>
    <mergeCell ref="D409:E409"/>
    <mergeCell ref="F409:G409"/>
    <mergeCell ref="H409:I409"/>
    <mergeCell ref="J409:K409"/>
    <mergeCell ref="L409:M409"/>
    <mergeCell ref="Z408:AA408"/>
    <mergeCell ref="AB408:AC408"/>
    <mergeCell ref="AD408:AE408"/>
    <mergeCell ref="AF408:AG408"/>
    <mergeCell ref="AH408:AI408"/>
    <mergeCell ref="AJ408:AK408"/>
    <mergeCell ref="N408:O408"/>
    <mergeCell ref="P408:Q408"/>
    <mergeCell ref="R408:S408"/>
    <mergeCell ref="T408:U408"/>
    <mergeCell ref="V408:W408"/>
    <mergeCell ref="X408:Y408"/>
    <mergeCell ref="B408:C408"/>
    <mergeCell ref="D408:E408"/>
    <mergeCell ref="F408:G408"/>
    <mergeCell ref="H408:I408"/>
    <mergeCell ref="J408:K408"/>
    <mergeCell ref="L408:M408"/>
    <mergeCell ref="Z411:AA411"/>
    <mergeCell ref="AB411:AC411"/>
    <mergeCell ref="AD411:AE411"/>
    <mergeCell ref="AF411:AG411"/>
    <mergeCell ref="AH411:AI411"/>
    <mergeCell ref="AJ411:AK411"/>
    <mergeCell ref="N411:O411"/>
    <mergeCell ref="P411:Q411"/>
    <mergeCell ref="R411:S411"/>
    <mergeCell ref="T411:U411"/>
    <mergeCell ref="V411:W411"/>
    <mergeCell ref="X411:Y411"/>
    <mergeCell ref="B411:C411"/>
    <mergeCell ref="D411:E411"/>
    <mergeCell ref="F411:G411"/>
    <mergeCell ref="H411:I411"/>
    <mergeCell ref="J411:K411"/>
    <mergeCell ref="L411:M411"/>
    <mergeCell ref="Z410:AA410"/>
    <mergeCell ref="AB410:AC410"/>
    <mergeCell ref="AD410:AE410"/>
    <mergeCell ref="AF410:AG410"/>
    <mergeCell ref="AH410:AI410"/>
    <mergeCell ref="AJ410:AK410"/>
    <mergeCell ref="N410:O410"/>
    <mergeCell ref="P410:Q410"/>
    <mergeCell ref="R410:S410"/>
    <mergeCell ref="T410:U410"/>
    <mergeCell ref="V410:W410"/>
    <mergeCell ref="X410:Y410"/>
    <mergeCell ref="B410:C410"/>
    <mergeCell ref="D410:E410"/>
    <mergeCell ref="F410:G410"/>
    <mergeCell ref="H410:I410"/>
    <mergeCell ref="J410:K410"/>
    <mergeCell ref="L410:M410"/>
    <mergeCell ref="Z413:AA413"/>
    <mergeCell ref="AB413:AC413"/>
    <mergeCell ref="AD413:AE413"/>
    <mergeCell ref="AF413:AG413"/>
    <mergeCell ref="AH413:AI413"/>
    <mergeCell ref="AJ413:AK413"/>
    <mergeCell ref="N413:O413"/>
    <mergeCell ref="P413:Q413"/>
    <mergeCell ref="R413:S413"/>
    <mergeCell ref="T413:U413"/>
    <mergeCell ref="V413:W413"/>
    <mergeCell ref="X413:Y413"/>
    <mergeCell ref="B413:C413"/>
    <mergeCell ref="D413:E413"/>
    <mergeCell ref="F413:G413"/>
    <mergeCell ref="H413:I413"/>
    <mergeCell ref="J413:K413"/>
    <mergeCell ref="L413:M413"/>
    <mergeCell ref="Z412:AA412"/>
    <mergeCell ref="AB412:AC412"/>
    <mergeCell ref="AD412:AE412"/>
    <mergeCell ref="AF412:AG412"/>
    <mergeCell ref="AH412:AI412"/>
    <mergeCell ref="AJ412:AK412"/>
    <mergeCell ref="N412:O412"/>
    <mergeCell ref="P412:Q412"/>
    <mergeCell ref="R412:S412"/>
    <mergeCell ref="T412:U412"/>
    <mergeCell ref="V412:W412"/>
    <mergeCell ref="X412:Y412"/>
    <mergeCell ref="B412:C412"/>
    <mergeCell ref="D412:E412"/>
    <mergeCell ref="F412:G412"/>
    <mergeCell ref="H412:I412"/>
    <mergeCell ref="J412:K412"/>
    <mergeCell ref="L412:M412"/>
    <mergeCell ref="Z415:AA415"/>
    <mergeCell ref="AB415:AC415"/>
    <mergeCell ref="AD415:AE415"/>
    <mergeCell ref="AF415:AG415"/>
    <mergeCell ref="AH415:AI415"/>
    <mergeCell ref="AJ415:AK415"/>
    <mergeCell ref="N415:O415"/>
    <mergeCell ref="P415:Q415"/>
    <mergeCell ref="R415:S415"/>
    <mergeCell ref="T415:U415"/>
    <mergeCell ref="V415:W415"/>
    <mergeCell ref="X415:Y415"/>
    <mergeCell ref="B415:C415"/>
    <mergeCell ref="D415:E415"/>
    <mergeCell ref="F415:G415"/>
    <mergeCell ref="H415:I415"/>
    <mergeCell ref="J415:K415"/>
    <mergeCell ref="L415:M415"/>
    <mergeCell ref="Z414:AA414"/>
    <mergeCell ref="AB414:AC414"/>
    <mergeCell ref="AD414:AE414"/>
    <mergeCell ref="AF414:AG414"/>
    <mergeCell ref="AH414:AI414"/>
    <mergeCell ref="AJ414:AK414"/>
    <mergeCell ref="N414:O414"/>
    <mergeCell ref="P414:Q414"/>
    <mergeCell ref="R414:S414"/>
    <mergeCell ref="T414:U414"/>
    <mergeCell ref="V414:W414"/>
    <mergeCell ref="X414:Y414"/>
    <mergeCell ref="B414:C414"/>
    <mergeCell ref="D414:E414"/>
    <mergeCell ref="F414:G414"/>
    <mergeCell ref="H414:I414"/>
    <mergeCell ref="J414:K414"/>
    <mergeCell ref="L414:M414"/>
    <mergeCell ref="Z417:AA417"/>
    <mergeCell ref="AB417:AC417"/>
    <mergeCell ref="AD417:AE417"/>
    <mergeCell ref="AF417:AG417"/>
    <mergeCell ref="AH417:AI417"/>
    <mergeCell ref="AJ417:AK417"/>
    <mergeCell ref="N417:O417"/>
    <mergeCell ref="P417:Q417"/>
    <mergeCell ref="R417:S417"/>
    <mergeCell ref="T417:U417"/>
    <mergeCell ref="V417:W417"/>
    <mergeCell ref="X417:Y417"/>
    <mergeCell ref="B417:C417"/>
    <mergeCell ref="D417:E417"/>
    <mergeCell ref="F417:G417"/>
    <mergeCell ref="H417:I417"/>
    <mergeCell ref="J417:K417"/>
    <mergeCell ref="L417:M417"/>
    <mergeCell ref="Z416:AA416"/>
    <mergeCell ref="AB416:AC416"/>
    <mergeCell ref="AD416:AE416"/>
    <mergeCell ref="AF416:AG416"/>
    <mergeCell ref="AH416:AI416"/>
    <mergeCell ref="AJ416:AK416"/>
    <mergeCell ref="N416:O416"/>
    <mergeCell ref="P416:Q416"/>
    <mergeCell ref="R416:S416"/>
    <mergeCell ref="T416:U416"/>
    <mergeCell ref="V416:W416"/>
    <mergeCell ref="X416:Y416"/>
    <mergeCell ref="B416:C416"/>
    <mergeCell ref="D416:E416"/>
    <mergeCell ref="F416:G416"/>
    <mergeCell ref="H416:I416"/>
    <mergeCell ref="J416:K416"/>
    <mergeCell ref="L416:M416"/>
    <mergeCell ref="Z419:AA419"/>
    <mergeCell ref="AB419:AC419"/>
    <mergeCell ref="AD419:AE419"/>
    <mergeCell ref="AF419:AG419"/>
    <mergeCell ref="AH419:AI419"/>
    <mergeCell ref="AJ419:AK419"/>
    <mergeCell ref="N419:O419"/>
    <mergeCell ref="P419:Q419"/>
    <mergeCell ref="R419:S419"/>
    <mergeCell ref="T419:U419"/>
    <mergeCell ref="V419:W419"/>
    <mergeCell ref="X419:Y419"/>
    <mergeCell ref="B419:C419"/>
    <mergeCell ref="D419:E419"/>
    <mergeCell ref="F419:G419"/>
    <mergeCell ref="H419:I419"/>
    <mergeCell ref="J419:K419"/>
    <mergeCell ref="L419:M419"/>
    <mergeCell ref="Z418:AA418"/>
    <mergeCell ref="AB418:AC418"/>
    <mergeCell ref="AD418:AE418"/>
    <mergeCell ref="AF418:AG418"/>
    <mergeCell ref="AH418:AI418"/>
    <mergeCell ref="AJ418:AK418"/>
    <mergeCell ref="N418:O418"/>
    <mergeCell ref="P418:Q418"/>
    <mergeCell ref="R418:S418"/>
    <mergeCell ref="T418:U418"/>
    <mergeCell ref="V418:W418"/>
    <mergeCell ref="X418:Y418"/>
    <mergeCell ref="B418:C418"/>
    <mergeCell ref="D418:E418"/>
    <mergeCell ref="F418:G418"/>
    <mergeCell ref="H418:I418"/>
    <mergeCell ref="J418:K418"/>
    <mergeCell ref="L418:M418"/>
    <mergeCell ref="Z421:AA421"/>
    <mergeCell ref="AB421:AC421"/>
    <mergeCell ref="AD421:AE421"/>
    <mergeCell ref="AF421:AG421"/>
    <mergeCell ref="AH421:AI421"/>
    <mergeCell ref="AJ421:AK421"/>
    <mergeCell ref="N421:O421"/>
    <mergeCell ref="P421:Q421"/>
    <mergeCell ref="R421:S421"/>
    <mergeCell ref="T421:U421"/>
    <mergeCell ref="V421:W421"/>
    <mergeCell ref="X421:Y421"/>
    <mergeCell ref="B421:C421"/>
    <mergeCell ref="D421:E421"/>
    <mergeCell ref="F421:G421"/>
    <mergeCell ref="H421:I421"/>
    <mergeCell ref="J421:K421"/>
    <mergeCell ref="L421:M421"/>
    <mergeCell ref="Z420:AA420"/>
    <mergeCell ref="AB420:AC420"/>
    <mergeCell ref="AD420:AE420"/>
    <mergeCell ref="AF420:AG420"/>
    <mergeCell ref="AH420:AI420"/>
    <mergeCell ref="AJ420:AK420"/>
    <mergeCell ref="N420:O420"/>
    <mergeCell ref="P420:Q420"/>
    <mergeCell ref="R420:S420"/>
    <mergeCell ref="T420:U420"/>
    <mergeCell ref="V420:W420"/>
    <mergeCell ref="X420:Y420"/>
    <mergeCell ref="B420:C420"/>
    <mergeCell ref="D420:E420"/>
    <mergeCell ref="F420:G420"/>
    <mergeCell ref="H420:I420"/>
    <mergeCell ref="J420:K420"/>
    <mergeCell ref="L420:M420"/>
    <mergeCell ref="Z423:AA423"/>
    <mergeCell ref="AB423:AC423"/>
    <mergeCell ref="AD423:AE423"/>
    <mergeCell ref="AF423:AG423"/>
    <mergeCell ref="AH423:AI423"/>
    <mergeCell ref="AJ423:AK423"/>
    <mergeCell ref="N423:O423"/>
    <mergeCell ref="P423:Q423"/>
    <mergeCell ref="R423:S423"/>
    <mergeCell ref="T423:U423"/>
    <mergeCell ref="V423:W423"/>
    <mergeCell ref="X423:Y423"/>
    <mergeCell ref="B423:C423"/>
    <mergeCell ref="D423:E423"/>
    <mergeCell ref="F423:G423"/>
    <mergeCell ref="H423:I423"/>
    <mergeCell ref="J423:K423"/>
    <mergeCell ref="L423:M423"/>
    <mergeCell ref="Z422:AA422"/>
    <mergeCell ref="AB422:AC422"/>
    <mergeCell ref="AD422:AE422"/>
    <mergeCell ref="AF422:AG422"/>
    <mergeCell ref="AH422:AI422"/>
    <mergeCell ref="AJ422:AK422"/>
    <mergeCell ref="N422:O422"/>
    <mergeCell ref="P422:Q422"/>
    <mergeCell ref="R422:S422"/>
    <mergeCell ref="T422:U422"/>
    <mergeCell ref="V422:W422"/>
    <mergeCell ref="X422:Y422"/>
    <mergeCell ref="B422:C422"/>
    <mergeCell ref="D422:E422"/>
    <mergeCell ref="F422:G422"/>
    <mergeCell ref="H422:I422"/>
    <mergeCell ref="J422:K422"/>
    <mergeCell ref="L422:M422"/>
    <mergeCell ref="Z425:AA425"/>
    <mergeCell ref="AB425:AC425"/>
    <mergeCell ref="AD425:AE425"/>
    <mergeCell ref="AF425:AG425"/>
    <mergeCell ref="AH425:AI425"/>
    <mergeCell ref="AJ425:AK425"/>
    <mergeCell ref="N425:O425"/>
    <mergeCell ref="P425:Q425"/>
    <mergeCell ref="R425:S425"/>
    <mergeCell ref="T425:U425"/>
    <mergeCell ref="V425:W425"/>
    <mergeCell ref="X425:Y425"/>
    <mergeCell ref="B425:C425"/>
    <mergeCell ref="D425:E425"/>
    <mergeCell ref="F425:G425"/>
    <mergeCell ref="H425:I425"/>
    <mergeCell ref="J425:K425"/>
    <mergeCell ref="L425:M425"/>
    <mergeCell ref="Z424:AA424"/>
    <mergeCell ref="AB424:AC424"/>
    <mergeCell ref="AD424:AE424"/>
    <mergeCell ref="AF424:AG424"/>
    <mergeCell ref="AH424:AI424"/>
    <mergeCell ref="AJ424:AK424"/>
    <mergeCell ref="N424:O424"/>
    <mergeCell ref="P424:Q424"/>
    <mergeCell ref="R424:S424"/>
    <mergeCell ref="T424:U424"/>
    <mergeCell ref="V424:W424"/>
    <mergeCell ref="X424:Y424"/>
    <mergeCell ref="B424:C424"/>
    <mergeCell ref="D424:E424"/>
    <mergeCell ref="F424:G424"/>
    <mergeCell ref="H424:I424"/>
    <mergeCell ref="J424:K424"/>
    <mergeCell ref="L424:M424"/>
    <mergeCell ref="Z427:AA427"/>
    <mergeCell ref="AB427:AC427"/>
    <mergeCell ref="AD427:AE427"/>
    <mergeCell ref="AF427:AG427"/>
    <mergeCell ref="AH427:AI427"/>
    <mergeCell ref="AJ427:AK427"/>
    <mergeCell ref="N427:O427"/>
    <mergeCell ref="P427:Q427"/>
    <mergeCell ref="R427:S427"/>
    <mergeCell ref="T427:U427"/>
    <mergeCell ref="V427:W427"/>
    <mergeCell ref="X427:Y427"/>
    <mergeCell ref="B427:C427"/>
    <mergeCell ref="D427:E427"/>
    <mergeCell ref="F427:G427"/>
    <mergeCell ref="H427:I427"/>
    <mergeCell ref="J427:K427"/>
    <mergeCell ref="L427:M427"/>
    <mergeCell ref="Z426:AA426"/>
    <mergeCell ref="AB426:AC426"/>
    <mergeCell ref="AD426:AE426"/>
    <mergeCell ref="AF426:AG426"/>
    <mergeCell ref="AH426:AI426"/>
    <mergeCell ref="AJ426:AK426"/>
    <mergeCell ref="N426:O426"/>
    <mergeCell ref="P426:Q426"/>
    <mergeCell ref="R426:S426"/>
    <mergeCell ref="T426:U426"/>
    <mergeCell ref="V426:W426"/>
    <mergeCell ref="X426:Y426"/>
    <mergeCell ref="B426:C426"/>
    <mergeCell ref="D426:E426"/>
    <mergeCell ref="F426:G426"/>
    <mergeCell ref="H426:I426"/>
    <mergeCell ref="J426:K426"/>
    <mergeCell ref="L426:M426"/>
    <mergeCell ref="Z429:AA429"/>
    <mergeCell ref="AB429:AC429"/>
    <mergeCell ref="AD429:AE429"/>
    <mergeCell ref="AF429:AG429"/>
    <mergeCell ref="AH429:AI429"/>
    <mergeCell ref="AJ429:AK429"/>
    <mergeCell ref="N429:O429"/>
    <mergeCell ref="P429:Q429"/>
    <mergeCell ref="R429:S429"/>
    <mergeCell ref="T429:U429"/>
    <mergeCell ref="V429:W429"/>
    <mergeCell ref="X429:Y429"/>
    <mergeCell ref="B429:C429"/>
    <mergeCell ref="D429:E429"/>
    <mergeCell ref="F429:G429"/>
    <mergeCell ref="H429:I429"/>
    <mergeCell ref="J429:K429"/>
    <mergeCell ref="L429:M429"/>
    <mergeCell ref="Z428:AA428"/>
    <mergeCell ref="AB428:AC428"/>
    <mergeCell ref="AD428:AE428"/>
    <mergeCell ref="AF428:AG428"/>
    <mergeCell ref="AH428:AI428"/>
    <mergeCell ref="AJ428:AK428"/>
    <mergeCell ref="N428:O428"/>
    <mergeCell ref="P428:Q428"/>
    <mergeCell ref="R428:S428"/>
    <mergeCell ref="T428:U428"/>
    <mergeCell ref="V428:W428"/>
    <mergeCell ref="X428:Y428"/>
    <mergeCell ref="B428:C428"/>
    <mergeCell ref="D428:E428"/>
    <mergeCell ref="F428:G428"/>
    <mergeCell ref="H428:I428"/>
    <mergeCell ref="J428:K428"/>
    <mergeCell ref="L428:M428"/>
    <mergeCell ref="Z431:AA431"/>
    <mergeCell ref="AB431:AC431"/>
    <mergeCell ref="AD431:AE431"/>
    <mergeCell ref="AF431:AG431"/>
    <mergeCell ref="AH431:AI431"/>
    <mergeCell ref="AJ431:AK431"/>
    <mergeCell ref="N431:O431"/>
    <mergeCell ref="P431:Q431"/>
    <mergeCell ref="R431:S431"/>
    <mergeCell ref="T431:U431"/>
    <mergeCell ref="V431:W431"/>
    <mergeCell ref="X431:Y431"/>
    <mergeCell ref="B431:C431"/>
    <mergeCell ref="D431:E431"/>
    <mergeCell ref="F431:G431"/>
    <mergeCell ref="H431:I431"/>
    <mergeCell ref="J431:K431"/>
    <mergeCell ref="L431:M431"/>
    <mergeCell ref="Z430:AA430"/>
    <mergeCell ref="AB430:AC430"/>
    <mergeCell ref="AD430:AE430"/>
    <mergeCell ref="AF430:AG430"/>
    <mergeCell ref="AH430:AI430"/>
    <mergeCell ref="AJ430:AK430"/>
    <mergeCell ref="N430:O430"/>
    <mergeCell ref="P430:Q430"/>
    <mergeCell ref="R430:S430"/>
    <mergeCell ref="T430:U430"/>
    <mergeCell ref="V430:W430"/>
    <mergeCell ref="X430:Y430"/>
    <mergeCell ref="B430:C430"/>
    <mergeCell ref="D430:E430"/>
    <mergeCell ref="F430:G430"/>
    <mergeCell ref="H430:I430"/>
    <mergeCell ref="J430:K430"/>
    <mergeCell ref="L430:M430"/>
    <mergeCell ref="Z433:AA433"/>
    <mergeCell ref="AB433:AC433"/>
    <mergeCell ref="AD433:AE433"/>
    <mergeCell ref="AF433:AG433"/>
    <mergeCell ref="AH433:AI433"/>
    <mergeCell ref="AJ433:AK433"/>
    <mergeCell ref="N433:O433"/>
    <mergeCell ref="P433:Q433"/>
    <mergeCell ref="R433:S433"/>
    <mergeCell ref="T433:U433"/>
    <mergeCell ref="V433:W433"/>
    <mergeCell ref="X433:Y433"/>
    <mergeCell ref="B433:C433"/>
    <mergeCell ref="D433:E433"/>
    <mergeCell ref="F433:G433"/>
    <mergeCell ref="H433:I433"/>
    <mergeCell ref="J433:K433"/>
    <mergeCell ref="L433:M433"/>
    <mergeCell ref="Z432:AA432"/>
    <mergeCell ref="AB432:AC432"/>
    <mergeCell ref="AD432:AE432"/>
    <mergeCell ref="AF432:AG432"/>
    <mergeCell ref="AH432:AI432"/>
    <mergeCell ref="AJ432:AK432"/>
    <mergeCell ref="N432:O432"/>
    <mergeCell ref="P432:Q432"/>
    <mergeCell ref="R432:S432"/>
    <mergeCell ref="T432:U432"/>
    <mergeCell ref="V432:W432"/>
    <mergeCell ref="X432:Y432"/>
    <mergeCell ref="B432:C432"/>
    <mergeCell ref="D432:E432"/>
    <mergeCell ref="F432:G432"/>
    <mergeCell ref="H432:I432"/>
    <mergeCell ref="J432:K432"/>
    <mergeCell ref="L432:M432"/>
    <mergeCell ref="Z435:AA435"/>
    <mergeCell ref="AB435:AC435"/>
    <mergeCell ref="AD435:AE435"/>
    <mergeCell ref="AF435:AG435"/>
    <mergeCell ref="AH435:AI435"/>
    <mergeCell ref="AJ435:AK435"/>
    <mergeCell ref="N435:O435"/>
    <mergeCell ref="P435:Q435"/>
    <mergeCell ref="R435:S435"/>
    <mergeCell ref="T435:U435"/>
    <mergeCell ref="V435:W435"/>
    <mergeCell ref="X435:Y435"/>
    <mergeCell ref="B435:C435"/>
    <mergeCell ref="D435:E435"/>
    <mergeCell ref="F435:G435"/>
    <mergeCell ref="H435:I435"/>
    <mergeCell ref="J435:K435"/>
    <mergeCell ref="L435:M435"/>
    <mergeCell ref="Z434:AA434"/>
    <mergeCell ref="AB434:AC434"/>
    <mergeCell ref="AD434:AE434"/>
    <mergeCell ref="AF434:AG434"/>
    <mergeCell ref="AH434:AI434"/>
    <mergeCell ref="AJ434:AK434"/>
    <mergeCell ref="N434:O434"/>
    <mergeCell ref="P434:Q434"/>
    <mergeCell ref="R434:S434"/>
    <mergeCell ref="T434:U434"/>
    <mergeCell ref="V434:W434"/>
    <mergeCell ref="X434:Y434"/>
    <mergeCell ref="B434:C434"/>
    <mergeCell ref="D434:E434"/>
    <mergeCell ref="F434:G434"/>
    <mergeCell ref="H434:I434"/>
    <mergeCell ref="J434:K434"/>
    <mergeCell ref="L434:M434"/>
    <mergeCell ref="Z437:AA437"/>
    <mergeCell ref="AB437:AC437"/>
    <mergeCell ref="AD437:AE437"/>
    <mergeCell ref="AF437:AG437"/>
    <mergeCell ref="AH437:AI437"/>
    <mergeCell ref="AJ437:AK437"/>
    <mergeCell ref="N437:O437"/>
    <mergeCell ref="P437:Q437"/>
    <mergeCell ref="R437:S437"/>
    <mergeCell ref="T437:U437"/>
    <mergeCell ref="V437:W437"/>
    <mergeCell ref="X437:Y437"/>
    <mergeCell ref="B437:C437"/>
    <mergeCell ref="D437:E437"/>
    <mergeCell ref="F437:G437"/>
    <mergeCell ref="H437:I437"/>
    <mergeCell ref="J437:K437"/>
    <mergeCell ref="L437:M437"/>
    <mergeCell ref="Z436:AA436"/>
    <mergeCell ref="AB436:AC436"/>
    <mergeCell ref="AD436:AE436"/>
    <mergeCell ref="AF436:AG436"/>
    <mergeCell ref="AH436:AI436"/>
    <mergeCell ref="AJ436:AK436"/>
    <mergeCell ref="N436:O436"/>
    <mergeCell ref="P436:Q436"/>
    <mergeCell ref="R436:S436"/>
    <mergeCell ref="T436:U436"/>
    <mergeCell ref="V436:W436"/>
    <mergeCell ref="X436:Y436"/>
    <mergeCell ref="B436:C436"/>
    <mergeCell ref="D436:E436"/>
    <mergeCell ref="F436:G436"/>
    <mergeCell ref="H436:I436"/>
    <mergeCell ref="J436:K436"/>
    <mergeCell ref="L436:M436"/>
    <mergeCell ref="Z439:AA439"/>
    <mergeCell ref="AB439:AC439"/>
    <mergeCell ref="AD439:AE439"/>
    <mergeCell ref="AF439:AG439"/>
    <mergeCell ref="AH439:AI439"/>
    <mergeCell ref="AJ439:AK439"/>
    <mergeCell ref="N439:O439"/>
    <mergeCell ref="P439:Q439"/>
    <mergeCell ref="R439:S439"/>
    <mergeCell ref="T439:U439"/>
    <mergeCell ref="V439:W439"/>
    <mergeCell ref="X439:Y439"/>
    <mergeCell ref="B439:C439"/>
    <mergeCell ref="D439:E439"/>
    <mergeCell ref="F439:G439"/>
    <mergeCell ref="H439:I439"/>
    <mergeCell ref="J439:K439"/>
    <mergeCell ref="L439:M439"/>
    <mergeCell ref="Z438:AA438"/>
    <mergeCell ref="AB438:AC438"/>
    <mergeCell ref="AD438:AE438"/>
    <mergeCell ref="AF438:AG438"/>
    <mergeCell ref="AH438:AI438"/>
    <mergeCell ref="AJ438:AK438"/>
    <mergeCell ref="N438:O438"/>
    <mergeCell ref="P438:Q438"/>
    <mergeCell ref="R438:S438"/>
    <mergeCell ref="T438:U438"/>
    <mergeCell ref="V438:W438"/>
    <mergeCell ref="X438:Y438"/>
    <mergeCell ref="B438:C438"/>
    <mergeCell ref="D438:E438"/>
    <mergeCell ref="F438:G438"/>
    <mergeCell ref="H438:I438"/>
    <mergeCell ref="J438:K438"/>
    <mergeCell ref="L438:M438"/>
    <mergeCell ref="Z441:AA441"/>
    <mergeCell ref="AB441:AC441"/>
    <mergeCell ref="AD441:AE441"/>
    <mergeCell ref="AF441:AG441"/>
    <mergeCell ref="AH441:AI441"/>
    <mergeCell ref="AJ441:AK441"/>
    <mergeCell ref="N441:O441"/>
    <mergeCell ref="P441:Q441"/>
    <mergeCell ref="R441:S441"/>
    <mergeCell ref="T441:U441"/>
    <mergeCell ref="V441:W441"/>
    <mergeCell ref="X441:Y441"/>
    <mergeCell ref="B441:C441"/>
    <mergeCell ref="D441:E441"/>
    <mergeCell ref="F441:G441"/>
    <mergeCell ref="H441:I441"/>
    <mergeCell ref="J441:K441"/>
    <mergeCell ref="L441:M441"/>
    <mergeCell ref="Z440:AA440"/>
    <mergeCell ref="AB440:AC440"/>
    <mergeCell ref="AD440:AE440"/>
    <mergeCell ref="AF440:AG440"/>
    <mergeCell ref="AH440:AI440"/>
    <mergeCell ref="AJ440:AK440"/>
    <mergeCell ref="N440:O440"/>
    <mergeCell ref="P440:Q440"/>
    <mergeCell ref="R440:S440"/>
    <mergeCell ref="T440:U440"/>
    <mergeCell ref="V440:W440"/>
    <mergeCell ref="X440:Y440"/>
    <mergeCell ref="B440:C440"/>
    <mergeCell ref="D440:E440"/>
    <mergeCell ref="F440:G440"/>
    <mergeCell ref="H440:I440"/>
    <mergeCell ref="J440:K440"/>
    <mergeCell ref="L440:M440"/>
    <mergeCell ref="Z443:AA443"/>
    <mergeCell ref="AB443:AC443"/>
    <mergeCell ref="AD443:AE443"/>
    <mergeCell ref="AF443:AG443"/>
    <mergeCell ref="AH443:AI443"/>
    <mergeCell ref="AJ443:AK443"/>
    <mergeCell ref="N443:O443"/>
    <mergeCell ref="P443:Q443"/>
    <mergeCell ref="R443:S443"/>
    <mergeCell ref="T443:U443"/>
    <mergeCell ref="V443:W443"/>
    <mergeCell ref="X443:Y443"/>
    <mergeCell ref="B443:C443"/>
    <mergeCell ref="D443:E443"/>
    <mergeCell ref="F443:G443"/>
    <mergeCell ref="H443:I443"/>
    <mergeCell ref="J443:K443"/>
    <mergeCell ref="L443:M443"/>
    <mergeCell ref="Z442:AA442"/>
    <mergeCell ref="AB442:AC442"/>
    <mergeCell ref="AD442:AE442"/>
    <mergeCell ref="AF442:AG442"/>
    <mergeCell ref="AH442:AI442"/>
    <mergeCell ref="AJ442:AK442"/>
    <mergeCell ref="N442:O442"/>
    <mergeCell ref="P442:Q442"/>
    <mergeCell ref="R442:S442"/>
    <mergeCell ref="T442:U442"/>
    <mergeCell ref="V442:W442"/>
    <mergeCell ref="X442:Y442"/>
    <mergeCell ref="B442:C442"/>
    <mergeCell ref="D442:E442"/>
    <mergeCell ref="F442:G442"/>
    <mergeCell ref="H442:I442"/>
    <mergeCell ref="J442:K442"/>
    <mergeCell ref="L442:M442"/>
    <mergeCell ref="Z445:AA445"/>
    <mergeCell ref="AB445:AC445"/>
    <mergeCell ref="AD445:AE445"/>
    <mergeCell ref="AF445:AG445"/>
    <mergeCell ref="AH445:AI445"/>
    <mergeCell ref="AJ445:AK445"/>
    <mergeCell ref="N445:O445"/>
    <mergeCell ref="P445:Q445"/>
    <mergeCell ref="R445:S445"/>
    <mergeCell ref="T445:U445"/>
    <mergeCell ref="V445:W445"/>
    <mergeCell ref="X445:Y445"/>
    <mergeCell ref="B445:C445"/>
    <mergeCell ref="D445:E445"/>
    <mergeCell ref="F445:G445"/>
    <mergeCell ref="H445:I445"/>
    <mergeCell ref="J445:K445"/>
    <mergeCell ref="L445:M445"/>
    <mergeCell ref="Z444:AA444"/>
    <mergeCell ref="AB444:AC444"/>
    <mergeCell ref="AD444:AE444"/>
    <mergeCell ref="AF444:AG444"/>
    <mergeCell ref="AH444:AI444"/>
    <mergeCell ref="AJ444:AK444"/>
    <mergeCell ref="N444:O444"/>
    <mergeCell ref="P444:Q444"/>
    <mergeCell ref="R444:S444"/>
    <mergeCell ref="T444:U444"/>
    <mergeCell ref="V444:W444"/>
    <mergeCell ref="X444:Y444"/>
    <mergeCell ref="B444:C444"/>
    <mergeCell ref="D444:E444"/>
    <mergeCell ref="F444:G444"/>
    <mergeCell ref="H444:I444"/>
    <mergeCell ref="J444:K444"/>
    <mergeCell ref="L444:M444"/>
    <mergeCell ref="Z447:AA447"/>
    <mergeCell ref="AB447:AC447"/>
    <mergeCell ref="AD447:AE447"/>
    <mergeCell ref="AF447:AG447"/>
    <mergeCell ref="AH447:AI447"/>
    <mergeCell ref="AJ447:AK447"/>
    <mergeCell ref="N447:O447"/>
    <mergeCell ref="P447:Q447"/>
    <mergeCell ref="R447:S447"/>
    <mergeCell ref="T447:U447"/>
    <mergeCell ref="V447:W447"/>
    <mergeCell ref="X447:Y447"/>
    <mergeCell ref="B447:C447"/>
    <mergeCell ref="D447:E447"/>
    <mergeCell ref="F447:G447"/>
    <mergeCell ref="H447:I447"/>
    <mergeCell ref="J447:K447"/>
    <mergeCell ref="L447:M447"/>
    <mergeCell ref="Z446:AA446"/>
    <mergeCell ref="AB446:AC446"/>
    <mergeCell ref="AD446:AE446"/>
    <mergeCell ref="AF446:AG446"/>
    <mergeCell ref="AH446:AI446"/>
    <mergeCell ref="AJ446:AK446"/>
    <mergeCell ref="N446:O446"/>
    <mergeCell ref="P446:Q446"/>
    <mergeCell ref="R446:S446"/>
    <mergeCell ref="T446:U446"/>
    <mergeCell ref="V446:W446"/>
    <mergeCell ref="X446:Y446"/>
    <mergeCell ref="B446:C446"/>
    <mergeCell ref="D446:E446"/>
    <mergeCell ref="F446:G446"/>
    <mergeCell ref="H446:I446"/>
    <mergeCell ref="J446:K446"/>
    <mergeCell ref="L446:M446"/>
    <mergeCell ref="Z449:AA449"/>
    <mergeCell ref="AB449:AC449"/>
    <mergeCell ref="AD449:AE449"/>
    <mergeCell ref="AF449:AG449"/>
    <mergeCell ref="AH449:AI449"/>
    <mergeCell ref="AJ449:AK449"/>
    <mergeCell ref="N449:O449"/>
    <mergeCell ref="P449:Q449"/>
    <mergeCell ref="R449:S449"/>
    <mergeCell ref="T449:U449"/>
    <mergeCell ref="V449:W449"/>
    <mergeCell ref="X449:Y449"/>
    <mergeCell ref="B449:C449"/>
    <mergeCell ref="D449:E449"/>
    <mergeCell ref="F449:G449"/>
    <mergeCell ref="H449:I449"/>
    <mergeCell ref="J449:K449"/>
    <mergeCell ref="L449:M449"/>
    <mergeCell ref="Z448:AA448"/>
    <mergeCell ref="AB448:AC448"/>
    <mergeCell ref="AD448:AE448"/>
    <mergeCell ref="AF448:AG448"/>
    <mergeCell ref="AH448:AI448"/>
    <mergeCell ref="AJ448:AK448"/>
    <mergeCell ref="N448:O448"/>
    <mergeCell ref="P448:Q448"/>
    <mergeCell ref="R448:S448"/>
    <mergeCell ref="T448:U448"/>
    <mergeCell ref="V448:W448"/>
    <mergeCell ref="X448:Y448"/>
    <mergeCell ref="B448:C448"/>
    <mergeCell ref="D448:E448"/>
    <mergeCell ref="F448:G448"/>
    <mergeCell ref="H448:I448"/>
    <mergeCell ref="J448:K448"/>
    <mergeCell ref="L448:M448"/>
    <mergeCell ref="Z451:AA451"/>
    <mergeCell ref="AB451:AC451"/>
    <mergeCell ref="AD451:AE451"/>
    <mergeCell ref="AF451:AG451"/>
    <mergeCell ref="AH451:AI451"/>
    <mergeCell ref="AJ451:AK451"/>
    <mergeCell ref="N451:O451"/>
    <mergeCell ref="P451:Q451"/>
    <mergeCell ref="R451:S451"/>
    <mergeCell ref="T451:U451"/>
    <mergeCell ref="V451:W451"/>
    <mergeCell ref="X451:Y451"/>
    <mergeCell ref="B451:C451"/>
    <mergeCell ref="D451:E451"/>
    <mergeCell ref="F451:G451"/>
    <mergeCell ref="H451:I451"/>
    <mergeCell ref="J451:K451"/>
    <mergeCell ref="L451:M451"/>
    <mergeCell ref="Z450:AA450"/>
    <mergeCell ref="AB450:AC450"/>
    <mergeCell ref="AD450:AE450"/>
    <mergeCell ref="AF450:AG450"/>
    <mergeCell ref="AH450:AI450"/>
    <mergeCell ref="AJ450:AK450"/>
    <mergeCell ref="N450:O450"/>
    <mergeCell ref="P450:Q450"/>
    <mergeCell ref="R450:S450"/>
    <mergeCell ref="T450:U450"/>
    <mergeCell ref="V450:W450"/>
    <mergeCell ref="X450:Y450"/>
    <mergeCell ref="B450:C450"/>
    <mergeCell ref="D450:E450"/>
    <mergeCell ref="F450:G450"/>
    <mergeCell ref="H450:I450"/>
    <mergeCell ref="J450:K450"/>
    <mergeCell ref="L450:M450"/>
    <mergeCell ref="Z453:AA453"/>
    <mergeCell ref="AB453:AC453"/>
    <mergeCell ref="AD453:AE453"/>
    <mergeCell ref="AF453:AG453"/>
    <mergeCell ref="AH453:AI453"/>
    <mergeCell ref="AJ453:AK453"/>
    <mergeCell ref="N453:O453"/>
    <mergeCell ref="P453:Q453"/>
    <mergeCell ref="R453:S453"/>
    <mergeCell ref="T453:U453"/>
    <mergeCell ref="V453:W453"/>
    <mergeCell ref="X453:Y453"/>
    <mergeCell ref="B453:C453"/>
    <mergeCell ref="D453:E453"/>
    <mergeCell ref="F453:G453"/>
    <mergeCell ref="H453:I453"/>
    <mergeCell ref="J453:K453"/>
    <mergeCell ref="L453:M453"/>
    <mergeCell ref="Z452:AA452"/>
    <mergeCell ref="AB452:AC452"/>
    <mergeCell ref="AD452:AE452"/>
    <mergeCell ref="AF452:AG452"/>
    <mergeCell ref="AH452:AI452"/>
    <mergeCell ref="AJ452:AK452"/>
    <mergeCell ref="N452:O452"/>
    <mergeCell ref="P452:Q452"/>
    <mergeCell ref="R452:S452"/>
    <mergeCell ref="T452:U452"/>
    <mergeCell ref="V452:W452"/>
    <mergeCell ref="X452:Y452"/>
    <mergeCell ref="B452:C452"/>
    <mergeCell ref="D452:E452"/>
    <mergeCell ref="F452:G452"/>
    <mergeCell ref="H452:I452"/>
    <mergeCell ref="J452:K452"/>
    <mergeCell ref="L452:M452"/>
    <mergeCell ref="Z455:AA455"/>
    <mergeCell ref="AB455:AC455"/>
    <mergeCell ref="AD455:AE455"/>
    <mergeCell ref="AF455:AG455"/>
    <mergeCell ref="AH455:AI455"/>
    <mergeCell ref="AJ455:AK455"/>
    <mergeCell ref="N455:O455"/>
    <mergeCell ref="P455:Q455"/>
    <mergeCell ref="R455:S455"/>
    <mergeCell ref="T455:U455"/>
    <mergeCell ref="V455:W455"/>
    <mergeCell ref="X455:Y455"/>
    <mergeCell ref="B455:C455"/>
    <mergeCell ref="D455:E455"/>
    <mergeCell ref="F455:G455"/>
    <mergeCell ref="H455:I455"/>
    <mergeCell ref="J455:K455"/>
    <mergeCell ref="L455:M455"/>
    <mergeCell ref="Z454:AA454"/>
    <mergeCell ref="AB454:AC454"/>
    <mergeCell ref="AD454:AE454"/>
    <mergeCell ref="AF454:AG454"/>
    <mergeCell ref="AH454:AI454"/>
    <mergeCell ref="AJ454:AK454"/>
    <mergeCell ref="N454:O454"/>
    <mergeCell ref="P454:Q454"/>
    <mergeCell ref="R454:S454"/>
    <mergeCell ref="T454:U454"/>
    <mergeCell ref="V454:W454"/>
    <mergeCell ref="X454:Y454"/>
    <mergeCell ref="B454:C454"/>
    <mergeCell ref="D454:E454"/>
    <mergeCell ref="F454:G454"/>
    <mergeCell ref="H454:I454"/>
    <mergeCell ref="J454:K454"/>
    <mergeCell ref="L454:M454"/>
    <mergeCell ref="Z457:AA457"/>
    <mergeCell ref="AB457:AC457"/>
    <mergeCell ref="AD457:AE457"/>
    <mergeCell ref="AF457:AG457"/>
    <mergeCell ref="AH457:AI457"/>
    <mergeCell ref="AJ457:AK457"/>
    <mergeCell ref="N457:O457"/>
    <mergeCell ref="P457:Q457"/>
    <mergeCell ref="R457:S457"/>
    <mergeCell ref="T457:U457"/>
    <mergeCell ref="V457:W457"/>
    <mergeCell ref="X457:Y457"/>
    <mergeCell ref="B457:C457"/>
    <mergeCell ref="D457:E457"/>
    <mergeCell ref="F457:G457"/>
    <mergeCell ref="H457:I457"/>
    <mergeCell ref="J457:K457"/>
    <mergeCell ref="L457:M457"/>
    <mergeCell ref="Z456:AA456"/>
    <mergeCell ref="AB456:AC456"/>
    <mergeCell ref="AD456:AE456"/>
    <mergeCell ref="AF456:AG456"/>
    <mergeCell ref="AH456:AI456"/>
    <mergeCell ref="AJ456:AK456"/>
    <mergeCell ref="N456:O456"/>
    <mergeCell ref="P456:Q456"/>
    <mergeCell ref="R456:S456"/>
    <mergeCell ref="T456:U456"/>
    <mergeCell ref="V456:W456"/>
    <mergeCell ref="X456:Y456"/>
    <mergeCell ref="B456:C456"/>
    <mergeCell ref="D456:E456"/>
    <mergeCell ref="F456:G456"/>
    <mergeCell ref="H456:I456"/>
    <mergeCell ref="J456:K456"/>
    <mergeCell ref="L456:M456"/>
    <mergeCell ref="Z459:AA459"/>
    <mergeCell ref="AB459:AC459"/>
    <mergeCell ref="AD459:AE459"/>
    <mergeCell ref="AF459:AG459"/>
    <mergeCell ref="AH459:AI459"/>
    <mergeCell ref="AJ459:AK459"/>
    <mergeCell ref="N459:O459"/>
    <mergeCell ref="P459:Q459"/>
    <mergeCell ref="R459:S459"/>
    <mergeCell ref="T459:U459"/>
    <mergeCell ref="V459:W459"/>
    <mergeCell ref="X459:Y459"/>
    <mergeCell ref="B459:C459"/>
    <mergeCell ref="D459:E459"/>
    <mergeCell ref="F459:G459"/>
    <mergeCell ref="H459:I459"/>
    <mergeCell ref="J459:K459"/>
    <mergeCell ref="L459:M459"/>
    <mergeCell ref="Z458:AA458"/>
    <mergeCell ref="AB458:AC458"/>
    <mergeCell ref="AD458:AE458"/>
    <mergeCell ref="AF458:AG458"/>
    <mergeCell ref="AH458:AI458"/>
    <mergeCell ref="AJ458:AK458"/>
    <mergeCell ref="N458:O458"/>
    <mergeCell ref="P458:Q458"/>
    <mergeCell ref="R458:S458"/>
    <mergeCell ref="T458:U458"/>
    <mergeCell ref="V458:W458"/>
    <mergeCell ref="X458:Y458"/>
    <mergeCell ref="B458:C458"/>
    <mergeCell ref="D458:E458"/>
    <mergeCell ref="F458:G458"/>
    <mergeCell ref="H458:I458"/>
    <mergeCell ref="J458:K458"/>
    <mergeCell ref="L458:M458"/>
    <mergeCell ref="Z461:AA461"/>
    <mergeCell ref="AB461:AC461"/>
    <mergeCell ref="AD461:AE461"/>
    <mergeCell ref="AF461:AG461"/>
    <mergeCell ref="AH461:AI461"/>
    <mergeCell ref="AJ461:AK461"/>
    <mergeCell ref="N461:O461"/>
    <mergeCell ref="P461:Q461"/>
    <mergeCell ref="R461:S461"/>
    <mergeCell ref="T461:U461"/>
    <mergeCell ref="V461:W461"/>
    <mergeCell ref="X461:Y461"/>
    <mergeCell ref="B461:C461"/>
    <mergeCell ref="D461:E461"/>
    <mergeCell ref="F461:G461"/>
    <mergeCell ref="H461:I461"/>
    <mergeCell ref="J461:K461"/>
    <mergeCell ref="L461:M461"/>
    <mergeCell ref="Z460:AA460"/>
    <mergeCell ref="AB460:AC460"/>
    <mergeCell ref="AD460:AE460"/>
    <mergeCell ref="AF460:AG460"/>
    <mergeCell ref="AH460:AI460"/>
    <mergeCell ref="AJ460:AK460"/>
    <mergeCell ref="N460:O460"/>
    <mergeCell ref="P460:Q460"/>
    <mergeCell ref="R460:S460"/>
    <mergeCell ref="T460:U460"/>
    <mergeCell ref="V460:W460"/>
    <mergeCell ref="X460:Y460"/>
    <mergeCell ref="B460:C460"/>
    <mergeCell ref="D460:E460"/>
    <mergeCell ref="F460:G460"/>
    <mergeCell ref="H460:I460"/>
    <mergeCell ref="J460:K460"/>
    <mergeCell ref="L460:M460"/>
    <mergeCell ref="Z463:AA463"/>
    <mergeCell ref="AB463:AC463"/>
    <mergeCell ref="AD463:AE463"/>
    <mergeCell ref="AF463:AG463"/>
    <mergeCell ref="AH463:AI463"/>
    <mergeCell ref="AJ463:AK463"/>
    <mergeCell ref="N463:O463"/>
    <mergeCell ref="P463:Q463"/>
    <mergeCell ref="R463:S463"/>
    <mergeCell ref="T463:U463"/>
    <mergeCell ref="V463:W463"/>
    <mergeCell ref="X463:Y463"/>
    <mergeCell ref="B463:C463"/>
    <mergeCell ref="D463:E463"/>
    <mergeCell ref="F463:G463"/>
    <mergeCell ref="H463:I463"/>
    <mergeCell ref="J463:K463"/>
    <mergeCell ref="L463:M463"/>
    <mergeCell ref="Z462:AA462"/>
    <mergeCell ref="AB462:AC462"/>
    <mergeCell ref="AD462:AE462"/>
    <mergeCell ref="AF462:AG462"/>
    <mergeCell ref="AH462:AI462"/>
    <mergeCell ref="AJ462:AK462"/>
    <mergeCell ref="N462:O462"/>
    <mergeCell ref="P462:Q462"/>
    <mergeCell ref="R462:S462"/>
    <mergeCell ref="T462:U462"/>
    <mergeCell ref="V462:W462"/>
    <mergeCell ref="X462:Y462"/>
    <mergeCell ref="B462:C462"/>
    <mergeCell ref="D462:E462"/>
    <mergeCell ref="F462:G462"/>
    <mergeCell ref="H462:I462"/>
    <mergeCell ref="J462:K462"/>
    <mergeCell ref="L462:M462"/>
    <mergeCell ref="Z465:AA465"/>
    <mergeCell ref="AB465:AC465"/>
    <mergeCell ref="AD465:AE465"/>
    <mergeCell ref="AF465:AG465"/>
    <mergeCell ref="AH465:AI465"/>
    <mergeCell ref="AJ465:AK465"/>
    <mergeCell ref="N465:O465"/>
    <mergeCell ref="P465:Q465"/>
    <mergeCell ref="R465:S465"/>
    <mergeCell ref="T465:U465"/>
    <mergeCell ref="V465:W465"/>
    <mergeCell ref="X465:Y465"/>
    <mergeCell ref="B465:C465"/>
    <mergeCell ref="D465:E465"/>
    <mergeCell ref="F465:G465"/>
    <mergeCell ref="H465:I465"/>
    <mergeCell ref="J465:K465"/>
    <mergeCell ref="L465:M465"/>
    <mergeCell ref="Z464:AA464"/>
    <mergeCell ref="AB464:AC464"/>
    <mergeCell ref="AD464:AE464"/>
    <mergeCell ref="AF464:AG464"/>
    <mergeCell ref="AH464:AI464"/>
    <mergeCell ref="AJ464:AK464"/>
    <mergeCell ref="N464:O464"/>
    <mergeCell ref="P464:Q464"/>
    <mergeCell ref="R464:S464"/>
    <mergeCell ref="T464:U464"/>
    <mergeCell ref="V464:W464"/>
    <mergeCell ref="X464:Y464"/>
    <mergeCell ref="B464:C464"/>
    <mergeCell ref="D464:E464"/>
    <mergeCell ref="F464:G464"/>
    <mergeCell ref="H464:I464"/>
    <mergeCell ref="J464:K464"/>
    <mergeCell ref="L464:M464"/>
    <mergeCell ref="Z467:AA467"/>
    <mergeCell ref="AB467:AC467"/>
    <mergeCell ref="AD467:AE467"/>
    <mergeCell ref="AF467:AG467"/>
    <mergeCell ref="AH467:AI467"/>
    <mergeCell ref="AJ467:AK467"/>
    <mergeCell ref="N467:O467"/>
    <mergeCell ref="P467:Q467"/>
    <mergeCell ref="R467:S467"/>
    <mergeCell ref="T467:U467"/>
    <mergeCell ref="V467:W467"/>
    <mergeCell ref="X467:Y467"/>
    <mergeCell ref="B467:C467"/>
    <mergeCell ref="D467:E467"/>
    <mergeCell ref="F467:G467"/>
    <mergeCell ref="H467:I467"/>
    <mergeCell ref="J467:K467"/>
    <mergeCell ref="L467:M467"/>
    <mergeCell ref="Z466:AA466"/>
    <mergeCell ref="AB466:AC466"/>
    <mergeCell ref="AD466:AE466"/>
    <mergeCell ref="AF466:AG466"/>
    <mergeCell ref="AH466:AI466"/>
    <mergeCell ref="AJ466:AK466"/>
    <mergeCell ref="N466:O466"/>
    <mergeCell ref="P466:Q466"/>
    <mergeCell ref="R466:S466"/>
    <mergeCell ref="T466:U466"/>
    <mergeCell ref="V466:W466"/>
    <mergeCell ref="X466:Y466"/>
    <mergeCell ref="B466:C466"/>
    <mergeCell ref="D466:E466"/>
    <mergeCell ref="F466:G466"/>
    <mergeCell ref="H466:I466"/>
    <mergeCell ref="J466:K466"/>
    <mergeCell ref="L466:M466"/>
    <mergeCell ref="Z469:AA469"/>
    <mergeCell ref="AB469:AC469"/>
    <mergeCell ref="AD469:AE469"/>
    <mergeCell ref="AF469:AG469"/>
    <mergeCell ref="AH469:AI469"/>
    <mergeCell ref="AJ469:AK469"/>
    <mergeCell ref="N469:O469"/>
    <mergeCell ref="P469:Q469"/>
    <mergeCell ref="R469:S469"/>
    <mergeCell ref="T469:U469"/>
    <mergeCell ref="V469:W469"/>
    <mergeCell ref="X469:Y469"/>
    <mergeCell ref="B469:C469"/>
    <mergeCell ref="D469:E469"/>
    <mergeCell ref="F469:G469"/>
    <mergeCell ref="H469:I469"/>
    <mergeCell ref="J469:K469"/>
    <mergeCell ref="L469:M469"/>
    <mergeCell ref="Z468:AA468"/>
    <mergeCell ref="AB468:AC468"/>
    <mergeCell ref="AD468:AE468"/>
    <mergeCell ref="AF468:AG468"/>
    <mergeCell ref="AH468:AI468"/>
    <mergeCell ref="AJ468:AK468"/>
    <mergeCell ref="N468:O468"/>
    <mergeCell ref="P468:Q468"/>
    <mergeCell ref="R468:S468"/>
    <mergeCell ref="T468:U468"/>
    <mergeCell ref="V468:W468"/>
    <mergeCell ref="X468:Y468"/>
    <mergeCell ref="B468:C468"/>
    <mergeCell ref="D468:E468"/>
    <mergeCell ref="F468:G468"/>
    <mergeCell ref="H468:I468"/>
    <mergeCell ref="J468:K468"/>
    <mergeCell ref="L468:M468"/>
    <mergeCell ref="Z471:AA471"/>
    <mergeCell ref="AB471:AC471"/>
    <mergeCell ref="AD471:AE471"/>
    <mergeCell ref="AF471:AG471"/>
    <mergeCell ref="AH471:AI471"/>
    <mergeCell ref="AJ471:AK471"/>
    <mergeCell ref="N471:O471"/>
    <mergeCell ref="P471:Q471"/>
    <mergeCell ref="R471:S471"/>
    <mergeCell ref="T471:U471"/>
    <mergeCell ref="V471:W471"/>
    <mergeCell ref="X471:Y471"/>
    <mergeCell ref="B471:C471"/>
    <mergeCell ref="D471:E471"/>
    <mergeCell ref="F471:G471"/>
    <mergeCell ref="H471:I471"/>
    <mergeCell ref="J471:K471"/>
    <mergeCell ref="L471:M471"/>
    <mergeCell ref="Z470:AA470"/>
    <mergeCell ref="AB470:AC470"/>
    <mergeCell ref="AD470:AE470"/>
    <mergeCell ref="AF470:AG470"/>
    <mergeCell ref="AH470:AI470"/>
    <mergeCell ref="AJ470:AK470"/>
    <mergeCell ref="N470:O470"/>
    <mergeCell ref="P470:Q470"/>
    <mergeCell ref="R470:S470"/>
    <mergeCell ref="T470:U470"/>
    <mergeCell ref="V470:W470"/>
    <mergeCell ref="X470:Y470"/>
    <mergeCell ref="B470:C470"/>
    <mergeCell ref="D470:E470"/>
    <mergeCell ref="F470:G470"/>
    <mergeCell ref="H470:I470"/>
    <mergeCell ref="J470:K470"/>
    <mergeCell ref="L470:M470"/>
    <mergeCell ref="Z473:AA473"/>
    <mergeCell ref="AB473:AC473"/>
    <mergeCell ref="AD473:AE473"/>
    <mergeCell ref="AF473:AG473"/>
    <mergeCell ref="AH473:AI473"/>
    <mergeCell ref="AJ473:AK473"/>
    <mergeCell ref="N473:O473"/>
    <mergeCell ref="P473:Q473"/>
    <mergeCell ref="R473:S473"/>
    <mergeCell ref="T473:U473"/>
    <mergeCell ref="V473:W473"/>
    <mergeCell ref="X473:Y473"/>
    <mergeCell ref="B473:C473"/>
    <mergeCell ref="D473:E473"/>
    <mergeCell ref="F473:G473"/>
    <mergeCell ref="H473:I473"/>
    <mergeCell ref="J473:K473"/>
    <mergeCell ref="L473:M473"/>
    <mergeCell ref="Z472:AA472"/>
    <mergeCell ref="AB472:AC472"/>
    <mergeCell ref="AD472:AE472"/>
    <mergeCell ref="AF472:AG472"/>
    <mergeCell ref="AH472:AI472"/>
    <mergeCell ref="AJ472:AK472"/>
    <mergeCell ref="N472:O472"/>
    <mergeCell ref="P472:Q472"/>
    <mergeCell ref="R472:S472"/>
    <mergeCell ref="T472:U472"/>
    <mergeCell ref="V472:W472"/>
    <mergeCell ref="X472:Y472"/>
    <mergeCell ref="B472:C472"/>
    <mergeCell ref="D472:E472"/>
    <mergeCell ref="F472:G472"/>
    <mergeCell ref="H472:I472"/>
    <mergeCell ref="J472:K472"/>
    <mergeCell ref="L472:M472"/>
    <mergeCell ref="Z475:AA475"/>
    <mergeCell ref="AB475:AC475"/>
    <mergeCell ref="AD475:AE475"/>
    <mergeCell ref="AF475:AG475"/>
    <mergeCell ref="AH475:AI475"/>
    <mergeCell ref="AJ475:AK475"/>
    <mergeCell ref="N475:O475"/>
    <mergeCell ref="P475:Q475"/>
    <mergeCell ref="R475:S475"/>
    <mergeCell ref="T475:U475"/>
    <mergeCell ref="V475:W475"/>
    <mergeCell ref="X475:Y475"/>
    <mergeCell ref="B475:C475"/>
    <mergeCell ref="D475:E475"/>
    <mergeCell ref="F475:G475"/>
    <mergeCell ref="H475:I475"/>
    <mergeCell ref="J475:K475"/>
    <mergeCell ref="L475:M475"/>
    <mergeCell ref="Z474:AA474"/>
    <mergeCell ref="AB474:AC474"/>
    <mergeCell ref="AD474:AE474"/>
    <mergeCell ref="AF474:AG474"/>
    <mergeCell ref="AH474:AI474"/>
    <mergeCell ref="AJ474:AK474"/>
    <mergeCell ref="N474:O474"/>
    <mergeCell ref="P474:Q474"/>
    <mergeCell ref="R474:S474"/>
    <mergeCell ref="T474:U474"/>
    <mergeCell ref="V474:W474"/>
    <mergeCell ref="X474:Y474"/>
    <mergeCell ref="B474:C474"/>
    <mergeCell ref="D474:E474"/>
    <mergeCell ref="F474:G474"/>
    <mergeCell ref="H474:I474"/>
    <mergeCell ref="J474:K474"/>
    <mergeCell ref="L474:M474"/>
    <mergeCell ref="Z477:AA477"/>
    <mergeCell ref="AB477:AC477"/>
    <mergeCell ref="AD477:AE477"/>
    <mergeCell ref="AF477:AG477"/>
    <mergeCell ref="AH477:AI477"/>
    <mergeCell ref="AJ477:AK477"/>
    <mergeCell ref="N477:O477"/>
    <mergeCell ref="P477:Q477"/>
    <mergeCell ref="R477:S477"/>
    <mergeCell ref="T477:U477"/>
    <mergeCell ref="V477:W477"/>
    <mergeCell ref="X477:Y477"/>
    <mergeCell ref="B477:C477"/>
    <mergeCell ref="D477:E477"/>
    <mergeCell ref="F477:G477"/>
    <mergeCell ref="H477:I477"/>
    <mergeCell ref="J477:K477"/>
    <mergeCell ref="L477:M477"/>
    <mergeCell ref="Z476:AA476"/>
    <mergeCell ref="AB476:AC476"/>
    <mergeCell ref="AD476:AE476"/>
    <mergeCell ref="AF476:AG476"/>
    <mergeCell ref="AH476:AI476"/>
    <mergeCell ref="AJ476:AK476"/>
    <mergeCell ref="N476:O476"/>
    <mergeCell ref="P476:Q476"/>
    <mergeCell ref="R476:S476"/>
    <mergeCell ref="T476:U476"/>
    <mergeCell ref="V476:W476"/>
    <mergeCell ref="X476:Y476"/>
    <mergeCell ref="B476:C476"/>
    <mergeCell ref="D476:E476"/>
    <mergeCell ref="F476:G476"/>
    <mergeCell ref="H476:I476"/>
    <mergeCell ref="J476:K476"/>
    <mergeCell ref="L476:M476"/>
    <mergeCell ref="Z479:AA479"/>
    <mergeCell ref="AB479:AC479"/>
    <mergeCell ref="AD479:AE479"/>
    <mergeCell ref="AF479:AG479"/>
    <mergeCell ref="AH479:AI479"/>
    <mergeCell ref="AJ479:AK479"/>
    <mergeCell ref="N479:O479"/>
    <mergeCell ref="P479:Q479"/>
    <mergeCell ref="R479:S479"/>
    <mergeCell ref="T479:U479"/>
    <mergeCell ref="V479:W479"/>
    <mergeCell ref="X479:Y479"/>
    <mergeCell ref="B479:C479"/>
    <mergeCell ref="D479:E479"/>
    <mergeCell ref="F479:G479"/>
    <mergeCell ref="H479:I479"/>
    <mergeCell ref="J479:K479"/>
    <mergeCell ref="L479:M479"/>
    <mergeCell ref="Z478:AA478"/>
    <mergeCell ref="AB478:AC478"/>
    <mergeCell ref="AD478:AE478"/>
    <mergeCell ref="AF478:AG478"/>
    <mergeCell ref="AH478:AI478"/>
    <mergeCell ref="AJ478:AK478"/>
    <mergeCell ref="N478:O478"/>
    <mergeCell ref="P478:Q478"/>
    <mergeCell ref="R478:S478"/>
    <mergeCell ref="T478:U478"/>
    <mergeCell ref="V478:W478"/>
    <mergeCell ref="X478:Y478"/>
    <mergeCell ref="B478:C478"/>
    <mergeCell ref="D478:E478"/>
    <mergeCell ref="F478:G478"/>
    <mergeCell ref="H478:I478"/>
    <mergeCell ref="J478:K478"/>
    <mergeCell ref="L478:M478"/>
    <mergeCell ref="Z481:AA481"/>
    <mergeCell ref="AB481:AC481"/>
    <mergeCell ref="AD481:AE481"/>
    <mergeCell ref="AF481:AG481"/>
    <mergeCell ref="AH481:AI481"/>
    <mergeCell ref="AJ481:AK481"/>
    <mergeCell ref="N481:O481"/>
    <mergeCell ref="P481:Q481"/>
    <mergeCell ref="R481:S481"/>
    <mergeCell ref="T481:U481"/>
    <mergeCell ref="V481:W481"/>
    <mergeCell ref="X481:Y481"/>
    <mergeCell ref="B481:C481"/>
    <mergeCell ref="D481:E481"/>
    <mergeCell ref="F481:G481"/>
    <mergeCell ref="H481:I481"/>
    <mergeCell ref="J481:K481"/>
    <mergeCell ref="L481:M481"/>
    <mergeCell ref="Z480:AA480"/>
    <mergeCell ref="AB480:AC480"/>
    <mergeCell ref="AD480:AE480"/>
    <mergeCell ref="AF480:AG480"/>
    <mergeCell ref="AH480:AI480"/>
    <mergeCell ref="AJ480:AK480"/>
    <mergeCell ref="N480:O480"/>
    <mergeCell ref="P480:Q480"/>
    <mergeCell ref="R480:S480"/>
    <mergeCell ref="T480:U480"/>
    <mergeCell ref="V480:W480"/>
    <mergeCell ref="X480:Y480"/>
    <mergeCell ref="B480:C480"/>
    <mergeCell ref="D480:E480"/>
    <mergeCell ref="F480:G480"/>
    <mergeCell ref="H480:I480"/>
    <mergeCell ref="J480:K480"/>
    <mergeCell ref="L480:M480"/>
    <mergeCell ref="Z483:AA483"/>
    <mergeCell ref="AB483:AC483"/>
    <mergeCell ref="AD483:AE483"/>
    <mergeCell ref="AF483:AG483"/>
    <mergeCell ref="AH483:AI483"/>
    <mergeCell ref="AJ483:AK483"/>
    <mergeCell ref="N483:O483"/>
    <mergeCell ref="P483:Q483"/>
    <mergeCell ref="R483:S483"/>
    <mergeCell ref="T483:U483"/>
    <mergeCell ref="V483:W483"/>
    <mergeCell ref="X483:Y483"/>
    <mergeCell ref="B483:C483"/>
    <mergeCell ref="D483:E483"/>
    <mergeCell ref="F483:G483"/>
    <mergeCell ref="H483:I483"/>
    <mergeCell ref="J483:K483"/>
    <mergeCell ref="L483:M483"/>
    <mergeCell ref="Z482:AA482"/>
    <mergeCell ref="AB482:AC482"/>
    <mergeCell ref="AD482:AE482"/>
    <mergeCell ref="AF482:AG482"/>
    <mergeCell ref="AH482:AI482"/>
    <mergeCell ref="AJ482:AK482"/>
    <mergeCell ref="N482:O482"/>
    <mergeCell ref="P482:Q482"/>
    <mergeCell ref="R482:S482"/>
    <mergeCell ref="T482:U482"/>
    <mergeCell ref="V482:W482"/>
    <mergeCell ref="X482:Y482"/>
    <mergeCell ref="B482:C482"/>
    <mergeCell ref="D482:E482"/>
    <mergeCell ref="F482:G482"/>
    <mergeCell ref="H482:I482"/>
    <mergeCell ref="J482:K482"/>
    <mergeCell ref="L482:M482"/>
    <mergeCell ref="Z485:AA485"/>
    <mergeCell ref="AB485:AC485"/>
    <mergeCell ref="AD485:AE485"/>
    <mergeCell ref="AF485:AG485"/>
    <mergeCell ref="AH485:AI485"/>
    <mergeCell ref="AJ485:AK485"/>
    <mergeCell ref="N485:O485"/>
    <mergeCell ref="P485:Q485"/>
    <mergeCell ref="R485:S485"/>
    <mergeCell ref="T485:U485"/>
    <mergeCell ref="V485:W485"/>
    <mergeCell ref="X485:Y485"/>
    <mergeCell ref="B485:C485"/>
    <mergeCell ref="D485:E485"/>
    <mergeCell ref="F485:G485"/>
    <mergeCell ref="H485:I485"/>
    <mergeCell ref="J485:K485"/>
    <mergeCell ref="L485:M485"/>
    <mergeCell ref="Z484:AA484"/>
    <mergeCell ref="AB484:AC484"/>
    <mergeCell ref="AD484:AE484"/>
    <mergeCell ref="AF484:AG484"/>
    <mergeCell ref="AH484:AI484"/>
    <mergeCell ref="AJ484:AK484"/>
    <mergeCell ref="N484:O484"/>
    <mergeCell ref="P484:Q484"/>
    <mergeCell ref="R484:S484"/>
    <mergeCell ref="T484:U484"/>
    <mergeCell ref="V484:W484"/>
    <mergeCell ref="X484:Y484"/>
    <mergeCell ref="B484:C484"/>
    <mergeCell ref="D484:E484"/>
    <mergeCell ref="F484:G484"/>
    <mergeCell ref="H484:I484"/>
    <mergeCell ref="J484:K484"/>
    <mergeCell ref="L484:M484"/>
    <mergeCell ref="Z487:AA487"/>
    <mergeCell ref="AB487:AC487"/>
    <mergeCell ref="AD487:AE487"/>
    <mergeCell ref="AF487:AG487"/>
    <mergeCell ref="AH487:AI487"/>
    <mergeCell ref="AJ487:AK487"/>
    <mergeCell ref="N487:O487"/>
    <mergeCell ref="P487:Q487"/>
    <mergeCell ref="R487:S487"/>
    <mergeCell ref="T487:U487"/>
    <mergeCell ref="V487:W487"/>
    <mergeCell ref="X487:Y487"/>
    <mergeCell ref="B487:C487"/>
    <mergeCell ref="D487:E487"/>
    <mergeCell ref="F487:G487"/>
    <mergeCell ref="H487:I487"/>
    <mergeCell ref="J487:K487"/>
    <mergeCell ref="L487:M487"/>
    <mergeCell ref="Z486:AA486"/>
    <mergeCell ref="AB486:AC486"/>
    <mergeCell ref="AD486:AE486"/>
    <mergeCell ref="AF486:AG486"/>
    <mergeCell ref="AH486:AI486"/>
    <mergeCell ref="AJ486:AK486"/>
    <mergeCell ref="N486:O486"/>
    <mergeCell ref="P486:Q486"/>
    <mergeCell ref="R486:S486"/>
    <mergeCell ref="T486:U486"/>
    <mergeCell ref="V486:W486"/>
    <mergeCell ref="X486:Y486"/>
    <mergeCell ref="B486:C486"/>
    <mergeCell ref="D486:E486"/>
    <mergeCell ref="F486:G486"/>
    <mergeCell ref="H486:I486"/>
    <mergeCell ref="J486:K486"/>
    <mergeCell ref="L486:M486"/>
    <mergeCell ref="Z489:AA489"/>
    <mergeCell ref="AB489:AC489"/>
    <mergeCell ref="AD489:AE489"/>
    <mergeCell ref="AF489:AG489"/>
    <mergeCell ref="AH489:AI489"/>
    <mergeCell ref="AJ489:AK489"/>
    <mergeCell ref="N489:O489"/>
    <mergeCell ref="P489:Q489"/>
    <mergeCell ref="R489:S489"/>
    <mergeCell ref="T489:U489"/>
    <mergeCell ref="V489:W489"/>
    <mergeCell ref="X489:Y489"/>
    <mergeCell ref="B489:C489"/>
    <mergeCell ref="D489:E489"/>
    <mergeCell ref="F489:G489"/>
    <mergeCell ref="H489:I489"/>
    <mergeCell ref="J489:K489"/>
    <mergeCell ref="L489:M489"/>
    <mergeCell ref="Z488:AA488"/>
    <mergeCell ref="AB488:AC488"/>
    <mergeCell ref="AD488:AE488"/>
    <mergeCell ref="AF488:AG488"/>
    <mergeCell ref="AH488:AI488"/>
    <mergeCell ref="AJ488:AK488"/>
    <mergeCell ref="N488:O488"/>
    <mergeCell ref="P488:Q488"/>
    <mergeCell ref="R488:S488"/>
    <mergeCell ref="T488:U488"/>
    <mergeCell ref="V488:W488"/>
    <mergeCell ref="X488:Y488"/>
    <mergeCell ref="B488:C488"/>
    <mergeCell ref="D488:E488"/>
    <mergeCell ref="F488:G488"/>
    <mergeCell ref="H488:I488"/>
    <mergeCell ref="J488:K488"/>
    <mergeCell ref="L488:M488"/>
    <mergeCell ref="Z491:AA491"/>
    <mergeCell ref="AB491:AC491"/>
    <mergeCell ref="AD491:AE491"/>
    <mergeCell ref="AF491:AG491"/>
    <mergeCell ref="AH491:AI491"/>
    <mergeCell ref="AJ491:AK491"/>
    <mergeCell ref="N491:O491"/>
    <mergeCell ref="P491:Q491"/>
    <mergeCell ref="R491:S491"/>
    <mergeCell ref="T491:U491"/>
    <mergeCell ref="V491:W491"/>
    <mergeCell ref="X491:Y491"/>
    <mergeCell ref="B491:C491"/>
    <mergeCell ref="D491:E491"/>
    <mergeCell ref="F491:G491"/>
    <mergeCell ref="H491:I491"/>
    <mergeCell ref="J491:K491"/>
    <mergeCell ref="L491:M491"/>
    <mergeCell ref="Z490:AA490"/>
    <mergeCell ref="AB490:AC490"/>
    <mergeCell ref="AD490:AE490"/>
    <mergeCell ref="AF490:AG490"/>
    <mergeCell ref="AH490:AI490"/>
    <mergeCell ref="AJ490:AK490"/>
    <mergeCell ref="N490:O490"/>
    <mergeCell ref="P490:Q490"/>
    <mergeCell ref="R490:S490"/>
    <mergeCell ref="T490:U490"/>
    <mergeCell ref="V490:W490"/>
    <mergeCell ref="X490:Y490"/>
    <mergeCell ref="B490:C490"/>
    <mergeCell ref="D490:E490"/>
    <mergeCell ref="F490:G490"/>
    <mergeCell ref="H490:I490"/>
    <mergeCell ref="J490:K490"/>
    <mergeCell ref="L490:M490"/>
    <mergeCell ref="Z493:AA493"/>
    <mergeCell ref="AB493:AC493"/>
    <mergeCell ref="AD493:AE493"/>
    <mergeCell ref="AF493:AG493"/>
    <mergeCell ref="AH493:AI493"/>
    <mergeCell ref="AJ493:AK493"/>
    <mergeCell ref="N493:O493"/>
    <mergeCell ref="P493:Q493"/>
    <mergeCell ref="R493:S493"/>
    <mergeCell ref="T493:U493"/>
    <mergeCell ref="V493:W493"/>
    <mergeCell ref="X493:Y493"/>
    <mergeCell ref="B493:C493"/>
    <mergeCell ref="D493:E493"/>
    <mergeCell ref="F493:G493"/>
    <mergeCell ref="H493:I493"/>
    <mergeCell ref="J493:K493"/>
    <mergeCell ref="L493:M493"/>
    <mergeCell ref="Z492:AA492"/>
    <mergeCell ref="AB492:AC492"/>
    <mergeCell ref="AD492:AE492"/>
    <mergeCell ref="AF492:AG492"/>
    <mergeCell ref="AH492:AI492"/>
    <mergeCell ref="AJ492:AK492"/>
    <mergeCell ref="N492:O492"/>
    <mergeCell ref="P492:Q492"/>
    <mergeCell ref="R492:S492"/>
    <mergeCell ref="T492:U492"/>
    <mergeCell ref="V492:W492"/>
    <mergeCell ref="X492:Y492"/>
    <mergeCell ref="B492:C492"/>
    <mergeCell ref="D492:E492"/>
    <mergeCell ref="F492:G492"/>
    <mergeCell ref="H492:I492"/>
    <mergeCell ref="J492:K492"/>
    <mergeCell ref="L492:M492"/>
    <mergeCell ref="Z495:AA495"/>
    <mergeCell ref="AB495:AC495"/>
    <mergeCell ref="AD495:AE495"/>
    <mergeCell ref="AF495:AG495"/>
    <mergeCell ref="AH495:AI495"/>
    <mergeCell ref="AJ495:AK495"/>
    <mergeCell ref="N495:O495"/>
    <mergeCell ref="P495:Q495"/>
    <mergeCell ref="R495:S495"/>
    <mergeCell ref="T495:U495"/>
    <mergeCell ref="V495:W495"/>
    <mergeCell ref="X495:Y495"/>
    <mergeCell ref="B495:C495"/>
    <mergeCell ref="D495:E495"/>
    <mergeCell ref="F495:G495"/>
    <mergeCell ref="H495:I495"/>
    <mergeCell ref="J495:K495"/>
    <mergeCell ref="L495:M495"/>
    <mergeCell ref="Z494:AA494"/>
    <mergeCell ref="AB494:AC494"/>
    <mergeCell ref="AD494:AE494"/>
    <mergeCell ref="AF494:AG494"/>
    <mergeCell ref="AH494:AI494"/>
    <mergeCell ref="AJ494:AK494"/>
    <mergeCell ref="N494:O494"/>
    <mergeCell ref="P494:Q494"/>
    <mergeCell ref="R494:S494"/>
    <mergeCell ref="T494:U494"/>
    <mergeCell ref="V494:W494"/>
    <mergeCell ref="X494:Y494"/>
    <mergeCell ref="B494:C494"/>
    <mergeCell ref="D494:E494"/>
    <mergeCell ref="F494:G494"/>
    <mergeCell ref="H494:I494"/>
    <mergeCell ref="J494:K494"/>
    <mergeCell ref="L494:M494"/>
    <mergeCell ref="Z497:AA497"/>
    <mergeCell ref="AB497:AC497"/>
    <mergeCell ref="AD497:AE497"/>
    <mergeCell ref="AF497:AG497"/>
    <mergeCell ref="AH497:AI497"/>
    <mergeCell ref="AJ497:AK497"/>
    <mergeCell ref="N497:O497"/>
    <mergeCell ref="P497:Q497"/>
    <mergeCell ref="R497:S497"/>
    <mergeCell ref="T497:U497"/>
    <mergeCell ref="V497:W497"/>
    <mergeCell ref="X497:Y497"/>
    <mergeCell ref="B497:C497"/>
    <mergeCell ref="D497:E497"/>
    <mergeCell ref="F497:G497"/>
    <mergeCell ref="H497:I497"/>
    <mergeCell ref="J497:K497"/>
    <mergeCell ref="L497:M497"/>
    <mergeCell ref="Z496:AA496"/>
    <mergeCell ref="AB496:AC496"/>
    <mergeCell ref="AD496:AE496"/>
    <mergeCell ref="AF496:AG496"/>
    <mergeCell ref="AH496:AI496"/>
    <mergeCell ref="AJ496:AK496"/>
    <mergeCell ref="N496:O496"/>
    <mergeCell ref="P496:Q496"/>
    <mergeCell ref="R496:S496"/>
    <mergeCell ref="T496:U496"/>
    <mergeCell ref="V496:W496"/>
    <mergeCell ref="X496:Y496"/>
    <mergeCell ref="B496:C496"/>
    <mergeCell ref="D496:E496"/>
    <mergeCell ref="F496:G496"/>
    <mergeCell ref="H496:I496"/>
    <mergeCell ref="J496:K496"/>
    <mergeCell ref="L496:M496"/>
    <mergeCell ref="Z499:AA499"/>
    <mergeCell ref="AB499:AC499"/>
    <mergeCell ref="AD499:AE499"/>
    <mergeCell ref="AF499:AG499"/>
    <mergeCell ref="AH499:AI499"/>
    <mergeCell ref="AJ499:AK499"/>
    <mergeCell ref="N499:O499"/>
    <mergeCell ref="P499:Q499"/>
    <mergeCell ref="R499:S499"/>
    <mergeCell ref="T499:U499"/>
    <mergeCell ref="V499:W499"/>
    <mergeCell ref="X499:Y499"/>
    <mergeCell ref="B499:C499"/>
    <mergeCell ref="D499:E499"/>
    <mergeCell ref="F499:G499"/>
    <mergeCell ref="H499:I499"/>
    <mergeCell ref="J499:K499"/>
    <mergeCell ref="L499:M499"/>
    <mergeCell ref="Z498:AA498"/>
    <mergeCell ref="AB498:AC498"/>
    <mergeCell ref="AD498:AE498"/>
    <mergeCell ref="AF498:AG498"/>
    <mergeCell ref="AH498:AI498"/>
    <mergeCell ref="AJ498:AK498"/>
    <mergeCell ref="N498:O498"/>
    <mergeCell ref="P498:Q498"/>
    <mergeCell ref="R498:S498"/>
    <mergeCell ref="T498:U498"/>
    <mergeCell ref="V498:W498"/>
    <mergeCell ref="X498:Y498"/>
    <mergeCell ref="B498:C498"/>
    <mergeCell ref="D498:E498"/>
    <mergeCell ref="F498:G498"/>
    <mergeCell ref="H498:I498"/>
    <mergeCell ref="J498:K498"/>
    <mergeCell ref="L498:M498"/>
    <mergeCell ref="Z501:AA501"/>
    <mergeCell ref="AB501:AC501"/>
    <mergeCell ref="AD501:AE501"/>
    <mergeCell ref="AF501:AG501"/>
    <mergeCell ref="AH501:AI501"/>
    <mergeCell ref="AJ501:AK501"/>
    <mergeCell ref="N501:O501"/>
    <mergeCell ref="P501:Q501"/>
    <mergeCell ref="R501:S501"/>
    <mergeCell ref="T501:U501"/>
    <mergeCell ref="V501:W501"/>
    <mergeCell ref="X501:Y501"/>
    <mergeCell ref="B501:C501"/>
    <mergeCell ref="D501:E501"/>
    <mergeCell ref="F501:G501"/>
    <mergeCell ref="H501:I501"/>
    <mergeCell ref="J501:K501"/>
    <mergeCell ref="L501:M501"/>
    <mergeCell ref="Z500:AA500"/>
    <mergeCell ref="AB500:AC500"/>
    <mergeCell ref="AD500:AE500"/>
    <mergeCell ref="AF500:AG500"/>
    <mergeCell ref="AH500:AI500"/>
    <mergeCell ref="AJ500:AK500"/>
    <mergeCell ref="N500:O500"/>
    <mergeCell ref="P500:Q500"/>
    <mergeCell ref="R500:S500"/>
    <mergeCell ref="T500:U500"/>
    <mergeCell ref="V500:W500"/>
    <mergeCell ref="X500:Y500"/>
    <mergeCell ref="B500:C500"/>
    <mergeCell ref="D500:E500"/>
    <mergeCell ref="F500:G500"/>
    <mergeCell ref="H500:I500"/>
    <mergeCell ref="J500:K500"/>
    <mergeCell ref="L500:M500"/>
    <mergeCell ref="Z503:AA503"/>
    <mergeCell ref="AB503:AC503"/>
    <mergeCell ref="AD503:AE503"/>
    <mergeCell ref="AF503:AG503"/>
    <mergeCell ref="AH503:AI503"/>
    <mergeCell ref="AJ503:AK503"/>
    <mergeCell ref="N503:O503"/>
    <mergeCell ref="P503:Q503"/>
    <mergeCell ref="R503:S503"/>
    <mergeCell ref="T503:U503"/>
    <mergeCell ref="V503:W503"/>
    <mergeCell ref="X503:Y503"/>
    <mergeCell ref="B503:C503"/>
    <mergeCell ref="D503:E503"/>
    <mergeCell ref="F503:G503"/>
    <mergeCell ref="H503:I503"/>
    <mergeCell ref="J503:K503"/>
    <mergeCell ref="L503:M503"/>
    <mergeCell ref="Z502:AA502"/>
    <mergeCell ref="AB502:AC502"/>
    <mergeCell ref="AD502:AE502"/>
    <mergeCell ref="AF502:AG502"/>
    <mergeCell ref="AH502:AI502"/>
    <mergeCell ref="AJ502:AK502"/>
    <mergeCell ref="N502:O502"/>
    <mergeCell ref="P502:Q502"/>
    <mergeCell ref="R502:S502"/>
    <mergeCell ref="T502:U502"/>
    <mergeCell ref="V502:W502"/>
    <mergeCell ref="X502:Y502"/>
    <mergeCell ref="B502:C502"/>
    <mergeCell ref="D502:E502"/>
    <mergeCell ref="F502:G502"/>
    <mergeCell ref="H502:I502"/>
    <mergeCell ref="J502:K502"/>
    <mergeCell ref="L502:M502"/>
    <mergeCell ref="Z505:AA505"/>
    <mergeCell ref="AB505:AC505"/>
    <mergeCell ref="AD505:AE505"/>
    <mergeCell ref="AF505:AG505"/>
    <mergeCell ref="AH505:AI505"/>
    <mergeCell ref="AJ505:AK505"/>
    <mergeCell ref="N505:O505"/>
    <mergeCell ref="P505:Q505"/>
    <mergeCell ref="R505:S505"/>
    <mergeCell ref="T505:U505"/>
    <mergeCell ref="V505:W505"/>
    <mergeCell ref="X505:Y505"/>
    <mergeCell ref="B505:C505"/>
    <mergeCell ref="D505:E505"/>
    <mergeCell ref="F505:G505"/>
    <mergeCell ref="H505:I505"/>
    <mergeCell ref="J505:K505"/>
    <mergeCell ref="L505:M505"/>
    <mergeCell ref="Z504:AA504"/>
    <mergeCell ref="AB504:AC504"/>
    <mergeCell ref="AD504:AE504"/>
    <mergeCell ref="AF504:AG504"/>
    <mergeCell ref="AH504:AI504"/>
    <mergeCell ref="AJ504:AK504"/>
    <mergeCell ref="N504:O504"/>
    <mergeCell ref="P504:Q504"/>
    <mergeCell ref="R504:S504"/>
    <mergeCell ref="T504:U504"/>
    <mergeCell ref="V504:W504"/>
    <mergeCell ref="X504:Y504"/>
    <mergeCell ref="B504:C504"/>
    <mergeCell ref="D504:E504"/>
    <mergeCell ref="F504:G504"/>
    <mergeCell ref="H504:I504"/>
    <mergeCell ref="J504:K504"/>
    <mergeCell ref="L504:M504"/>
    <mergeCell ref="Z507:AA507"/>
    <mergeCell ref="AB507:AC507"/>
    <mergeCell ref="AD507:AE507"/>
    <mergeCell ref="AF507:AG507"/>
    <mergeCell ref="AH507:AI507"/>
    <mergeCell ref="AJ507:AK507"/>
    <mergeCell ref="N507:O507"/>
    <mergeCell ref="P507:Q507"/>
    <mergeCell ref="R507:S507"/>
    <mergeCell ref="T507:U507"/>
    <mergeCell ref="V507:W507"/>
    <mergeCell ref="X507:Y507"/>
    <mergeCell ref="B507:C507"/>
    <mergeCell ref="D507:E507"/>
    <mergeCell ref="F507:G507"/>
    <mergeCell ref="H507:I507"/>
    <mergeCell ref="J507:K507"/>
    <mergeCell ref="L507:M507"/>
    <mergeCell ref="Z506:AA506"/>
    <mergeCell ref="AB506:AC506"/>
    <mergeCell ref="AD506:AE506"/>
    <mergeCell ref="AF506:AG506"/>
    <mergeCell ref="AH506:AI506"/>
    <mergeCell ref="AJ506:AK506"/>
    <mergeCell ref="N506:O506"/>
    <mergeCell ref="P506:Q506"/>
    <mergeCell ref="R506:S506"/>
    <mergeCell ref="T506:U506"/>
    <mergeCell ref="V506:W506"/>
    <mergeCell ref="X506:Y506"/>
    <mergeCell ref="B506:C506"/>
    <mergeCell ref="D506:E506"/>
    <mergeCell ref="F506:G506"/>
    <mergeCell ref="H506:I506"/>
    <mergeCell ref="J506:K506"/>
    <mergeCell ref="L506:M506"/>
    <mergeCell ref="Z509:AA509"/>
    <mergeCell ref="AB509:AC509"/>
    <mergeCell ref="AD509:AE509"/>
    <mergeCell ref="AF509:AG509"/>
    <mergeCell ref="AH509:AI509"/>
    <mergeCell ref="AJ509:AK509"/>
    <mergeCell ref="N509:O509"/>
    <mergeCell ref="P509:Q509"/>
    <mergeCell ref="R509:S509"/>
    <mergeCell ref="T509:U509"/>
    <mergeCell ref="V509:W509"/>
    <mergeCell ref="X509:Y509"/>
    <mergeCell ref="B509:C509"/>
    <mergeCell ref="D509:E509"/>
    <mergeCell ref="F509:G509"/>
    <mergeCell ref="H509:I509"/>
    <mergeCell ref="J509:K509"/>
    <mergeCell ref="L509:M509"/>
    <mergeCell ref="Z508:AA508"/>
    <mergeCell ref="AB508:AC508"/>
    <mergeCell ref="AD508:AE508"/>
    <mergeCell ref="AF508:AG508"/>
    <mergeCell ref="AH508:AI508"/>
    <mergeCell ref="AJ508:AK508"/>
    <mergeCell ref="N508:O508"/>
    <mergeCell ref="P508:Q508"/>
    <mergeCell ref="R508:S508"/>
    <mergeCell ref="T508:U508"/>
    <mergeCell ref="V508:W508"/>
    <mergeCell ref="X508:Y508"/>
    <mergeCell ref="B508:C508"/>
    <mergeCell ref="D508:E508"/>
    <mergeCell ref="F508:G508"/>
    <mergeCell ref="H508:I508"/>
    <mergeCell ref="J508:K508"/>
    <mergeCell ref="L508:M508"/>
    <mergeCell ref="Z511:AA511"/>
    <mergeCell ref="AB511:AC511"/>
    <mergeCell ref="AD511:AE511"/>
    <mergeCell ref="AF511:AG511"/>
    <mergeCell ref="AH511:AI511"/>
    <mergeCell ref="AJ511:AK511"/>
    <mergeCell ref="N511:O511"/>
    <mergeCell ref="P511:Q511"/>
    <mergeCell ref="R511:S511"/>
    <mergeCell ref="T511:U511"/>
    <mergeCell ref="V511:W511"/>
    <mergeCell ref="X511:Y511"/>
    <mergeCell ref="B511:C511"/>
    <mergeCell ref="D511:E511"/>
    <mergeCell ref="F511:G511"/>
    <mergeCell ref="H511:I511"/>
    <mergeCell ref="J511:K511"/>
    <mergeCell ref="L511:M511"/>
    <mergeCell ref="Z510:AA510"/>
    <mergeCell ref="AB510:AC510"/>
    <mergeCell ref="AD510:AE510"/>
    <mergeCell ref="AF510:AG510"/>
    <mergeCell ref="AH510:AI510"/>
    <mergeCell ref="AJ510:AK510"/>
    <mergeCell ref="N510:O510"/>
    <mergeCell ref="P510:Q510"/>
    <mergeCell ref="R510:S510"/>
    <mergeCell ref="T510:U510"/>
    <mergeCell ref="V510:W510"/>
    <mergeCell ref="X510:Y510"/>
    <mergeCell ref="B510:C510"/>
    <mergeCell ref="D510:E510"/>
    <mergeCell ref="F510:G510"/>
    <mergeCell ref="H510:I510"/>
    <mergeCell ref="J510:K510"/>
    <mergeCell ref="L510:M510"/>
    <mergeCell ref="Z513:AA513"/>
    <mergeCell ref="AB513:AC513"/>
    <mergeCell ref="AD513:AE513"/>
    <mergeCell ref="AF513:AG513"/>
    <mergeCell ref="AH513:AI513"/>
    <mergeCell ref="AJ513:AK513"/>
    <mergeCell ref="N513:O513"/>
    <mergeCell ref="P513:Q513"/>
    <mergeCell ref="R513:S513"/>
    <mergeCell ref="T513:U513"/>
    <mergeCell ref="V513:W513"/>
    <mergeCell ref="X513:Y513"/>
    <mergeCell ref="B513:C513"/>
    <mergeCell ref="D513:E513"/>
    <mergeCell ref="F513:G513"/>
    <mergeCell ref="H513:I513"/>
    <mergeCell ref="J513:K513"/>
    <mergeCell ref="L513:M513"/>
    <mergeCell ref="Z512:AA512"/>
    <mergeCell ref="AB512:AC512"/>
    <mergeCell ref="AD512:AE512"/>
    <mergeCell ref="AF512:AG512"/>
    <mergeCell ref="AH512:AI512"/>
    <mergeCell ref="AJ512:AK512"/>
    <mergeCell ref="N512:O512"/>
    <mergeCell ref="P512:Q512"/>
    <mergeCell ref="R512:S512"/>
    <mergeCell ref="T512:U512"/>
    <mergeCell ref="V512:W512"/>
    <mergeCell ref="X512:Y512"/>
    <mergeCell ref="B512:C512"/>
    <mergeCell ref="D512:E512"/>
    <mergeCell ref="F512:G512"/>
    <mergeCell ref="H512:I512"/>
    <mergeCell ref="J512:K512"/>
    <mergeCell ref="L512:M512"/>
    <mergeCell ref="Z515:AA515"/>
    <mergeCell ref="AB515:AC515"/>
    <mergeCell ref="AD515:AE515"/>
    <mergeCell ref="AF515:AG515"/>
    <mergeCell ref="AH515:AI515"/>
    <mergeCell ref="AJ515:AK515"/>
    <mergeCell ref="N515:O515"/>
    <mergeCell ref="P515:Q515"/>
    <mergeCell ref="R515:S515"/>
    <mergeCell ref="T515:U515"/>
    <mergeCell ref="V515:W515"/>
    <mergeCell ref="X515:Y515"/>
    <mergeCell ref="B515:C515"/>
    <mergeCell ref="D515:E515"/>
    <mergeCell ref="F515:G515"/>
    <mergeCell ref="H515:I515"/>
    <mergeCell ref="J515:K515"/>
    <mergeCell ref="L515:M515"/>
    <mergeCell ref="Z514:AA514"/>
    <mergeCell ref="AB514:AC514"/>
    <mergeCell ref="AD514:AE514"/>
    <mergeCell ref="AF514:AG514"/>
    <mergeCell ref="AH514:AI514"/>
    <mergeCell ref="AJ514:AK514"/>
    <mergeCell ref="N514:O514"/>
    <mergeCell ref="P514:Q514"/>
    <mergeCell ref="R514:S514"/>
    <mergeCell ref="T514:U514"/>
    <mergeCell ref="V514:W514"/>
    <mergeCell ref="X514:Y514"/>
    <mergeCell ref="B514:C514"/>
    <mergeCell ref="D514:E514"/>
    <mergeCell ref="F514:G514"/>
    <mergeCell ref="H514:I514"/>
    <mergeCell ref="J514:K514"/>
    <mergeCell ref="L514:M514"/>
    <mergeCell ref="Z517:AA517"/>
    <mergeCell ref="AB517:AC517"/>
    <mergeCell ref="AD517:AE517"/>
    <mergeCell ref="AF517:AG517"/>
    <mergeCell ref="AH517:AI517"/>
    <mergeCell ref="AJ517:AK517"/>
    <mergeCell ref="N517:O517"/>
    <mergeCell ref="P517:Q517"/>
    <mergeCell ref="R517:S517"/>
    <mergeCell ref="T517:U517"/>
    <mergeCell ref="V517:W517"/>
    <mergeCell ref="X517:Y517"/>
    <mergeCell ref="B517:C517"/>
    <mergeCell ref="D517:E517"/>
    <mergeCell ref="F517:G517"/>
    <mergeCell ref="H517:I517"/>
    <mergeCell ref="J517:K517"/>
    <mergeCell ref="L517:M517"/>
    <mergeCell ref="Z516:AA516"/>
    <mergeCell ref="AB516:AC516"/>
    <mergeCell ref="AD516:AE516"/>
    <mergeCell ref="AF516:AG516"/>
    <mergeCell ref="AH516:AI516"/>
    <mergeCell ref="AJ516:AK516"/>
    <mergeCell ref="N516:O516"/>
    <mergeCell ref="P516:Q516"/>
    <mergeCell ref="R516:S516"/>
    <mergeCell ref="T516:U516"/>
    <mergeCell ref="V516:W516"/>
    <mergeCell ref="X516:Y516"/>
    <mergeCell ref="B516:C516"/>
    <mergeCell ref="D516:E516"/>
    <mergeCell ref="F516:G516"/>
    <mergeCell ref="H516:I516"/>
    <mergeCell ref="J516:K516"/>
    <mergeCell ref="L516:M516"/>
    <mergeCell ref="Z519:AA519"/>
    <mergeCell ref="AB519:AC519"/>
    <mergeCell ref="AD519:AE519"/>
    <mergeCell ref="AF519:AG519"/>
    <mergeCell ref="AH519:AI519"/>
    <mergeCell ref="AJ519:AK519"/>
    <mergeCell ref="N519:O519"/>
    <mergeCell ref="P519:Q519"/>
    <mergeCell ref="R519:S519"/>
    <mergeCell ref="T519:U519"/>
    <mergeCell ref="V519:W519"/>
    <mergeCell ref="X519:Y519"/>
    <mergeCell ref="B519:C519"/>
    <mergeCell ref="D519:E519"/>
    <mergeCell ref="F519:G519"/>
    <mergeCell ref="H519:I519"/>
    <mergeCell ref="J519:K519"/>
    <mergeCell ref="L519:M519"/>
    <mergeCell ref="Z518:AA518"/>
    <mergeCell ref="AB518:AC518"/>
    <mergeCell ref="AD518:AE518"/>
    <mergeCell ref="AF518:AG518"/>
    <mergeCell ref="AH518:AI518"/>
    <mergeCell ref="AJ518:AK518"/>
    <mergeCell ref="N518:O518"/>
    <mergeCell ref="P518:Q518"/>
    <mergeCell ref="R518:S518"/>
    <mergeCell ref="T518:U518"/>
    <mergeCell ref="V518:W518"/>
    <mergeCell ref="X518:Y518"/>
    <mergeCell ref="B518:C518"/>
    <mergeCell ref="D518:E518"/>
    <mergeCell ref="F518:G518"/>
    <mergeCell ref="H518:I518"/>
    <mergeCell ref="J518:K518"/>
    <mergeCell ref="L518:M518"/>
    <mergeCell ref="Z521:AA521"/>
    <mergeCell ref="AB521:AC521"/>
    <mergeCell ref="AD521:AE521"/>
    <mergeCell ref="AF521:AG521"/>
    <mergeCell ref="AH521:AI521"/>
    <mergeCell ref="AJ521:AK521"/>
    <mergeCell ref="N521:O521"/>
    <mergeCell ref="P521:Q521"/>
    <mergeCell ref="R521:S521"/>
    <mergeCell ref="T521:U521"/>
    <mergeCell ref="V521:W521"/>
    <mergeCell ref="X521:Y521"/>
    <mergeCell ref="B521:C521"/>
    <mergeCell ref="D521:E521"/>
    <mergeCell ref="F521:G521"/>
    <mergeCell ref="H521:I521"/>
    <mergeCell ref="J521:K521"/>
    <mergeCell ref="L521:M521"/>
    <mergeCell ref="Z520:AA520"/>
    <mergeCell ref="AB520:AC520"/>
    <mergeCell ref="AD520:AE520"/>
    <mergeCell ref="AF520:AG520"/>
    <mergeCell ref="AH520:AI520"/>
    <mergeCell ref="AJ520:AK520"/>
    <mergeCell ref="N520:O520"/>
    <mergeCell ref="P520:Q520"/>
    <mergeCell ref="R520:S520"/>
    <mergeCell ref="T520:U520"/>
    <mergeCell ref="V520:W520"/>
    <mergeCell ref="X520:Y520"/>
    <mergeCell ref="B520:C520"/>
    <mergeCell ref="D520:E520"/>
    <mergeCell ref="F520:G520"/>
    <mergeCell ref="H520:I520"/>
    <mergeCell ref="J520:K520"/>
    <mergeCell ref="L520:M520"/>
    <mergeCell ref="Z523:AA523"/>
    <mergeCell ref="AB523:AC523"/>
    <mergeCell ref="AD523:AE523"/>
    <mergeCell ref="AF523:AG523"/>
    <mergeCell ref="AH523:AI523"/>
    <mergeCell ref="AJ523:AK523"/>
    <mergeCell ref="N523:O523"/>
    <mergeCell ref="P523:Q523"/>
    <mergeCell ref="R523:S523"/>
    <mergeCell ref="T523:U523"/>
    <mergeCell ref="V523:W523"/>
    <mergeCell ref="X523:Y523"/>
    <mergeCell ref="B523:C523"/>
    <mergeCell ref="D523:E523"/>
    <mergeCell ref="F523:G523"/>
    <mergeCell ref="H523:I523"/>
    <mergeCell ref="J523:K523"/>
    <mergeCell ref="L523:M523"/>
    <mergeCell ref="Z522:AA522"/>
    <mergeCell ref="AB522:AC522"/>
    <mergeCell ref="AD522:AE522"/>
    <mergeCell ref="AF522:AG522"/>
    <mergeCell ref="AH522:AI522"/>
    <mergeCell ref="AJ522:AK522"/>
    <mergeCell ref="N522:O522"/>
    <mergeCell ref="P522:Q522"/>
    <mergeCell ref="R522:S522"/>
    <mergeCell ref="T522:U522"/>
    <mergeCell ref="V522:W522"/>
    <mergeCell ref="X522:Y522"/>
    <mergeCell ref="B522:C522"/>
    <mergeCell ref="D522:E522"/>
    <mergeCell ref="F522:G522"/>
    <mergeCell ref="H522:I522"/>
    <mergeCell ref="J522:K522"/>
    <mergeCell ref="L522:M522"/>
    <mergeCell ref="Z525:AA525"/>
    <mergeCell ref="AB525:AC525"/>
    <mergeCell ref="AD525:AE525"/>
    <mergeCell ref="AF525:AG525"/>
    <mergeCell ref="AH525:AI525"/>
    <mergeCell ref="AJ525:AK525"/>
    <mergeCell ref="N525:O525"/>
    <mergeCell ref="P525:Q525"/>
    <mergeCell ref="R525:S525"/>
    <mergeCell ref="T525:U525"/>
    <mergeCell ref="V525:W525"/>
    <mergeCell ref="X525:Y525"/>
    <mergeCell ref="B525:C525"/>
    <mergeCell ref="D525:E525"/>
    <mergeCell ref="F525:G525"/>
    <mergeCell ref="H525:I525"/>
    <mergeCell ref="J525:K525"/>
    <mergeCell ref="L525:M525"/>
    <mergeCell ref="Z524:AA524"/>
    <mergeCell ref="AB524:AC524"/>
    <mergeCell ref="AD524:AE524"/>
    <mergeCell ref="AF524:AG524"/>
    <mergeCell ref="AH524:AI524"/>
    <mergeCell ref="AJ524:AK524"/>
    <mergeCell ref="N524:O524"/>
    <mergeCell ref="P524:Q524"/>
    <mergeCell ref="R524:S524"/>
    <mergeCell ref="T524:U524"/>
    <mergeCell ref="V524:W524"/>
    <mergeCell ref="X524:Y524"/>
    <mergeCell ref="B524:C524"/>
    <mergeCell ref="D524:E524"/>
    <mergeCell ref="F524:G524"/>
    <mergeCell ref="H524:I524"/>
    <mergeCell ref="J524:K524"/>
    <mergeCell ref="L524:M524"/>
    <mergeCell ref="Z527:AA527"/>
    <mergeCell ref="AB527:AC527"/>
    <mergeCell ref="AD527:AE527"/>
    <mergeCell ref="AF527:AG527"/>
    <mergeCell ref="AH527:AI527"/>
    <mergeCell ref="AJ527:AK527"/>
    <mergeCell ref="N527:O527"/>
    <mergeCell ref="P527:Q527"/>
    <mergeCell ref="R527:S527"/>
    <mergeCell ref="T527:U527"/>
    <mergeCell ref="V527:W527"/>
    <mergeCell ref="X527:Y527"/>
    <mergeCell ref="B527:C527"/>
    <mergeCell ref="D527:E527"/>
    <mergeCell ref="F527:G527"/>
    <mergeCell ref="H527:I527"/>
    <mergeCell ref="J527:K527"/>
    <mergeCell ref="L527:M527"/>
    <mergeCell ref="Z526:AA526"/>
    <mergeCell ref="AB526:AC526"/>
    <mergeCell ref="AD526:AE526"/>
    <mergeCell ref="AF526:AG526"/>
    <mergeCell ref="AH526:AI526"/>
    <mergeCell ref="AJ526:AK526"/>
    <mergeCell ref="N526:O526"/>
    <mergeCell ref="P526:Q526"/>
    <mergeCell ref="R526:S526"/>
    <mergeCell ref="T526:U526"/>
    <mergeCell ref="V526:W526"/>
    <mergeCell ref="X526:Y526"/>
    <mergeCell ref="B526:C526"/>
    <mergeCell ref="D526:E526"/>
    <mergeCell ref="F526:G526"/>
    <mergeCell ref="H526:I526"/>
    <mergeCell ref="J526:K526"/>
    <mergeCell ref="L526:M526"/>
    <mergeCell ref="Z529:AA529"/>
    <mergeCell ref="AB529:AC529"/>
    <mergeCell ref="AD529:AE529"/>
    <mergeCell ref="AF529:AG529"/>
    <mergeCell ref="AH529:AI529"/>
    <mergeCell ref="AJ529:AK529"/>
    <mergeCell ref="N529:O529"/>
    <mergeCell ref="P529:Q529"/>
    <mergeCell ref="R529:S529"/>
    <mergeCell ref="T529:U529"/>
    <mergeCell ref="V529:W529"/>
    <mergeCell ref="X529:Y529"/>
    <mergeCell ref="B529:C529"/>
    <mergeCell ref="D529:E529"/>
    <mergeCell ref="F529:G529"/>
    <mergeCell ref="H529:I529"/>
    <mergeCell ref="J529:K529"/>
    <mergeCell ref="L529:M529"/>
    <mergeCell ref="Z528:AA528"/>
    <mergeCell ref="AB528:AC528"/>
    <mergeCell ref="AD528:AE528"/>
    <mergeCell ref="AF528:AG528"/>
    <mergeCell ref="AH528:AI528"/>
    <mergeCell ref="AJ528:AK528"/>
    <mergeCell ref="N528:O528"/>
    <mergeCell ref="P528:Q528"/>
    <mergeCell ref="R528:S528"/>
    <mergeCell ref="T528:U528"/>
    <mergeCell ref="V528:W528"/>
    <mergeCell ref="X528:Y528"/>
    <mergeCell ref="B528:C528"/>
    <mergeCell ref="D528:E528"/>
    <mergeCell ref="F528:G528"/>
    <mergeCell ref="H528:I528"/>
    <mergeCell ref="J528:K528"/>
    <mergeCell ref="L528:M528"/>
    <mergeCell ref="Z531:AA531"/>
    <mergeCell ref="AB531:AC531"/>
    <mergeCell ref="AD531:AE531"/>
    <mergeCell ref="AF531:AG531"/>
    <mergeCell ref="AH531:AI531"/>
    <mergeCell ref="AJ531:AK531"/>
    <mergeCell ref="N531:O531"/>
    <mergeCell ref="P531:Q531"/>
    <mergeCell ref="R531:S531"/>
    <mergeCell ref="T531:U531"/>
    <mergeCell ref="V531:W531"/>
    <mergeCell ref="X531:Y531"/>
    <mergeCell ref="B531:C531"/>
    <mergeCell ref="D531:E531"/>
    <mergeCell ref="F531:G531"/>
    <mergeCell ref="H531:I531"/>
    <mergeCell ref="J531:K531"/>
    <mergeCell ref="L531:M531"/>
    <mergeCell ref="Z530:AA530"/>
    <mergeCell ref="AB530:AC530"/>
    <mergeCell ref="AD530:AE530"/>
    <mergeCell ref="AF530:AG530"/>
    <mergeCell ref="AH530:AI530"/>
    <mergeCell ref="AJ530:AK530"/>
    <mergeCell ref="N530:O530"/>
    <mergeCell ref="P530:Q530"/>
    <mergeCell ref="R530:S530"/>
    <mergeCell ref="T530:U530"/>
    <mergeCell ref="V530:W530"/>
    <mergeCell ref="X530:Y530"/>
    <mergeCell ref="B530:C530"/>
    <mergeCell ref="D530:E530"/>
    <mergeCell ref="F530:G530"/>
    <mergeCell ref="H530:I530"/>
    <mergeCell ref="J530:K530"/>
    <mergeCell ref="L530:M530"/>
    <mergeCell ref="Z533:AA533"/>
    <mergeCell ref="AB533:AC533"/>
    <mergeCell ref="AD533:AE533"/>
    <mergeCell ref="AF533:AG533"/>
    <mergeCell ref="AH533:AI533"/>
    <mergeCell ref="AJ533:AK533"/>
    <mergeCell ref="N533:O533"/>
    <mergeCell ref="P533:Q533"/>
    <mergeCell ref="R533:S533"/>
    <mergeCell ref="T533:U533"/>
    <mergeCell ref="V533:W533"/>
    <mergeCell ref="X533:Y533"/>
    <mergeCell ref="B533:C533"/>
    <mergeCell ref="D533:E533"/>
    <mergeCell ref="F533:G533"/>
    <mergeCell ref="H533:I533"/>
    <mergeCell ref="J533:K533"/>
    <mergeCell ref="L533:M533"/>
    <mergeCell ref="Z532:AA532"/>
    <mergeCell ref="AB532:AC532"/>
    <mergeCell ref="AD532:AE532"/>
    <mergeCell ref="AF532:AG532"/>
    <mergeCell ref="AH532:AI532"/>
    <mergeCell ref="AJ532:AK532"/>
    <mergeCell ref="N532:O532"/>
    <mergeCell ref="P532:Q532"/>
    <mergeCell ref="R532:S532"/>
    <mergeCell ref="T532:U532"/>
    <mergeCell ref="V532:W532"/>
    <mergeCell ref="X532:Y532"/>
    <mergeCell ref="B532:C532"/>
    <mergeCell ref="D532:E532"/>
    <mergeCell ref="F532:G532"/>
    <mergeCell ref="H532:I532"/>
    <mergeCell ref="J532:K532"/>
    <mergeCell ref="L532:M532"/>
    <mergeCell ref="Z535:AA535"/>
    <mergeCell ref="AB535:AC535"/>
    <mergeCell ref="AD535:AE535"/>
    <mergeCell ref="AF535:AG535"/>
    <mergeCell ref="AH535:AI535"/>
    <mergeCell ref="AJ535:AK535"/>
    <mergeCell ref="N535:O535"/>
    <mergeCell ref="P535:Q535"/>
    <mergeCell ref="R535:S535"/>
    <mergeCell ref="T535:U535"/>
    <mergeCell ref="V535:W535"/>
    <mergeCell ref="X535:Y535"/>
    <mergeCell ref="B535:C535"/>
    <mergeCell ref="D535:E535"/>
    <mergeCell ref="F535:G535"/>
    <mergeCell ref="H535:I535"/>
    <mergeCell ref="J535:K535"/>
    <mergeCell ref="L535:M535"/>
    <mergeCell ref="Z534:AA534"/>
    <mergeCell ref="AB534:AC534"/>
    <mergeCell ref="AD534:AE534"/>
    <mergeCell ref="AF534:AG534"/>
    <mergeCell ref="AH534:AI534"/>
    <mergeCell ref="AJ534:AK534"/>
    <mergeCell ref="N534:O534"/>
    <mergeCell ref="P534:Q534"/>
    <mergeCell ref="R534:S534"/>
    <mergeCell ref="T534:U534"/>
    <mergeCell ref="V534:W534"/>
    <mergeCell ref="X534:Y534"/>
    <mergeCell ref="B534:C534"/>
    <mergeCell ref="D534:E534"/>
    <mergeCell ref="F534:G534"/>
    <mergeCell ref="H534:I534"/>
    <mergeCell ref="J534:K534"/>
    <mergeCell ref="L534:M534"/>
    <mergeCell ref="Z537:AA537"/>
    <mergeCell ref="AB537:AC537"/>
    <mergeCell ref="AD537:AE537"/>
    <mergeCell ref="AF537:AG537"/>
    <mergeCell ref="AH537:AI537"/>
    <mergeCell ref="AJ537:AK537"/>
    <mergeCell ref="N537:O537"/>
    <mergeCell ref="P537:Q537"/>
    <mergeCell ref="R537:S537"/>
    <mergeCell ref="T537:U537"/>
    <mergeCell ref="V537:W537"/>
    <mergeCell ref="X537:Y537"/>
    <mergeCell ref="B537:C537"/>
    <mergeCell ref="D537:E537"/>
    <mergeCell ref="F537:G537"/>
    <mergeCell ref="H537:I537"/>
    <mergeCell ref="J537:K537"/>
    <mergeCell ref="L537:M537"/>
    <mergeCell ref="Z536:AA536"/>
    <mergeCell ref="AB536:AC536"/>
    <mergeCell ref="AD536:AE536"/>
    <mergeCell ref="AF536:AG536"/>
    <mergeCell ref="AH536:AI536"/>
    <mergeCell ref="AJ536:AK536"/>
    <mergeCell ref="N536:O536"/>
    <mergeCell ref="P536:Q536"/>
    <mergeCell ref="R536:S536"/>
    <mergeCell ref="T536:U536"/>
    <mergeCell ref="V536:W536"/>
    <mergeCell ref="X536:Y536"/>
    <mergeCell ref="B536:C536"/>
    <mergeCell ref="D536:E536"/>
    <mergeCell ref="F536:G536"/>
    <mergeCell ref="H536:I536"/>
    <mergeCell ref="J536:K536"/>
    <mergeCell ref="L536:M536"/>
    <mergeCell ref="Z539:AA539"/>
    <mergeCell ref="AB539:AC539"/>
    <mergeCell ref="AD539:AE539"/>
    <mergeCell ref="AF539:AG539"/>
    <mergeCell ref="AH539:AI539"/>
    <mergeCell ref="AJ539:AK539"/>
    <mergeCell ref="N539:O539"/>
    <mergeCell ref="P539:Q539"/>
    <mergeCell ref="R539:S539"/>
    <mergeCell ref="T539:U539"/>
    <mergeCell ref="V539:W539"/>
    <mergeCell ref="X539:Y539"/>
    <mergeCell ref="B539:C539"/>
    <mergeCell ref="D539:E539"/>
    <mergeCell ref="F539:G539"/>
    <mergeCell ref="H539:I539"/>
    <mergeCell ref="J539:K539"/>
    <mergeCell ref="L539:M539"/>
    <mergeCell ref="Z538:AA538"/>
    <mergeCell ref="AB538:AC538"/>
    <mergeCell ref="AD538:AE538"/>
    <mergeCell ref="AF538:AG538"/>
    <mergeCell ref="AH538:AI538"/>
    <mergeCell ref="AJ538:AK538"/>
    <mergeCell ref="N538:O538"/>
    <mergeCell ref="P538:Q538"/>
    <mergeCell ref="R538:S538"/>
    <mergeCell ref="T538:U538"/>
    <mergeCell ref="V538:W538"/>
    <mergeCell ref="X538:Y538"/>
    <mergeCell ref="B538:C538"/>
    <mergeCell ref="D538:E538"/>
    <mergeCell ref="F538:G538"/>
    <mergeCell ref="H538:I538"/>
    <mergeCell ref="J538:K538"/>
    <mergeCell ref="L538:M538"/>
    <mergeCell ref="Z541:AA541"/>
    <mergeCell ref="AB541:AC541"/>
    <mergeCell ref="AD541:AE541"/>
    <mergeCell ref="AF541:AG541"/>
    <mergeCell ref="AH541:AI541"/>
    <mergeCell ref="AJ541:AK541"/>
    <mergeCell ref="N541:O541"/>
    <mergeCell ref="P541:Q541"/>
    <mergeCell ref="R541:S541"/>
    <mergeCell ref="T541:U541"/>
    <mergeCell ref="V541:W541"/>
    <mergeCell ref="X541:Y541"/>
    <mergeCell ref="B541:C541"/>
    <mergeCell ref="D541:E541"/>
    <mergeCell ref="F541:G541"/>
    <mergeCell ref="H541:I541"/>
    <mergeCell ref="J541:K541"/>
    <mergeCell ref="L541:M541"/>
    <mergeCell ref="Z540:AA540"/>
    <mergeCell ref="AB540:AC540"/>
    <mergeCell ref="AD540:AE540"/>
    <mergeCell ref="AF540:AG540"/>
    <mergeCell ref="AH540:AI540"/>
    <mergeCell ref="AJ540:AK540"/>
    <mergeCell ref="N540:O540"/>
    <mergeCell ref="P540:Q540"/>
    <mergeCell ref="R540:S540"/>
    <mergeCell ref="T540:U540"/>
    <mergeCell ref="V540:W540"/>
    <mergeCell ref="X540:Y540"/>
    <mergeCell ref="B540:C540"/>
    <mergeCell ref="D540:E540"/>
    <mergeCell ref="F540:G540"/>
    <mergeCell ref="H540:I540"/>
    <mergeCell ref="J540:K540"/>
    <mergeCell ref="L540:M540"/>
    <mergeCell ref="AF543:AG543"/>
    <mergeCell ref="AH543:AI543"/>
    <mergeCell ref="AJ543:AK543"/>
    <mergeCell ref="N543:O543"/>
    <mergeCell ref="P543:Q543"/>
    <mergeCell ref="R543:S543"/>
    <mergeCell ref="T543:U543"/>
    <mergeCell ref="V543:W543"/>
    <mergeCell ref="X543:Y543"/>
    <mergeCell ref="B543:C543"/>
    <mergeCell ref="D543:E543"/>
    <mergeCell ref="F543:G543"/>
    <mergeCell ref="H543:I543"/>
    <mergeCell ref="J543:K543"/>
    <mergeCell ref="L543:M543"/>
    <mergeCell ref="Z542:AA542"/>
    <mergeCell ref="AB542:AC542"/>
    <mergeCell ref="AD542:AE542"/>
    <mergeCell ref="AF542:AG542"/>
    <mergeCell ref="AH542:AI542"/>
    <mergeCell ref="AJ542:AK542"/>
    <mergeCell ref="N542:O542"/>
    <mergeCell ref="P542:Q542"/>
    <mergeCell ref="R542:S542"/>
    <mergeCell ref="T542:U542"/>
    <mergeCell ref="V542:W542"/>
    <mergeCell ref="X542:Y542"/>
    <mergeCell ref="B542:C542"/>
    <mergeCell ref="D542:E542"/>
    <mergeCell ref="F542:G542"/>
    <mergeCell ref="H542:I542"/>
    <mergeCell ref="J542:K542"/>
    <mergeCell ref="L542:M542"/>
    <mergeCell ref="X728:Y728"/>
    <mergeCell ref="Z728:AA728"/>
    <mergeCell ref="AB728:AC728"/>
    <mergeCell ref="AD728:AE728"/>
    <mergeCell ref="P728:Q728"/>
    <mergeCell ref="R728:S728"/>
    <mergeCell ref="T728:U728"/>
    <mergeCell ref="V728:W728"/>
    <mergeCell ref="X727:Y727"/>
    <mergeCell ref="Z727:AA727"/>
    <mergeCell ref="AB727:AC727"/>
    <mergeCell ref="AD727:AE727"/>
    <mergeCell ref="P727:Q727"/>
    <mergeCell ref="R727:S727"/>
    <mergeCell ref="T727:U727"/>
    <mergeCell ref="V727:W727"/>
    <mergeCell ref="X726:Y726"/>
    <mergeCell ref="Z726:AA726"/>
    <mergeCell ref="AB726:AC726"/>
    <mergeCell ref="AD726:AE726"/>
    <mergeCell ref="P726:Q726"/>
    <mergeCell ref="R726:S726"/>
    <mergeCell ref="T726:U726"/>
    <mergeCell ref="V726:W726"/>
    <mergeCell ref="X725:Y725"/>
    <mergeCell ref="Z725:AA725"/>
    <mergeCell ref="AB725:AC725"/>
    <mergeCell ref="AD725:AE725"/>
    <mergeCell ref="R725:S725"/>
    <mergeCell ref="T725:U725"/>
    <mergeCell ref="V725:W725"/>
    <mergeCell ref="Z543:AA543"/>
    <mergeCell ref="AB543:AC543"/>
    <mergeCell ref="AD543:AE543"/>
    <mergeCell ref="Y546:Z546"/>
    <mergeCell ref="AA546:AB546"/>
    <mergeCell ref="AC546:AD546"/>
    <mergeCell ref="AE546:AF546"/>
    <mergeCell ref="Y548:Z548"/>
    <mergeCell ref="AA548:AB548"/>
    <mergeCell ref="AC548:AD548"/>
    <mergeCell ref="AE548:AF548"/>
    <mergeCell ref="Y554:Z554"/>
    <mergeCell ref="AA554:AB554"/>
    <mergeCell ref="AC554:AD554"/>
    <mergeCell ref="AE554:AF554"/>
    <mergeCell ref="Y560:Z560"/>
    <mergeCell ref="AA560:AB560"/>
    <mergeCell ref="AC560:AD560"/>
    <mergeCell ref="AE560:AF560"/>
    <mergeCell ref="Y566:Z566"/>
    <mergeCell ref="AA566:AB566"/>
    <mergeCell ref="AC566:AD566"/>
    <mergeCell ref="AE566:AF566"/>
    <mergeCell ref="Y572:Z572"/>
    <mergeCell ref="AA572:AB572"/>
    <mergeCell ref="AC572:AD572"/>
    <mergeCell ref="AE572:AF572"/>
    <mergeCell ref="Y578:Z578"/>
    <mergeCell ref="AA578:AB578"/>
    <mergeCell ref="AC578:AD578"/>
    <mergeCell ref="AE578:AF578"/>
    <mergeCell ref="Y584:Z584"/>
    <mergeCell ref="AA584:AB584"/>
    <mergeCell ref="X736:Y736"/>
    <mergeCell ref="Z736:AA736"/>
    <mergeCell ref="AB736:AC736"/>
    <mergeCell ref="AD736:AE736"/>
    <mergeCell ref="P736:Q736"/>
    <mergeCell ref="R736:S736"/>
    <mergeCell ref="T736:U736"/>
    <mergeCell ref="V736:W736"/>
    <mergeCell ref="X735:Y735"/>
    <mergeCell ref="Z735:AA735"/>
    <mergeCell ref="AB735:AC735"/>
    <mergeCell ref="AD735:AE735"/>
    <mergeCell ref="P735:Q735"/>
    <mergeCell ref="R735:S735"/>
    <mergeCell ref="T735:U735"/>
    <mergeCell ref="V735:W735"/>
    <mergeCell ref="X734:Y734"/>
    <mergeCell ref="Z734:AA734"/>
    <mergeCell ref="AB734:AC734"/>
    <mergeCell ref="AD734:AE734"/>
    <mergeCell ref="P734:Q734"/>
    <mergeCell ref="R734:S734"/>
    <mergeCell ref="T734:U734"/>
    <mergeCell ref="V734:W734"/>
    <mergeCell ref="X733:Y733"/>
    <mergeCell ref="Z733:AA733"/>
    <mergeCell ref="AB733:AC733"/>
    <mergeCell ref="AD733:AE733"/>
    <mergeCell ref="P733:Q733"/>
    <mergeCell ref="R733:S733"/>
    <mergeCell ref="T733:U733"/>
    <mergeCell ref="V733:W733"/>
    <mergeCell ref="X732:Y732"/>
    <mergeCell ref="Z732:AA732"/>
    <mergeCell ref="AB732:AC732"/>
    <mergeCell ref="AD732:AE732"/>
    <mergeCell ref="P732:Q732"/>
    <mergeCell ref="R732:S732"/>
    <mergeCell ref="T732:U732"/>
    <mergeCell ref="V732:W732"/>
    <mergeCell ref="X744:Y744"/>
    <mergeCell ref="Z744:AA744"/>
    <mergeCell ref="AB744:AC744"/>
    <mergeCell ref="AD744:AE744"/>
    <mergeCell ref="P744:Q744"/>
    <mergeCell ref="R744:S744"/>
    <mergeCell ref="T744:U744"/>
    <mergeCell ref="V744:W744"/>
    <mergeCell ref="X743:Y743"/>
    <mergeCell ref="Z743:AA743"/>
    <mergeCell ref="AB743:AC743"/>
    <mergeCell ref="AD743:AE743"/>
    <mergeCell ref="P743:Q743"/>
    <mergeCell ref="R743:S743"/>
    <mergeCell ref="T743:U743"/>
    <mergeCell ref="V743:W743"/>
    <mergeCell ref="X742:Y742"/>
    <mergeCell ref="Z742:AA742"/>
    <mergeCell ref="AB742:AC742"/>
    <mergeCell ref="AD742:AE742"/>
    <mergeCell ref="P742:Q742"/>
    <mergeCell ref="R742:S742"/>
    <mergeCell ref="T742:U742"/>
    <mergeCell ref="V742:W742"/>
    <mergeCell ref="X741:Y741"/>
    <mergeCell ref="Z741:AA741"/>
    <mergeCell ref="AB741:AC741"/>
    <mergeCell ref="AD741:AE741"/>
    <mergeCell ref="P741:Q741"/>
    <mergeCell ref="R741:S741"/>
    <mergeCell ref="T741:U741"/>
    <mergeCell ref="V741:W741"/>
    <mergeCell ref="X740:Y740"/>
    <mergeCell ref="Z740:AA740"/>
    <mergeCell ref="AB740:AC740"/>
    <mergeCell ref="AD740:AE740"/>
    <mergeCell ref="P740:Q740"/>
    <mergeCell ref="R740:S740"/>
    <mergeCell ref="T740:U740"/>
    <mergeCell ref="V740:W740"/>
    <mergeCell ref="X752:Y752"/>
    <mergeCell ref="Z752:AA752"/>
    <mergeCell ref="AB752:AC752"/>
    <mergeCell ref="AD752:AE752"/>
    <mergeCell ref="P752:Q752"/>
    <mergeCell ref="R752:S752"/>
    <mergeCell ref="T752:U752"/>
    <mergeCell ref="V752:W752"/>
    <mergeCell ref="X751:Y751"/>
    <mergeCell ref="Z751:AA751"/>
    <mergeCell ref="AB751:AC751"/>
    <mergeCell ref="AD751:AE751"/>
    <mergeCell ref="P751:Q751"/>
    <mergeCell ref="R751:S751"/>
    <mergeCell ref="T751:U751"/>
    <mergeCell ref="V751:W751"/>
    <mergeCell ref="X750:Y750"/>
    <mergeCell ref="Z750:AA750"/>
    <mergeCell ref="AB750:AC750"/>
    <mergeCell ref="AD750:AE750"/>
    <mergeCell ref="P750:Q750"/>
    <mergeCell ref="R750:S750"/>
    <mergeCell ref="T750:U750"/>
    <mergeCell ref="V750:W750"/>
    <mergeCell ref="X749:Y749"/>
    <mergeCell ref="Z749:AA749"/>
    <mergeCell ref="AB749:AC749"/>
    <mergeCell ref="AD749:AE749"/>
    <mergeCell ref="P749:Q749"/>
    <mergeCell ref="R749:S749"/>
    <mergeCell ref="T749:U749"/>
    <mergeCell ref="V749:W749"/>
    <mergeCell ref="X748:Y748"/>
    <mergeCell ref="Z748:AA748"/>
    <mergeCell ref="AB748:AC748"/>
    <mergeCell ref="AD748:AE748"/>
    <mergeCell ref="P748:Q748"/>
    <mergeCell ref="R748:S748"/>
    <mergeCell ref="T748:U748"/>
    <mergeCell ref="V748:W748"/>
    <mergeCell ref="X760:Y760"/>
    <mergeCell ref="Z760:AA760"/>
    <mergeCell ref="AB760:AC760"/>
    <mergeCell ref="AD760:AE760"/>
    <mergeCell ref="P760:Q760"/>
    <mergeCell ref="R760:S760"/>
    <mergeCell ref="T760:U760"/>
    <mergeCell ref="V760:W760"/>
    <mergeCell ref="X759:Y759"/>
    <mergeCell ref="Z759:AA759"/>
    <mergeCell ref="AB759:AC759"/>
    <mergeCell ref="AD759:AE759"/>
    <mergeCell ref="P759:Q759"/>
    <mergeCell ref="R759:S759"/>
    <mergeCell ref="T759:U759"/>
    <mergeCell ref="V759:W759"/>
    <mergeCell ref="X758:Y758"/>
    <mergeCell ref="Z758:AA758"/>
    <mergeCell ref="AB758:AC758"/>
    <mergeCell ref="AD758:AE758"/>
    <mergeCell ref="P758:Q758"/>
    <mergeCell ref="R758:S758"/>
    <mergeCell ref="T758:U758"/>
    <mergeCell ref="V758:W758"/>
    <mergeCell ref="X757:Y757"/>
    <mergeCell ref="Z757:AA757"/>
    <mergeCell ref="AB757:AC757"/>
    <mergeCell ref="AD757:AE757"/>
    <mergeCell ref="P757:Q757"/>
    <mergeCell ref="R757:S757"/>
    <mergeCell ref="T757:U757"/>
    <mergeCell ref="V757:W757"/>
    <mergeCell ref="X756:Y756"/>
    <mergeCell ref="Z756:AA756"/>
    <mergeCell ref="AB756:AC756"/>
    <mergeCell ref="AD756:AE756"/>
    <mergeCell ref="P756:Q756"/>
    <mergeCell ref="R756:S756"/>
    <mergeCell ref="T756:U756"/>
    <mergeCell ref="V756:W756"/>
    <mergeCell ref="X768:Y768"/>
    <mergeCell ref="Z768:AA768"/>
    <mergeCell ref="AB768:AC768"/>
    <mergeCell ref="AD768:AE768"/>
    <mergeCell ref="P768:Q768"/>
    <mergeCell ref="R768:S768"/>
    <mergeCell ref="T768:U768"/>
    <mergeCell ref="V768:W768"/>
    <mergeCell ref="X767:Y767"/>
    <mergeCell ref="Z767:AA767"/>
    <mergeCell ref="AB767:AC767"/>
    <mergeCell ref="AD767:AE767"/>
    <mergeCell ref="P767:Q767"/>
    <mergeCell ref="R767:S767"/>
    <mergeCell ref="T767:U767"/>
    <mergeCell ref="V767:W767"/>
    <mergeCell ref="X766:Y766"/>
    <mergeCell ref="Z766:AA766"/>
    <mergeCell ref="AB766:AC766"/>
    <mergeCell ref="AD766:AE766"/>
    <mergeCell ref="P766:Q766"/>
    <mergeCell ref="R766:S766"/>
    <mergeCell ref="T766:U766"/>
    <mergeCell ref="V766:W766"/>
    <mergeCell ref="X765:Y765"/>
    <mergeCell ref="Z765:AA765"/>
    <mergeCell ref="AB765:AC765"/>
    <mergeCell ref="AD765:AE765"/>
    <mergeCell ref="P765:Q765"/>
    <mergeCell ref="R765:S765"/>
    <mergeCell ref="T765:U765"/>
    <mergeCell ref="V765:W765"/>
    <mergeCell ref="X764:Y764"/>
    <mergeCell ref="Z764:AA764"/>
    <mergeCell ref="AB764:AC764"/>
    <mergeCell ref="AD764:AE764"/>
    <mergeCell ref="P764:Q764"/>
    <mergeCell ref="R764:S764"/>
    <mergeCell ref="T764:U764"/>
    <mergeCell ref="V764:W764"/>
    <mergeCell ref="X776:Y776"/>
    <mergeCell ref="Z776:AA776"/>
    <mergeCell ref="AB776:AC776"/>
    <mergeCell ref="AD776:AE776"/>
    <mergeCell ref="P776:Q776"/>
    <mergeCell ref="R776:S776"/>
    <mergeCell ref="T776:U776"/>
    <mergeCell ref="V776:W776"/>
    <mergeCell ref="X775:Y775"/>
    <mergeCell ref="Z775:AA775"/>
    <mergeCell ref="AB775:AC775"/>
    <mergeCell ref="AD775:AE775"/>
    <mergeCell ref="P775:Q775"/>
    <mergeCell ref="R775:S775"/>
    <mergeCell ref="T775:U775"/>
    <mergeCell ref="V775:W775"/>
    <mergeCell ref="X774:Y774"/>
    <mergeCell ref="Z774:AA774"/>
    <mergeCell ref="AB774:AC774"/>
    <mergeCell ref="AD774:AE774"/>
    <mergeCell ref="P774:Q774"/>
    <mergeCell ref="R774:S774"/>
    <mergeCell ref="T774:U774"/>
    <mergeCell ref="V774:W774"/>
    <mergeCell ref="X773:Y773"/>
    <mergeCell ref="Z773:AA773"/>
    <mergeCell ref="AB773:AC773"/>
    <mergeCell ref="AD773:AE773"/>
    <mergeCell ref="P773:Q773"/>
    <mergeCell ref="R773:S773"/>
    <mergeCell ref="T773:U773"/>
    <mergeCell ref="V773:W773"/>
    <mergeCell ref="X772:Y772"/>
    <mergeCell ref="Z772:AA772"/>
    <mergeCell ref="AB772:AC772"/>
    <mergeCell ref="AD772:AE772"/>
    <mergeCell ref="P772:Q772"/>
    <mergeCell ref="R772:S772"/>
    <mergeCell ref="T772:U772"/>
    <mergeCell ref="V772:W772"/>
    <mergeCell ref="X784:Y784"/>
    <mergeCell ref="Z784:AA784"/>
    <mergeCell ref="AB784:AC784"/>
    <mergeCell ref="AD784:AE784"/>
    <mergeCell ref="P784:Q784"/>
    <mergeCell ref="R784:S784"/>
    <mergeCell ref="T784:U784"/>
    <mergeCell ref="V784:W784"/>
    <mergeCell ref="X783:Y783"/>
    <mergeCell ref="Z783:AA783"/>
    <mergeCell ref="AB783:AC783"/>
    <mergeCell ref="AD783:AE783"/>
    <mergeCell ref="P783:Q783"/>
    <mergeCell ref="R783:S783"/>
    <mergeCell ref="T783:U783"/>
    <mergeCell ref="V783:W783"/>
    <mergeCell ref="X782:Y782"/>
    <mergeCell ref="Z782:AA782"/>
    <mergeCell ref="AB782:AC782"/>
    <mergeCell ref="AD782:AE782"/>
    <mergeCell ref="P782:Q782"/>
    <mergeCell ref="R782:S782"/>
    <mergeCell ref="T782:U782"/>
    <mergeCell ref="V782:W782"/>
    <mergeCell ref="X781:Y781"/>
    <mergeCell ref="Z781:AA781"/>
    <mergeCell ref="AB781:AC781"/>
    <mergeCell ref="AD781:AE781"/>
    <mergeCell ref="P781:Q781"/>
    <mergeCell ref="R781:S781"/>
    <mergeCell ref="T781:U781"/>
    <mergeCell ref="V781:W781"/>
    <mergeCell ref="X780:Y780"/>
    <mergeCell ref="Z780:AA780"/>
    <mergeCell ref="AB780:AC780"/>
    <mergeCell ref="AD780:AE780"/>
    <mergeCell ref="P780:Q780"/>
    <mergeCell ref="R780:S780"/>
    <mergeCell ref="T780:U780"/>
    <mergeCell ref="V780:W780"/>
    <mergeCell ref="X792:Y792"/>
    <mergeCell ref="Z792:AA792"/>
    <mergeCell ref="AB792:AC792"/>
    <mergeCell ref="AD792:AE792"/>
    <mergeCell ref="P792:Q792"/>
    <mergeCell ref="R792:S792"/>
    <mergeCell ref="T792:U792"/>
    <mergeCell ref="V792:W792"/>
    <mergeCell ref="X791:Y791"/>
    <mergeCell ref="Z791:AA791"/>
    <mergeCell ref="AB791:AC791"/>
    <mergeCell ref="AD791:AE791"/>
    <mergeCell ref="P791:Q791"/>
    <mergeCell ref="R791:S791"/>
    <mergeCell ref="T791:U791"/>
    <mergeCell ref="V791:W791"/>
    <mergeCell ref="X790:Y790"/>
    <mergeCell ref="Z790:AA790"/>
    <mergeCell ref="AB790:AC790"/>
    <mergeCell ref="AD790:AE790"/>
    <mergeCell ref="P790:Q790"/>
    <mergeCell ref="R790:S790"/>
    <mergeCell ref="T790:U790"/>
    <mergeCell ref="V790:W790"/>
    <mergeCell ref="X789:Y789"/>
    <mergeCell ref="Z789:AA789"/>
    <mergeCell ref="AB789:AC789"/>
    <mergeCell ref="AD789:AE789"/>
    <mergeCell ref="P789:Q789"/>
    <mergeCell ref="R789:S789"/>
    <mergeCell ref="T789:U789"/>
    <mergeCell ref="V789:W789"/>
    <mergeCell ref="X788:Y788"/>
    <mergeCell ref="Z788:AA788"/>
    <mergeCell ref="AB788:AC788"/>
    <mergeCell ref="AD788:AE788"/>
    <mergeCell ref="P788:Q788"/>
    <mergeCell ref="R788:S788"/>
    <mergeCell ref="T788:U788"/>
    <mergeCell ref="V788:W788"/>
    <mergeCell ref="X800:Y800"/>
    <mergeCell ref="Z800:AA800"/>
    <mergeCell ref="AB800:AC800"/>
    <mergeCell ref="AD800:AE800"/>
    <mergeCell ref="P800:Q800"/>
    <mergeCell ref="R800:S800"/>
    <mergeCell ref="T800:U800"/>
    <mergeCell ref="V800:W800"/>
    <mergeCell ref="X799:Y799"/>
    <mergeCell ref="Z799:AA799"/>
    <mergeCell ref="AB799:AC799"/>
    <mergeCell ref="AD799:AE799"/>
    <mergeCell ref="P799:Q799"/>
    <mergeCell ref="R799:S799"/>
    <mergeCell ref="T799:U799"/>
    <mergeCell ref="V799:W799"/>
    <mergeCell ref="X798:Y798"/>
    <mergeCell ref="Z798:AA798"/>
    <mergeCell ref="AB798:AC798"/>
    <mergeCell ref="AD798:AE798"/>
    <mergeCell ref="P798:Q798"/>
    <mergeCell ref="R798:S798"/>
    <mergeCell ref="T798:U798"/>
    <mergeCell ref="V798:W798"/>
    <mergeCell ref="X797:Y797"/>
    <mergeCell ref="Z797:AA797"/>
    <mergeCell ref="AB797:AC797"/>
    <mergeCell ref="AD797:AE797"/>
    <mergeCell ref="P797:Q797"/>
    <mergeCell ref="R797:S797"/>
    <mergeCell ref="T797:U797"/>
    <mergeCell ref="V797:W797"/>
    <mergeCell ref="X796:Y796"/>
    <mergeCell ref="Z796:AA796"/>
    <mergeCell ref="AB796:AC796"/>
    <mergeCell ref="AD796:AE796"/>
    <mergeCell ref="P796:Q796"/>
    <mergeCell ref="R796:S796"/>
    <mergeCell ref="T796:U796"/>
    <mergeCell ref="V796:W796"/>
    <mergeCell ref="X808:Y808"/>
    <mergeCell ref="Z808:AA808"/>
    <mergeCell ref="AB808:AC808"/>
    <mergeCell ref="AD808:AE808"/>
    <mergeCell ref="P808:Q808"/>
    <mergeCell ref="R808:S808"/>
    <mergeCell ref="T808:U808"/>
    <mergeCell ref="V808:W808"/>
    <mergeCell ref="X807:Y807"/>
    <mergeCell ref="Z807:AA807"/>
    <mergeCell ref="AB807:AC807"/>
    <mergeCell ref="AD807:AE807"/>
    <mergeCell ref="P807:Q807"/>
    <mergeCell ref="R807:S807"/>
    <mergeCell ref="T807:U807"/>
    <mergeCell ref="V807:W807"/>
    <mergeCell ref="X806:Y806"/>
    <mergeCell ref="Z806:AA806"/>
    <mergeCell ref="AB806:AC806"/>
    <mergeCell ref="AD806:AE806"/>
    <mergeCell ref="P806:Q806"/>
    <mergeCell ref="R806:S806"/>
    <mergeCell ref="T806:U806"/>
    <mergeCell ref="V806:W806"/>
    <mergeCell ref="X805:Y805"/>
    <mergeCell ref="Z805:AA805"/>
    <mergeCell ref="AB805:AC805"/>
    <mergeCell ref="AD805:AE805"/>
    <mergeCell ref="P805:Q805"/>
    <mergeCell ref="R805:S805"/>
    <mergeCell ref="T805:U805"/>
    <mergeCell ref="V805:W805"/>
    <mergeCell ref="X804:Y804"/>
    <mergeCell ref="Z804:AA804"/>
    <mergeCell ref="AB804:AC804"/>
    <mergeCell ref="AD804:AE804"/>
    <mergeCell ref="P804:Q804"/>
    <mergeCell ref="R804:S804"/>
    <mergeCell ref="T804:U804"/>
    <mergeCell ref="V804:W804"/>
    <mergeCell ref="X816:Y816"/>
    <mergeCell ref="Z816:AA816"/>
    <mergeCell ref="AB816:AC816"/>
    <mergeCell ref="AD816:AE816"/>
    <mergeCell ref="P816:Q816"/>
    <mergeCell ref="R816:S816"/>
    <mergeCell ref="T816:U816"/>
    <mergeCell ref="V816:W816"/>
    <mergeCell ref="X815:Y815"/>
    <mergeCell ref="Z815:AA815"/>
    <mergeCell ref="AB815:AC815"/>
    <mergeCell ref="AD815:AE815"/>
    <mergeCell ref="P815:Q815"/>
    <mergeCell ref="R815:S815"/>
    <mergeCell ref="T815:U815"/>
    <mergeCell ref="V815:W815"/>
    <mergeCell ref="X814:Y814"/>
    <mergeCell ref="Z814:AA814"/>
    <mergeCell ref="AB814:AC814"/>
    <mergeCell ref="AD814:AE814"/>
    <mergeCell ref="P814:Q814"/>
    <mergeCell ref="R814:S814"/>
    <mergeCell ref="T814:U814"/>
    <mergeCell ref="V814:W814"/>
    <mergeCell ref="X813:Y813"/>
    <mergeCell ref="Z813:AA813"/>
    <mergeCell ref="AB813:AC813"/>
    <mergeCell ref="AD813:AE813"/>
    <mergeCell ref="P813:Q813"/>
    <mergeCell ref="R813:S813"/>
    <mergeCell ref="T813:U813"/>
    <mergeCell ref="V813:W813"/>
    <mergeCell ref="X812:Y812"/>
    <mergeCell ref="Z812:AA812"/>
    <mergeCell ref="AB812:AC812"/>
    <mergeCell ref="AD812:AE812"/>
    <mergeCell ref="P812:Q812"/>
    <mergeCell ref="R812:S812"/>
    <mergeCell ref="T812:U812"/>
    <mergeCell ref="V812:W812"/>
    <mergeCell ref="X824:Y824"/>
    <mergeCell ref="Z824:AA824"/>
    <mergeCell ref="AB824:AC824"/>
    <mergeCell ref="AD824:AE824"/>
    <mergeCell ref="P824:Q824"/>
    <mergeCell ref="R824:S824"/>
    <mergeCell ref="T824:U824"/>
    <mergeCell ref="V824:W824"/>
    <mergeCell ref="X823:Y823"/>
    <mergeCell ref="Z823:AA823"/>
    <mergeCell ref="AB823:AC823"/>
    <mergeCell ref="AD823:AE823"/>
    <mergeCell ref="P823:Q823"/>
    <mergeCell ref="R823:S823"/>
    <mergeCell ref="T823:U823"/>
    <mergeCell ref="V823:W823"/>
    <mergeCell ref="X822:Y822"/>
    <mergeCell ref="Z822:AA822"/>
    <mergeCell ref="AB822:AC822"/>
    <mergeCell ref="AD822:AE822"/>
    <mergeCell ref="P822:Q822"/>
    <mergeCell ref="R822:S822"/>
    <mergeCell ref="T822:U822"/>
    <mergeCell ref="V822:W822"/>
    <mergeCell ref="X821:Y821"/>
    <mergeCell ref="Z821:AA821"/>
    <mergeCell ref="AB821:AC821"/>
    <mergeCell ref="AD821:AE821"/>
    <mergeCell ref="P821:Q821"/>
    <mergeCell ref="R821:S821"/>
    <mergeCell ref="T821:U821"/>
    <mergeCell ref="V821:W821"/>
    <mergeCell ref="X820:Y820"/>
    <mergeCell ref="Z820:AA820"/>
    <mergeCell ref="AB820:AC820"/>
    <mergeCell ref="AD820:AE820"/>
    <mergeCell ref="P820:Q820"/>
    <mergeCell ref="R820:S820"/>
    <mergeCell ref="T820:U820"/>
    <mergeCell ref="V820:W820"/>
    <mergeCell ref="X832:Y832"/>
    <mergeCell ref="Z832:AA832"/>
    <mergeCell ref="AB832:AC832"/>
    <mergeCell ref="AD832:AE832"/>
    <mergeCell ref="P832:Q832"/>
    <mergeCell ref="R832:S832"/>
    <mergeCell ref="T832:U832"/>
    <mergeCell ref="V832:W832"/>
    <mergeCell ref="X831:Y831"/>
    <mergeCell ref="Z831:AA831"/>
    <mergeCell ref="AB831:AC831"/>
    <mergeCell ref="AD831:AE831"/>
    <mergeCell ref="P831:Q831"/>
    <mergeCell ref="R831:S831"/>
    <mergeCell ref="T831:U831"/>
    <mergeCell ref="V831:W831"/>
    <mergeCell ref="X830:Y830"/>
    <mergeCell ref="Z830:AA830"/>
    <mergeCell ref="AB830:AC830"/>
    <mergeCell ref="AD830:AE830"/>
    <mergeCell ref="P830:Q830"/>
    <mergeCell ref="R830:S830"/>
    <mergeCell ref="T830:U830"/>
    <mergeCell ref="V830:W830"/>
    <mergeCell ref="X829:Y829"/>
    <mergeCell ref="Z829:AA829"/>
    <mergeCell ref="AB829:AC829"/>
    <mergeCell ref="AD829:AE829"/>
    <mergeCell ref="P829:Q829"/>
    <mergeCell ref="R829:S829"/>
    <mergeCell ref="T829:U829"/>
    <mergeCell ref="V829:W829"/>
    <mergeCell ref="X828:Y828"/>
    <mergeCell ref="Z828:AA828"/>
    <mergeCell ref="AB828:AC828"/>
    <mergeCell ref="AD828:AE828"/>
    <mergeCell ref="P828:Q828"/>
    <mergeCell ref="R828:S828"/>
    <mergeCell ref="T828:U828"/>
    <mergeCell ref="V828:W828"/>
    <mergeCell ref="X840:Y840"/>
    <mergeCell ref="Z840:AA840"/>
    <mergeCell ref="AB840:AC840"/>
    <mergeCell ref="AD840:AE840"/>
    <mergeCell ref="P840:Q840"/>
    <mergeCell ref="R840:S840"/>
    <mergeCell ref="T840:U840"/>
    <mergeCell ref="V840:W840"/>
    <mergeCell ref="X839:Y839"/>
    <mergeCell ref="Z839:AA839"/>
    <mergeCell ref="AB839:AC839"/>
    <mergeCell ref="AD839:AE839"/>
    <mergeCell ref="P839:Q839"/>
    <mergeCell ref="R839:S839"/>
    <mergeCell ref="T839:U839"/>
    <mergeCell ref="V839:W839"/>
    <mergeCell ref="X838:Y838"/>
    <mergeCell ref="Z838:AA838"/>
    <mergeCell ref="AB838:AC838"/>
    <mergeCell ref="AD838:AE838"/>
    <mergeCell ref="P838:Q838"/>
    <mergeCell ref="R838:S838"/>
    <mergeCell ref="T838:U838"/>
    <mergeCell ref="V838:W838"/>
    <mergeCell ref="X837:Y837"/>
    <mergeCell ref="Z837:AA837"/>
    <mergeCell ref="AB837:AC837"/>
    <mergeCell ref="AD837:AE837"/>
    <mergeCell ref="P837:Q837"/>
    <mergeCell ref="R837:S837"/>
    <mergeCell ref="T837:U837"/>
    <mergeCell ref="V837:W837"/>
    <mergeCell ref="X836:Y836"/>
    <mergeCell ref="Z836:AA836"/>
    <mergeCell ref="AB836:AC836"/>
    <mergeCell ref="AD836:AE836"/>
    <mergeCell ref="P836:Q836"/>
    <mergeCell ref="R836:S836"/>
    <mergeCell ref="T836:U836"/>
    <mergeCell ref="V836:W836"/>
    <mergeCell ref="X848:Y848"/>
    <mergeCell ref="Z848:AA848"/>
    <mergeCell ref="AB848:AC848"/>
    <mergeCell ref="AD848:AE848"/>
    <mergeCell ref="P848:Q848"/>
    <mergeCell ref="R848:S848"/>
    <mergeCell ref="T848:U848"/>
    <mergeCell ref="V848:W848"/>
    <mergeCell ref="X847:Y847"/>
    <mergeCell ref="Z847:AA847"/>
    <mergeCell ref="AB847:AC847"/>
    <mergeCell ref="AD847:AE847"/>
    <mergeCell ref="P847:Q847"/>
    <mergeCell ref="R847:S847"/>
    <mergeCell ref="T847:U847"/>
    <mergeCell ref="V847:W847"/>
    <mergeCell ref="X846:Y846"/>
    <mergeCell ref="Z846:AA846"/>
    <mergeCell ref="AB846:AC846"/>
    <mergeCell ref="AD846:AE846"/>
    <mergeCell ref="P846:Q846"/>
    <mergeCell ref="R846:S846"/>
    <mergeCell ref="T846:U846"/>
    <mergeCell ref="V846:W846"/>
    <mergeCell ref="X845:Y845"/>
    <mergeCell ref="Z845:AA845"/>
    <mergeCell ref="AB845:AC845"/>
    <mergeCell ref="AD845:AE845"/>
    <mergeCell ref="P845:Q845"/>
    <mergeCell ref="R845:S845"/>
    <mergeCell ref="T845:U845"/>
    <mergeCell ref="V845:W845"/>
    <mergeCell ref="X844:Y844"/>
    <mergeCell ref="Z844:AA844"/>
    <mergeCell ref="AB844:AC844"/>
    <mergeCell ref="AD844:AE844"/>
    <mergeCell ref="P844:Q844"/>
    <mergeCell ref="R844:S844"/>
    <mergeCell ref="T844:U844"/>
    <mergeCell ref="V844:W844"/>
    <mergeCell ref="X856:Y856"/>
    <mergeCell ref="Z856:AA856"/>
    <mergeCell ref="AB856:AC856"/>
    <mergeCell ref="AD856:AE856"/>
    <mergeCell ref="P856:Q856"/>
    <mergeCell ref="R856:S856"/>
    <mergeCell ref="T856:U856"/>
    <mergeCell ref="V856:W856"/>
    <mergeCell ref="X855:Y855"/>
    <mergeCell ref="Z855:AA855"/>
    <mergeCell ref="AB855:AC855"/>
    <mergeCell ref="AD855:AE855"/>
    <mergeCell ref="P855:Q855"/>
    <mergeCell ref="R855:S855"/>
    <mergeCell ref="T855:U855"/>
    <mergeCell ref="V855:W855"/>
    <mergeCell ref="X854:Y854"/>
    <mergeCell ref="Z854:AA854"/>
    <mergeCell ref="AB854:AC854"/>
    <mergeCell ref="AD854:AE854"/>
    <mergeCell ref="P854:Q854"/>
    <mergeCell ref="R854:S854"/>
    <mergeCell ref="T854:U854"/>
    <mergeCell ref="V854:W854"/>
    <mergeCell ref="X853:Y853"/>
    <mergeCell ref="Z853:AA853"/>
    <mergeCell ref="AB853:AC853"/>
    <mergeCell ref="AD853:AE853"/>
    <mergeCell ref="P853:Q853"/>
    <mergeCell ref="R853:S853"/>
    <mergeCell ref="T853:U853"/>
    <mergeCell ref="V853:W853"/>
    <mergeCell ref="X852:Y852"/>
    <mergeCell ref="Z852:AA852"/>
    <mergeCell ref="AB852:AC852"/>
    <mergeCell ref="AD852:AE852"/>
    <mergeCell ref="P852:Q852"/>
    <mergeCell ref="R852:S852"/>
    <mergeCell ref="T852:U852"/>
    <mergeCell ref="V852:W852"/>
    <mergeCell ref="X864:Y864"/>
    <mergeCell ref="Z864:AA864"/>
    <mergeCell ref="AB864:AC864"/>
    <mergeCell ref="AD864:AE864"/>
    <mergeCell ref="P864:Q864"/>
    <mergeCell ref="R864:S864"/>
    <mergeCell ref="T864:U864"/>
    <mergeCell ref="V864:W864"/>
    <mergeCell ref="X863:Y863"/>
    <mergeCell ref="Z863:AA863"/>
    <mergeCell ref="AB863:AC863"/>
    <mergeCell ref="AD863:AE863"/>
    <mergeCell ref="P863:Q863"/>
    <mergeCell ref="R863:S863"/>
    <mergeCell ref="T863:U863"/>
    <mergeCell ref="V863:W863"/>
    <mergeCell ref="X862:Y862"/>
    <mergeCell ref="Z862:AA862"/>
    <mergeCell ref="AB862:AC862"/>
    <mergeCell ref="AD862:AE862"/>
    <mergeCell ref="P862:Q862"/>
    <mergeCell ref="R862:S862"/>
    <mergeCell ref="T862:U862"/>
    <mergeCell ref="V862:W862"/>
    <mergeCell ref="X861:Y861"/>
    <mergeCell ref="Z861:AA861"/>
    <mergeCell ref="AB861:AC861"/>
    <mergeCell ref="AD861:AE861"/>
    <mergeCell ref="P861:Q861"/>
    <mergeCell ref="R861:S861"/>
    <mergeCell ref="T861:U861"/>
    <mergeCell ref="V861:W861"/>
    <mergeCell ref="X860:Y860"/>
    <mergeCell ref="Z860:AA860"/>
    <mergeCell ref="AB860:AC860"/>
    <mergeCell ref="AD860:AE860"/>
    <mergeCell ref="P860:Q860"/>
    <mergeCell ref="R860:S860"/>
    <mergeCell ref="T860:U860"/>
    <mergeCell ref="V860:W860"/>
    <mergeCell ref="X872:Y872"/>
    <mergeCell ref="Z872:AA872"/>
    <mergeCell ref="AB872:AC872"/>
    <mergeCell ref="AD872:AE872"/>
    <mergeCell ref="P872:Q872"/>
    <mergeCell ref="R872:S872"/>
    <mergeCell ref="T872:U872"/>
    <mergeCell ref="V872:W872"/>
    <mergeCell ref="X871:Y871"/>
    <mergeCell ref="Z871:AA871"/>
    <mergeCell ref="AB871:AC871"/>
    <mergeCell ref="AD871:AE871"/>
    <mergeCell ref="P871:Q871"/>
    <mergeCell ref="R871:S871"/>
    <mergeCell ref="T871:U871"/>
    <mergeCell ref="V871:W871"/>
    <mergeCell ref="X870:Y870"/>
    <mergeCell ref="Z870:AA870"/>
    <mergeCell ref="AB870:AC870"/>
    <mergeCell ref="AD870:AE870"/>
    <mergeCell ref="P870:Q870"/>
    <mergeCell ref="R870:S870"/>
    <mergeCell ref="T870:U870"/>
    <mergeCell ref="V870:W870"/>
    <mergeCell ref="X869:Y869"/>
    <mergeCell ref="Z869:AA869"/>
    <mergeCell ref="AB869:AC869"/>
    <mergeCell ref="AD869:AE869"/>
    <mergeCell ref="P869:Q869"/>
    <mergeCell ref="R869:S869"/>
    <mergeCell ref="T869:U869"/>
    <mergeCell ref="V869:W869"/>
    <mergeCell ref="X868:Y868"/>
    <mergeCell ref="Z868:AA868"/>
    <mergeCell ref="AB868:AC868"/>
    <mergeCell ref="AD868:AE868"/>
    <mergeCell ref="P868:Q868"/>
    <mergeCell ref="R868:S868"/>
    <mergeCell ref="T868:U868"/>
    <mergeCell ref="V868:W868"/>
    <mergeCell ref="X880:Y880"/>
    <mergeCell ref="Z880:AA880"/>
    <mergeCell ref="AB880:AC880"/>
    <mergeCell ref="AD880:AE880"/>
    <mergeCell ref="P880:Q880"/>
    <mergeCell ref="R880:S880"/>
    <mergeCell ref="T880:U880"/>
    <mergeCell ref="V880:W880"/>
    <mergeCell ref="X879:Y879"/>
    <mergeCell ref="Z879:AA879"/>
    <mergeCell ref="AB879:AC879"/>
    <mergeCell ref="AD879:AE879"/>
    <mergeCell ref="P879:Q879"/>
    <mergeCell ref="R879:S879"/>
    <mergeCell ref="T879:U879"/>
    <mergeCell ref="V879:W879"/>
    <mergeCell ref="X878:Y878"/>
    <mergeCell ref="Z878:AA878"/>
    <mergeCell ref="AB878:AC878"/>
    <mergeCell ref="AD878:AE878"/>
    <mergeCell ref="P878:Q878"/>
    <mergeCell ref="R878:S878"/>
    <mergeCell ref="T878:U878"/>
    <mergeCell ref="V878:W878"/>
    <mergeCell ref="X877:Y877"/>
    <mergeCell ref="Z877:AA877"/>
    <mergeCell ref="AB877:AC877"/>
    <mergeCell ref="AD877:AE877"/>
    <mergeCell ref="P877:Q877"/>
    <mergeCell ref="R877:S877"/>
    <mergeCell ref="T877:U877"/>
    <mergeCell ref="V877:W877"/>
    <mergeCell ref="X876:Y876"/>
    <mergeCell ref="Z876:AA876"/>
    <mergeCell ref="AB876:AC876"/>
    <mergeCell ref="AD876:AE876"/>
    <mergeCell ref="P876:Q876"/>
    <mergeCell ref="R876:S876"/>
    <mergeCell ref="T876:U876"/>
    <mergeCell ref="V876:W876"/>
    <mergeCell ref="X888:Y888"/>
    <mergeCell ref="Z888:AA888"/>
    <mergeCell ref="AB888:AC888"/>
    <mergeCell ref="AD888:AE888"/>
    <mergeCell ref="P888:Q888"/>
    <mergeCell ref="R888:S888"/>
    <mergeCell ref="T888:U888"/>
    <mergeCell ref="V888:W888"/>
    <mergeCell ref="X887:Y887"/>
    <mergeCell ref="Z887:AA887"/>
    <mergeCell ref="AB887:AC887"/>
    <mergeCell ref="AD887:AE887"/>
    <mergeCell ref="P887:Q887"/>
    <mergeCell ref="R887:S887"/>
    <mergeCell ref="T887:U887"/>
    <mergeCell ref="V887:W887"/>
    <mergeCell ref="X886:Y886"/>
    <mergeCell ref="Z886:AA886"/>
    <mergeCell ref="AB886:AC886"/>
    <mergeCell ref="AD886:AE886"/>
    <mergeCell ref="P886:Q886"/>
    <mergeCell ref="R886:S886"/>
    <mergeCell ref="T886:U886"/>
    <mergeCell ref="V886:W886"/>
    <mergeCell ref="X885:Y885"/>
    <mergeCell ref="Z885:AA885"/>
    <mergeCell ref="AB885:AC885"/>
    <mergeCell ref="AD885:AE885"/>
    <mergeCell ref="P885:Q885"/>
    <mergeCell ref="R885:S885"/>
    <mergeCell ref="T885:U885"/>
    <mergeCell ref="V885:W885"/>
    <mergeCell ref="X884:Y884"/>
    <mergeCell ref="Z884:AA884"/>
    <mergeCell ref="AB884:AC884"/>
    <mergeCell ref="AD884:AE884"/>
    <mergeCell ref="P884:Q884"/>
    <mergeCell ref="R884:S884"/>
    <mergeCell ref="T884:U884"/>
    <mergeCell ref="V884:W884"/>
    <mergeCell ref="X896:Y896"/>
    <mergeCell ref="Z896:AA896"/>
    <mergeCell ref="AB896:AC896"/>
    <mergeCell ref="AD896:AE896"/>
    <mergeCell ref="P896:Q896"/>
    <mergeCell ref="R896:S896"/>
    <mergeCell ref="T896:U896"/>
    <mergeCell ref="V896:W896"/>
    <mergeCell ref="X895:Y895"/>
    <mergeCell ref="Z895:AA895"/>
    <mergeCell ref="AB895:AC895"/>
    <mergeCell ref="AD895:AE895"/>
    <mergeCell ref="P895:Q895"/>
    <mergeCell ref="R895:S895"/>
    <mergeCell ref="T895:U895"/>
    <mergeCell ref="V895:W895"/>
    <mergeCell ref="X894:Y894"/>
    <mergeCell ref="Z894:AA894"/>
    <mergeCell ref="AB894:AC894"/>
    <mergeCell ref="AD894:AE894"/>
    <mergeCell ref="P894:Q894"/>
    <mergeCell ref="R894:S894"/>
    <mergeCell ref="T894:U894"/>
    <mergeCell ref="V894:W894"/>
    <mergeCell ref="X893:Y893"/>
    <mergeCell ref="Z893:AA893"/>
    <mergeCell ref="AB893:AC893"/>
    <mergeCell ref="AD893:AE893"/>
    <mergeCell ref="P893:Q893"/>
    <mergeCell ref="R893:S893"/>
    <mergeCell ref="T893:U893"/>
    <mergeCell ref="V893:W893"/>
    <mergeCell ref="X892:Y892"/>
    <mergeCell ref="Z892:AA892"/>
    <mergeCell ref="AB892:AC892"/>
    <mergeCell ref="AD892:AE892"/>
    <mergeCell ref="P892:Q892"/>
    <mergeCell ref="R892:S892"/>
    <mergeCell ref="T892:U892"/>
    <mergeCell ref="V892:W892"/>
    <mergeCell ref="AG546:AH546"/>
    <mergeCell ref="AI546:AJ546"/>
    <mergeCell ref="M546:N546"/>
    <mergeCell ref="O546:P546"/>
    <mergeCell ref="Q546:R546"/>
    <mergeCell ref="S546:T546"/>
    <mergeCell ref="U546:V546"/>
    <mergeCell ref="W546:X546"/>
    <mergeCell ref="AC545:AD545"/>
    <mergeCell ref="AE545:AF545"/>
    <mergeCell ref="AG545:AH545"/>
    <mergeCell ref="AI545:AJ545"/>
    <mergeCell ref="A546:B546"/>
    <mergeCell ref="C546:D546"/>
    <mergeCell ref="E546:F546"/>
    <mergeCell ref="G546:H546"/>
    <mergeCell ref="I546:J546"/>
    <mergeCell ref="K546:L546"/>
    <mergeCell ref="Q545:R545"/>
    <mergeCell ref="S545:T545"/>
    <mergeCell ref="U545:V545"/>
    <mergeCell ref="W545:X545"/>
    <mergeCell ref="Y545:Z545"/>
    <mergeCell ref="AA545:AB545"/>
    <mergeCell ref="A544:B544"/>
    <mergeCell ref="C544:AJ544"/>
    <mergeCell ref="A545:B545"/>
    <mergeCell ref="C545:D545"/>
    <mergeCell ref="E545:F545"/>
    <mergeCell ref="G545:H545"/>
    <mergeCell ref="I545:J545"/>
    <mergeCell ref="K545:L545"/>
    <mergeCell ref="M545:N545"/>
    <mergeCell ref="O545:P545"/>
    <mergeCell ref="AG548:AH548"/>
    <mergeCell ref="AI548:AJ548"/>
    <mergeCell ref="M548:N548"/>
    <mergeCell ref="O548:P548"/>
    <mergeCell ref="Q548:R548"/>
    <mergeCell ref="S548:T548"/>
    <mergeCell ref="U548:V548"/>
    <mergeCell ref="W548:X548"/>
    <mergeCell ref="A548:B548"/>
    <mergeCell ref="C548:D548"/>
    <mergeCell ref="E548:F548"/>
    <mergeCell ref="G548:H548"/>
    <mergeCell ref="I548:J548"/>
    <mergeCell ref="K548:L548"/>
    <mergeCell ref="Y547:Z547"/>
    <mergeCell ref="AA547:AB547"/>
    <mergeCell ref="AC547:AD547"/>
    <mergeCell ref="AE547:AF547"/>
    <mergeCell ref="AG547:AH547"/>
    <mergeCell ref="AI547:AJ547"/>
    <mergeCell ref="M547:N547"/>
    <mergeCell ref="O547:P547"/>
    <mergeCell ref="Q547:R547"/>
    <mergeCell ref="S547:T547"/>
    <mergeCell ref="U547:V547"/>
    <mergeCell ref="W547:X547"/>
    <mergeCell ref="A547:B547"/>
    <mergeCell ref="C547:D547"/>
    <mergeCell ref="E547:F547"/>
    <mergeCell ref="G547:H547"/>
    <mergeCell ref="I547:J547"/>
    <mergeCell ref="K547:L547"/>
    <mergeCell ref="Y550:Z550"/>
    <mergeCell ref="AA550:AB550"/>
    <mergeCell ref="AC550:AD550"/>
    <mergeCell ref="AE550:AF550"/>
    <mergeCell ref="AG550:AH550"/>
    <mergeCell ref="AI550:AJ550"/>
    <mergeCell ref="M550:N550"/>
    <mergeCell ref="O550:P550"/>
    <mergeCell ref="Q550:R550"/>
    <mergeCell ref="S550:T550"/>
    <mergeCell ref="U550:V550"/>
    <mergeCell ref="W550:X550"/>
    <mergeCell ref="A550:B550"/>
    <mergeCell ref="C550:D550"/>
    <mergeCell ref="E550:F550"/>
    <mergeCell ref="G550:H550"/>
    <mergeCell ref="I550:J550"/>
    <mergeCell ref="K550:L550"/>
    <mergeCell ref="Y549:Z549"/>
    <mergeCell ref="AA549:AB549"/>
    <mergeCell ref="AC549:AD549"/>
    <mergeCell ref="AE549:AF549"/>
    <mergeCell ref="AG549:AH549"/>
    <mergeCell ref="AI549:AJ549"/>
    <mergeCell ref="M549:N549"/>
    <mergeCell ref="O549:P549"/>
    <mergeCell ref="Q549:R549"/>
    <mergeCell ref="S549:T549"/>
    <mergeCell ref="U549:V549"/>
    <mergeCell ref="W549:X549"/>
    <mergeCell ref="A549:B549"/>
    <mergeCell ref="C549:D549"/>
    <mergeCell ref="E549:F549"/>
    <mergeCell ref="G549:H549"/>
    <mergeCell ref="I549:J549"/>
    <mergeCell ref="K549:L549"/>
    <mergeCell ref="Y552:Z552"/>
    <mergeCell ref="AA552:AB552"/>
    <mergeCell ref="AC552:AD552"/>
    <mergeCell ref="AE552:AF552"/>
    <mergeCell ref="AG552:AH552"/>
    <mergeCell ref="AI552:AJ552"/>
    <mergeCell ref="M552:N552"/>
    <mergeCell ref="O552:P552"/>
    <mergeCell ref="Q552:R552"/>
    <mergeCell ref="S552:T552"/>
    <mergeCell ref="U552:V552"/>
    <mergeCell ref="W552:X552"/>
    <mergeCell ref="A552:B552"/>
    <mergeCell ref="C552:D552"/>
    <mergeCell ref="E552:F552"/>
    <mergeCell ref="G552:H552"/>
    <mergeCell ref="I552:J552"/>
    <mergeCell ref="K552:L552"/>
    <mergeCell ref="Y551:Z551"/>
    <mergeCell ref="AA551:AB551"/>
    <mergeCell ref="AC551:AD551"/>
    <mergeCell ref="AE551:AF551"/>
    <mergeCell ref="AG551:AH551"/>
    <mergeCell ref="AI551:AJ551"/>
    <mergeCell ref="M551:N551"/>
    <mergeCell ref="O551:P551"/>
    <mergeCell ref="Q551:R551"/>
    <mergeCell ref="S551:T551"/>
    <mergeCell ref="U551:V551"/>
    <mergeCell ref="W551:X551"/>
    <mergeCell ref="A551:B551"/>
    <mergeCell ref="C551:D551"/>
    <mergeCell ref="E551:F551"/>
    <mergeCell ref="G551:H551"/>
    <mergeCell ref="I551:J551"/>
    <mergeCell ref="K551:L551"/>
    <mergeCell ref="AG554:AH554"/>
    <mergeCell ref="AI554:AJ554"/>
    <mergeCell ref="M554:N554"/>
    <mergeCell ref="O554:P554"/>
    <mergeCell ref="Q554:R554"/>
    <mergeCell ref="S554:T554"/>
    <mergeCell ref="U554:V554"/>
    <mergeCell ref="W554:X554"/>
    <mergeCell ref="A554:B554"/>
    <mergeCell ref="C554:D554"/>
    <mergeCell ref="E554:F554"/>
    <mergeCell ref="G554:H554"/>
    <mergeCell ref="I554:J554"/>
    <mergeCell ref="K554:L554"/>
    <mergeCell ref="Y553:Z553"/>
    <mergeCell ref="AA553:AB553"/>
    <mergeCell ref="AC553:AD553"/>
    <mergeCell ref="AE553:AF553"/>
    <mergeCell ref="AG553:AH553"/>
    <mergeCell ref="AI553:AJ553"/>
    <mergeCell ref="M553:N553"/>
    <mergeCell ref="O553:P553"/>
    <mergeCell ref="Q553:R553"/>
    <mergeCell ref="S553:T553"/>
    <mergeCell ref="U553:V553"/>
    <mergeCell ref="W553:X553"/>
    <mergeCell ref="A553:B553"/>
    <mergeCell ref="C553:D553"/>
    <mergeCell ref="E553:F553"/>
    <mergeCell ref="G553:H553"/>
    <mergeCell ref="I553:J553"/>
    <mergeCell ref="K553:L553"/>
    <mergeCell ref="Y556:Z556"/>
    <mergeCell ref="AA556:AB556"/>
    <mergeCell ref="AC556:AD556"/>
    <mergeCell ref="AE556:AF556"/>
    <mergeCell ref="AG556:AH556"/>
    <mergeCell ref="AI556:AJ556"/>
    <mergeCell ref="M556:N556"/>
    <mergeCell ref="O556:P556"/>
    <mergeCell ref="Q556:R556"/>
    <mergeCell ref="S556:T556"/>
    <mergeCell ref="U556:V556"/>
    <mergeCell ref="W556:X556"/>
    <mergeCell ref="A556:B556"/>
    <mergeCell ref="C556:D556"/>
    <mergeCell ref="E556:F556"/>
    <mergeCell ref="G556:H556"/>
    <mergeCell ref="I556:J556"/>
    <mergeCell ref="K556:L556"/>
    <mergeCell ref="Y555:Z555"/>
    <mergeCell ref="AA555:AB555"/>
    <mergeCell ref="AC555:AD555"/>
    <mergeCell ref="AE555:AF555"/>
    <mergeCell ref="AG555:AH555"/>
    <mergeCell ref="AI555:AJ555"/>
    <mergeCell ref="M555:N555"/>
    <mergeCell ref="O555:P555"/>
    <mergeCell ref="Q555:R555"/>
    <mergeCell ref="S555:T555"/>
    <mergeCell ref="U555:V555"/>
    <mergeCell ref="W555:X555"/>
    <mergeCell ref="A555:B555"/>
    <mergeCell ref="C555:D555"/>
    <mergeCell ref="E555:F555"/>
    <mergeCell ref="G555:H555"/>
    <mergeCell ref="I555:J555"/>
    <mergeCell ref="K555:L555"/>
    <mergeCell ref="Y558:Z558"/>
    <mergeCell ref="AA558:AB558"/>
    <mergeCell ref="AC558:AD558"/>
    <mergeCell ref="AE558:AF558"/>
    <mergeCell ref="AG558:AH558"/>
    <mergeCell ref="AI558:AJ558"/>
    <mergeCell ref="M558:N558"/>
    <mergeCell ref="O558:P558"/>
    <mergeCell ref="Q558:R558"/>
    <mergeCell ref="S558:T558"/>
    <mergeCell ref="U558:V558"/>
    <mergeCell ref="W558:X558"/>
    <mergeCell ref="A558:B558"/>
    <mergeCell ref="C558:D558"/>
    <mergeCell ref="E558:F558"/>
    <mergeCell ref="G558:H558"/>
    <mergeCell ref="I558:J558"/>
    <mergeCell ref="K558:L558"/>
    <mergeCell ref="Y557:Z557"/>
    <mergeCell ref="AA557:AB557"/>
    <mergeCell ref="AC557:AD557"/>
    <mergeCell ref="AE557:AF557"/>
    <mergeCell ref="AG557:AH557"/>
    <mergeCell ref="AI557:AJ557"/>
    <mergeCell ref="M557:N557"/>
    <mergeCell ref="O557:P557"/>
    <mergeCell ref="Q557:R557"/>
    <mergeCell ref="S557:T557"/>
    <mergeCell ref="U557:V557"/>
    <mergeCell ref="W557:X557"/>
    <mergeCell ref="A557:B557"/>
    <mergeCell ref="C557:D557"/>
    <mergeCell ref="E557:F557"/>
    <mergeCell ref="G557:H557"/>
    <mergeCell ref="I557:J557"/>
    <mergeCell ref="K557:L557"/>
    <mergeCell ref="AG560:AH560"/>
    <mergeCell ref="AI560:AJ560"/>
    <mergeCell ref="M560:N560"/>
    <mergeCell ref="O560:P560"/>
    <mergeCell ref="Q560:R560"/>
    <mergeCell ref="S560:T560"/>
    <mergeCell ref="U560:V560"/>
    <mergeCell ref="W560:X560"/>
    <mergeCell ref="A560:B560"/>
    <mergeCell ref="C560:D560"/>
    <mergeCell ref="E560:F560"/>
    <mergeCell ref="G560:H560"/>
    <mergeCell ref="I560:J560"/>
    <mergeCell ref="K560:L560"/>
    <mergeCell ref="Y559:Z559"/>
    <mergeCell ref="AA559:AB559"/>
    <mergeCell ref="AC559:AD559"/>
    <mergeCell ref="AE559:AF559"/>
    <mergeCell ref="AG559:AH559"/>
    <mergeCell ref="AI559:AJ559"/>
    <mergeCell ref="M559:N559"/>
    <mergeCell ref="O559:P559"/>
    <mergeCell ref="Q559:R559"/>
    <mergeCell ref="S559:T559"/>
    <mergeCell ref="U559:V559"/>
    <mergeCell ref="W559:X559"/>
    <mergeCell ref="A559:B559"/>
    <mergeCell ref="C559:D559"/>
    <mergeCell ref="E559:F559"/>
    <mergeCell ref="G559:H559"/>
    <mergeCell ref="I559:J559"/>
    <mergeCell ref="K559:L559"/>
    <mergeCell ref="Y562:Z562"/>
    <mergeCell ref="AA562:AB562"/>
    <mergeCell ref="AC562:AD562"/>
    <mergeCell ref="AE562:AF562"/>
    <mergeCell ref="AG562:AH562"/>
    <mergeCell ref="AI562:AJ562"/>
    <mergeCell ref="M562:N562"/>
    <mergeCell ref="O562:P562"/>
    <mergeCell ref="Q562:R562"/>
    <mergeCell ref="S562:T562"/>
    <mergeCell ref="U562:V562"/>
    <mergeCell ref="W562:X562"/>
    <mergeCell ref="A562:B562"/>
    <mergeCell ref="C562:D562"/>
    <mergeCell ref="E562:F562"/>
    <mergeCell ref="G562:H562"/>
    <mergeCell ref="I562:J562"/>
    <mergeCell ref="K562:L562"/>
    <mergeCell ref="Y561:Z561"/>
    <mergeCell ref="AA561:AB561"/>
    <mergeCell ref="AC561:AD561"/>
    <mergeCell ref="AE561:AF561"/>
    <mergeCell ref="AG561:AH561"/>
    <mergeCell ref="AI561:AJ561"/>
    <mergeCell ref="M561:N561"/>
    <mergeCell ref="O561:P561"/>
    <mergeCell ref="Q561:R561"/>
    <mergeCell ref="S561:T561"/>
    <mergeCell ref="U561:V561"/>
    <mergeCell ref="W561:X561"/>
    <mergeCell ref="A561:B561"/>
    <mergeCell ref="C561:D561"/>
    <mergeCell ref="E561:F561"/>
    <mergeCell ref="G561:H561"/>
    <mergeCell ref="I561:J561"/>
    <mergeCell ref="K561:L561"/>
    <mergeCell ref="Y564:Z564"/>
    <mergeCell ref="AA564:AB564"/>
    <mergeCell ref="AC564:AD564"/>
    <mergeCell ref="AE564:AF564"/>
    <mergeCell ref="AG564:AH564"/>
    <mergeCell ref="AI564:AJ564"/>
    <mergeCell ref="M564:N564"/>
    <mergeCell ref="O564:P564"/>
    <mergeCell ref="Q564:R564"/>
    <mergeCell ref="S564:T564"/>
    <mergeCell ref="U564:V564"/>
    <mergeCell ref="W564:X564"/>
    <mergeCell ref="A564:B564"/>
    <mergeCell ref="C564:D564"/>
    <mergeCell ref="E564:F564"/>
    <mergeCell ref="G564:H564"/>
    <mergeCell ref="I564:J564"/>
    <mergeCell ref="K564:L564"/>
    <mergeCell ref="Y563:Z563"/>
    <mergeCell ref="AA563:AB563"/>
    <mergeCell ref="AC563:AD563"/>
    <mergeCell ref="AE563:AF563"/>
    <mergeCell ref="AG563:AH563"/>
    <mergeCell ref="AI563:AJ563"/>
    <mergeCell ref="M563:N563"/>
    <mergeCell ref="O563:P563"/>
    <mergeCell ref="Q563:R563"/>
    <mergeCell ref="S563:T563"/>
    <mergeCell ref="U563:V563"/>
    <mergeCell ref="W563:X563"/>
    <mergeCell ref="A563:B563"/>
    <mergeCell ref="C563:D563"/>
    <mergeCell ref="E563:F563"/>
    <mergeCell ref="G563:H563"/>
    <mergeCell ref="I563:J563"/>
    <mergeCell ref="K563:L563"/>
    <mergeCell ref="AG566:AH566"/>
    <mergeCell ref="AI566:AJ566"/>
    <mergeCell ref="M566:N566"/>
    <mergeCell ref="O566:P566"/>
    <mergeCell ref="Q566:R566"/>
    <mergeCell ref="S566:T566"/>
    <mergeCell ref="U566:V566"/>
    <mergeCell ref="W566:X566"/>
    <mergeCell ref="A566:B566"/>
    <mergeCell ref="C566:D566"/>
    <mergeCell ref="E566:F566"/>
    <mergeCell ref="G566:H566"/>
    <mergeCell ref="I566:J566"/>
    <mergeCell ref="K566:L566"/>
    <mergeCell ref="Y565:Z565"/>
    <mergeCell ref="AA565:AB565"/>
    <mergeCell ref="AC565:AD565"/>
    <mergeCell ref="AE565:AF565"/>
    <mergeCell ref="AG565:AH565"/>
    <mergeCell ref="AI565:AJ565"/>
    <mergeCell ref="M565:N565"/>
    <mergeCell ref="O565:P565"/>
    <mergeCell ref="Q565:R565"/>
    <mergeCell ref="S565:T565"/>
    <mergeCell ref="U565:V565"/>
    <mergeCell ref="W565:X565"/>
    <mergeCell ref="A565:B565"/>
    <mergeCell ref="C565:D565"/>
    <mergeCell ref="E565:F565"/>
    <mergeCell ref="G565:H565"/>
    <mergeCell ref="I565:J565"/>
    <mergeCell ref="K565:L565"/>
    <mergeCell ref="Y568:Z568"/>
    <mergeCell ref="AA568:AB568"/>
    <mergeCell ref="AC568:AD568"/>
    <mergeCell ref="AE568:AF568"/>
    <mergeCell ref="AG568:AH568"/>
    <mergeCell ref="AI568:AJ568"/>
    <mergeCell ref="M568:N568"/>
    <mergeCell ref="O568:P568"/>
    <mergeCell ref="Q568:R568"/>
    <mergeCell ref="S568:T568"/>
    <mergeCell ref="U568:V568"/>
    <mergeCell ref="W568:X568"/>
    <mergeCell ref="A568:B568"/>
    <mergeCell ref="C568:D568"/>
    <mergeCell ref="E568:F568"/>
    <mergeCell ref="G568:H568"/>
    <mergeCell ref="I568:J568"/>
    <mergeCell ref="K568:L568"/>
    <mergeCell ref="Y567:Z567"/>
    <mergeCell ref="AA567:AB567"/>
    <mergeCell ref="AC567:AD567"/>
    <mergeCell ref="AE567:AF567"/>
    <mergeCell ref="AG567:AH567"/>
    <mergeCell ref="AI567:AJ567"/>
    <mergeCell ref="M567:N567"/>
    <mergeCell ref="O567:P567"/>
    <mergeCell ref="Q567:R567"/>
    <mergeCell ref="S567:T567"/>
    <mergeCell ref="U567:V567"/>
    <mergeCell ref="W567:X567"/>
    <mergeCell ref="A567:B567"/>
    <mergeCell ref="C567:D567"/>
    <mergeCell ref="E567:F567"/>
    <mergeCell ref="G567:H567"/>
    <mergeCell ref="I567:J567"/>
    <mergeCell ref="K567:L567"/>
    <mergeCell ref="Y570:Z570"/>
    <mergeCell ref="AA570:AB570"/>
    <mergeCell ref="AC570:AD570"/>
    <mergeCell ref="AE570:AF570"/>
    <mergeCell ref="AG570:AH570"/>
    <mergeCell ref="AI570:AJ570"/>
    <mergeCell ref="M570:N570"/>
    <mergeCell ref="O570:P570"/>
    <mergeCell ref="Q570:R570"/>
    <mergeCell ref="S570:T570"/>
    <mergeCell ref="U570:V570"/>
    <mergeCell ref="W570:X570"/>
    <mergeCell ref="A570:B570"/>
    <mergeCell ref="C570:D570"/>
    <mergeCell ref="E570:F570"/>
    <mergeCell ref="G570:H570"/>
    <mergeCell ref="I570:J570"/>
    <mergeCell ref="K570:L570"/>
    <mergeCell ref="Y569:Z569"/>
    <mergeCell ref="AA569:AB569"/>
    <mergeCell ref="AC569:AD569"/>
    <mergeCell ref="AE569:AF569"/>
    <mergeCell ref="AG569:AH569"/>
    <mergeCell ref="AI569:AJ569"/>
    <mergeCell ref="M569:N569"/>
    <mergeCell ref="O569:P569"/>
    <mergeCell ref="Q569:R569"/>
    <mergeCell ref="S569:T569"/>
    <mergeCell ref="U569:V569"/>
    <mergeCell ref="W569:X569"/>
    <mergeCell ref="A569:B569"/>
    <mergeCell ref="C569:D569"/>
    <mergeCell ref="E569:F569"/>
    <mergeCell ref="G569:H569"/>
    <mergeCell ref="I569:J569"/>
    <mergeCell ref="K569:L569"/>
    <mergeCell ref="AG572:AH572"/>
    <mergeCell ref="AI572:AJ572"/>
    <mergeCell ref="M572:N572"/>
    <mergeCell ref="O572:P572"/>
    <mergeCell ref="Q572:R572"/>
    <mergeCell ref="S572:T572"/>
    <mergeCell ref="U572:V572"/>
    <mergeCell ref="W572:X572"/>
    <mergeCell ref="A572:B572"/>
    <mergeCell ref="C572:D572"/>
    <mergeCell ref="E572:F572"/>
    <mergeCell ref="G572:H572"/>
    <mergeCell ref="I572:J572"/>
    <mergeCell ref="K572:L572"/>
    <mergeCell ref="Y571:Z571"/>
    <mergeCell ref="AA571:AB571"/>
    <mergeCell ref="AC571:AD571"/>
    <mergeCell ref="AE571:AF571"/>
    <mergeCell ref="AG571:AH571"/>
    <mergeCell ref="AI571:AJ571"/>
    <mergeCell ref="M571:N571"/>
    <mergeCell ref="O571:P571"/>
    <mergeCell ref="Q571:R571"/>
    <mergeCell ref="S571:T571"/>
    <mergeCell ref="U571:V571"/>
    <mergeCell ref="W571:X571"/>
    <mergeCell ref="A571:B571"/>
    <mergeCell ref="C571:D571"/>
    <mergeCell ref="E571:F571"/>
    <mergeCell ref="G571:H571"/>
    <mergeCell ref="I571:J571"/>
    <mergeCell ref="K571:L571"/>
    <mergeCell ref="Y574:Z574"/>
    <mergeCell ref="AA574:AB574"/>
    <mergeCell ref="AC574:AD574"/>
    <mergeCell ref="AE574:AF574"/>
    <mergeCell ref="AG574:AH574"/>
    <mergeCell ref="AI574:AJ574"/>
    <mergeCell ref="M574:N574"/>
    <mergeCell ref="O574:P574"/>
    <mergeCell ref="Q574:R574"/>
    <mergeCell ref="S574:T574"/>
    <mergeCell ref="U574:V574"/>
    <mergeCell ref="W574:X574"/>
    <mergeCell ref="A574:B574"/>
    <mergeCell ref="C574:D574"/>
    <mergeCell ref="E574:F574"/>
    <mergeCell ref="G574:H574"/>
    <mergeCell ref="I574:J574"/>
    <mergeCell ref="K574:L574"/>
    <mergeCell ref="Y573:Z573"/>
    <mergeCell ref="AA573:AB573"/>
    <mergeCell ref="AC573:AD573"/>
    <mergeCell ref="AE573:AF573"/>
    <mergeCell ref="AG573:AH573"/>
    <mergeCell ref="AI573:AJ573"/>
    <mergeCell ref="M573:N573"/>
    <mergeCell ref="O573:P573"/>
    <mergeCell ref="Q573:R573"/>
    <mergeCell ref="S573:T573"/>
    <mergeCell ref="U573:V573"/>
    <mergeCell ref="W573:X573"/>
    <mergeCell ref="A573:B573"/>
    <mergeCell ref="C573:D573"/>
    <mergeCell ref="E573:F573"/>
    <mergeCell ref="G573:H573"/>
    <mergeCell ref="I573:J573"/>
    <mergeCell ref="K573:L573"/>
    <mergeCell ref="Y576:Z576"/>
    <mergeCell ref="AA576:AB576"/>
    <mergeCell ref="AC576:AD576"/>
    <mergeCell ref="AE576:AF576"/>
    <mergeCell ref="AG576:AH576"/>
    <mergeCell ref="AI576:AJ576"/>
    <mergeCell ref="M576:N576"/>
    <mergeCell ref="O576:P576"/>
    <mergeCell ref="Q576:R576"/>
    <mergeCell ref="S576:T576"/>
    <mergeCell ref="U576:V576"/>
    <mergeCell ref="W576:X576"/>
    <mergeCell ref="A576:B576"/>
    <mergeCell ref="C576:D576"/>
    <mergeCell ref="E576:F576"/>
    <mergeCell ref="G576:H576"/>
    <mergeCell ref="I576:J576"/>
    <mergeCell ref="K576:L576"/>
    <mergeCell ref="Y575:Z575"/>
    <mergeCell ref="AA575:AB575"/>
    <mergeCell ref="AC575:AD575"/>
    <mergeCell ref="AE575:AF575"/>
    <mergeCell ref="AG575:AH575"/>
    <mergeCell ref="AI575:AJ575"/>
    <mergeCell ref="M575:N575"/>
    <mergeCell ref="O575:P575"/>
    <mergeCell ref="Q575:R575"/>
    <mergeCell ref="S575:T575"/>
    <mergeCell ref="U575:V575"/>
    <mergeCell ref="W575:X575"/>
    <mergeCell ref="A575:B575"/>
    <mergeCell ref="C575:D575"/>
    <mergeCell ref="E575:F575"/>
    <mergeCell ref="G575:H575"/>
    <mergeCell ref="I575:J575"/>
    <mergeCell ref="K575:L575"/>
    <mergeCell ref="AG578:AH578"/>
    <mergeCell ref="AI578:AJ578"/>
    <mergeCell ref="M578:N578"/>
    <mergeCell ref="O578:P578"/>
    <mergeCell ref="Q578:R578"/>
    <mergeCell ref="S578:T578"/>
    <mergeCell ref="U578:V578"/>
    <mergeCell ref="W578:X578"/>
    <mergeCell ref="A578:B578"/>
    <mergeCell ref="C578:D578"/>
    <mergeCell ref="E578:F578"/>
    <mergeCell ref="G578:H578"/>
    <mergeCell ref="I578:J578"/>
    <mergeCell ref="K578:L578"/>
    <mergeCell ref="Y577:Z577"/>
    <mergeCell ref="AA577:AB577"/>
    <mergeCell ref="AC577:AD577"/>
    <mergeCell ref="AE577:AF577"/>
    <mergeCell ref="AG577:AH577"/>
    <mergeCell ref="AI577:AJ577"/>
    <mergeCell ref="M577:N577"/>
    <mergeCell ref="O577:P577"/>
    <mergeCell ref="Q577:R577"/>
    <mergeCell ref="S577:T577"/>
    <mergeCell ref="U577:V577"/>
    <mergeCell ref="W577:X577"/>
    <mergeCell ref="A577:B577"/>
    <mergeCell ref="C577:D577"/>
    <mergeCell ref="E577:F577"/>
    <mergeCell ref="G577:H577"/>
    <mergeCell ref="I577:J577"/>
    <mergeCell ref="K577:L577"/>
    <mergeCell ref="Y580:Z580"/>
    <mergeCell ref="AA580:AB580"/>
    <mergeCell ref="AC580:AD580"/>
    <mergeCell ref="AE580:AF580"/>
    <mergeCell ref="AG580:AH580"/>
    <mergeCell ref="AI580:AJ580"/>
    <mergeCell ref="M580:N580"/>
    <mergeCell ref="O580:P580"/>
    <mergeCell ref="Q580:R580"/>
    <mergeCell ref="S580:T580"/>
    <mergeCell ref="U580:V580"/>
    <mergeCell ref="W580:X580"/>
    <mergeCell ref="A580:B580"/>
    <mergeCell ref="C580:D580"/>
    <mergeCell ref="E580:F580"/>
    <mergeCell ref="G580:H580"/>
    <mergeCell ref="I580:J580"/>
    <mergeCell ref="K580:L580"/>
    <mergeCell ref="Y579:Z579"/>
    <mergeCell ref="AA579:AB579"/>
    <mergeCell ref="AC579:AD579"/>
    <mergeCell ref="AE579:AF579"/>
    <mergeCell ref="AG579:AH579"/>
    <mergeCell ref="AI579:AJ579"/>
    <mergeCell ref="M579:N579"/>
    <mergeCell ref="O579:P579"/>
    <mergeCell ref="Q579:R579"/>
    <mergeCell ref="S579:T579"/>
    <mergeCell ref="U579:V579"/>
    <mergeCell ref="W579:X579"/>
    <mergeCell ref="A579:B579"/>
    <mergeCell ref="C579:D579"/>
    <mergeCell ref="E579:F579"/>
    <mergeCell ref="G579:H579"/>
    <mergeCell ref="I579:J579"/>
    <mergeCell ref="K579:L579"/>
    <mergeCell ref="Y582:Z582"/>
    <mergeCell ref="AA582:AB582"/>
    <mergeCell ref="AC582:AD582"/>
    <mergeCell ref="AE582:AF582"/>
    <mergeCell ref="AG582:AH582"/>
    <mergeCell ref="AI582:AJ582"/>
    <mergeCell ref="M582:N582"/>
    <mergeCell ref="O582:P582"/>
    <mergeCell ref="Q582:R582"/>
    <mergeCell ref="S582:T582"/>
    <mergeCell ref="U582:V582"/>
    <mergeCell ref="W582:X582"/>
    <mergeCell ref="A582:B582"/>
    <mergeCell ref="C582:D582"/>
    <mergeCell ref="E582:F582"/>
    <mergeCell ref="G582:H582"/>
    <mergeCell ref="I582:J582"/>
    <mergeCell ref="K582:L582"/>
    <mergeCell ref="Y581:Z581"/>
    <mergeCell ref="AA581:AB581"/>
    <mergeCell ref="AC581:AD581"/>
    <mergeCell ref="AE581:AF581"/>
    <mergeCell ref="AG581:AH581"/>
    <mergeCell ref="AI581:AJ581"/>
    <mergeCell ref="M581:N581"/>
    <mergeCell ref="O581:P581"/>
    <mergeCell ref="Q581:R581"/>
    <mergeCell ref="S581:T581"/>
    <mergeCell ref="U581:V581"/>
    <mergeCell ref="W581:X581"/>
    <mergeCell ref="A581:B581"/>
    <mergeCell ref="C581:D581"/>
    <mergeCell ref="E581:F581"/>
    <mergeCell ref="G581:H581"/>
    <mergeCell ref="I581:J581"/>
    <mergeCell ref="K581:L581"/>
    <mergeCell ref="AC584:AD584"/>
    <mergeCell ref="AE584:AF584"/>
    <mergeCell ref="AG584:AH584"/>
    <mergeCell ref="AI584:AJ584"/>
    <mergeCell ref="M584:N584"/>
    <mergeCell ref="O584:P584"/>
    <mergeCell ref="Q584:R584"/>
    <mergeCell ref="S584:T584"/>
    <mergeCell ref="U584:V584"/>
    <mergeCell ref="W584:X584"/>
    <mergeCell ref="A584:B584"/>
    <mergeCell ref="C584:D584"/>
    <mergeCell ref="E584:F584"/>
    <mergeCell ref="G584:H584"/>
    <mergeCell ref="I584:J584"/>
    <mergeCell ref="K584:L584"/>
    <mergeCell ref="Y583:Z583"/>
    <mergeCell ref="AA583:AB583"/>
    <mergeCell ref="AC583:AD583"/>
    <mergeCell ref="AE583:AF583"/>
    <mergeCell ref="AG583:AH583"/>
    <mergeCell ref="AI583:AJ583"/>
    <mergeCell ref="M583:N583"/>
    <mergeCell ref="O583:P583"/>
    <mergeCell ref="Q583:R583"/>
    <mergeCell ref="S583:T583"/>
    <mergeCell ref="U583:V583"/>
    <mergeCell ref="W583:X583"/>
    <mergeCell ref="A583:B583"/>
    <mergeCell ref="C583:D583"/>
    <mergeCell ref="E583:F583"/>
    <mergeCell ref="G583:H583"/>
    <mergeCell ref="I583:J583"/>
    <mergeCell ref="K583:L583"/>
    <mergeCell ref="Y586:Z586"/>
    <mergeCell ref="AA586:AB586"/>
    <mergeCell ref="AC586:AD586"/>
    <mergeCell ref="AE586:AF586"/>
    <mergeCell ref="AG586:AH586"/>
    <mergeCell ref="AI586:AJ586"/>
    <mergeCell ref="M586:N586"/>
    <mergeCell ref="O586:P586"/>
    <mergeCell ref="Q586:R586"/>
    <mergeCell ref="S586:T586"/>
    <mergeCell ref="U586:V586"/>
    <mergeCell ref="W586:X586"/>
    <mergeCell ref="A586:B586"/>
    <mergeCell ref="C586:D586"/>
    <mergeCell ref="E586:F586"/>
    <mergeCell ref="G586:H586"/>
    <mergeCell ref="I586:J586"/>
    <mergeCell ref="K586:L586"/>
    <mergeCell ref="Y585:Z585"/>
    <mergeCell ref="AA585:AB585"/>
    <mergeCell ref="AC585:AD585"/>
    <mergeCell ref="AE585:AF585"/>
    <mergeCell ref="AG585:AH585"/>
    <mergeCell ref="AI585:AJ585"/>
    <mergeCell ref="M585:N585"/>
    <mergeCell ref="O585:P585"/>
    <mergeCell ref="Q585:R585"/>
    <mergeCell ref="S585:T585"/>
    <mergeCell ref="U585:V585"/>
    <mergeCell ref="W585:X585"/>
    <mergeCell ref="A585:B585"/>
    <mergeCell ref="C585:D585"/>
    <mergeCell ref="E585:F585"/>
    <mergeCell ref="G585:H585"/>
    <mergeCell ref="I585:J585"/>
    <mergeCell ref="K585:L585"/>
    <mergeCell ref="Y588:Z588"/>
    <mergeCell ref="AA588:AB588"/>
    <mergeCell ref="AC588:AD588"/>
    <mergeCell ref="AE588:AF588"/>
    <mergeCell ref="AG588:AH588"/>
    <mergeCell ref="AI588:AJ588"/>
    <mergeCell ref="M588:N588"/>
    <mergeCell ref="O588:P588"/>
    <mergeCell ref="Q588:R588"/>
    <mergeCell ref="S588:T588"/>
    <mergeCell ref="U588:V588"/>
    <mergeCell ref="W588:X588"/>
    <mergeCell ref="A588:B588"/>
    <mergeCell ref="C588:D588"/>
    <mergeCell ref="E588:F588"/>
    <mergeCell ref="G588:H588"/>
    <mergeCell ref="I588:J588"/>
    <mergeCell ref="K588:L588"/>
    <mergeCell ref="Y587:Z587"/>
    <mergeCell ref="AA587:AB587"/>
    <mergeCell ref="AC587:AD587"/>
    <mergeCell ref="AE587:AF587"/>
    <mergeCell ref="AG587:AH587"/>
    <mergeCell ref="AI587:AJ587"/>
    <mergeCell ref="M587:N587"/>
    <mergeCell ref="O587:P587"/>
    <mergeCell ref="Q587:R587"/>
    <mergeCell ref="S587:T587"/>
    <mergeCell ref="U587:V587"/>
    <mergeCell ref="W587:X587"/>
    <mergeCell ref="A587:B587"/>
    <mergeCell ref="C587:D587"/>
    <mergeCell ref="E587:F587"/>
    <mergeCell ref="G587:H587"/>
    <mergeCell ref="I587:J587"/>
    <mergeCell ref="K587:L587"/>
    <mergeCell ref="Y590:Z590"/>
    <mergeCell ref="AA590:AB590"/>
    <mergeCell ref="AC590:AD590"/>
    <mergeCell ref="AE590:AF590"/>
    <mergeCell ref="AG590:AH590"/>
    <mergeCell ref="AI590:AJ590"/>
    <mergeCell ref="M590:N590"/>
    <mergeCell ref="O590:P590"/>
    <mergeCell ref="Q590:R590"/>
    <mergeCell ref="S590:T590"/>
    <mergeCell ref="U590:V590"/>
    <mergeCell ref="W590:X590"/>
    <mergeCell ref="A590:B590"/>
    <mergeCell ref="C590:D590"/>
    <mergeCell ref="E590:F590"/>
    <mergeCell ref="G590:H590"/>
    <mergeCell ref="I590:J590"/>
    <mergeCell ref="K590:L590"/>
    <mergeCell ref="Y589:Z589"/>
    <mergeCell ref="AA589:AB589"/>
    <mergeCell ref="AC589:AD589"/>
    <mergeCell ref="AE589:AF589"/>
    <mergeCell ref="AG589:AH589"/>
    <mergeCell ref="AI589:AJ589"/>
    <mergeCell ref="M589:N589"/>
    <mergeCell ref="O589:P589"/>
    <mergeCell ref="Q589:R589"/>
    <mergeCell ref="S589:T589"/>
    <mergeCell ref="U589:V589"/>
    <mergeCell ref="W589:X589"/>
    <mergeCell ref="A589:B589"/>
    <mergeCell ref="C589:D589"/>
    <mergeCell ref="E589:F589"/>
    <mergeCell ref="G589:H589"/>
    <mergeCell ref="I589:J589"/>
    <mergeCell ref="K589:L589"/>
    <mergeCell ref="Y592:Z592"/>
    <mergeCell ref="AA592:AB592"/>
    <mergeCell ref="AC592:AD592"/>
    <mergeCell ref="AE592:AF592"/>
    <mergeCell ref="AG592:AH592"/>
    <mergeCell ref="AI592:AJ592"/>
    <mergeCell ref="M592:N592"/>
    <mergeCell ref="O592:P592"/>
    <mergeCell ref="Q592:R592"/>
    <mergeCell ref="S592:T592"/>
    <mergeCell ref="U592:V592"/>
    <mergeCell ref="W592:X592"/>
    <mergeCell ref="A592:B592"/>
    <mergeCell ref="C592:D592"/>
    <mergeCell ref="E592:F592"/>
    <mergeCell ref="G592:H592"/>
    <mergeCell ref="I592:J592"/>
    <mergeCell ref="K592:L592"/>
    <mergeCell ref="Y591:Z591"/>
    <mergeCell ref="AA591:AB591"/>
    <mergeCell ref="AC591:AD591"/>
    <mergeCell ref="AE591:AF591"/>
    <mergeCell ref="AG591:AH591"/>
    <mergeCell ref="AI591:AJ591"/>
    <mergeCell ref="M591:N591"/>
    <mergeCell ref="O591:P591"/>
    <mergeCell ref="Q591:R591"/>
    <mergeCell ref="S591:T591"/>
    <mergeCell ref="U591:V591"/>
    <mergeCell ref="W591:X591"/>
    <mergeCell ref="A591:B591"/>
    <mergeCell ref="C591:D591"/>
    <mergeCell ref="E591:F591"/>
    <mergeCell ref="G591:H591"/>
    <mergeCell ref="I591:J591"/>
    <mergeCell ref="K591:L591"/>
    <mergeCell ref="Y594:Z594"/>
    <mergeCell ref="AA594:AB594"/>
    <mergeCell ref="AC594:AD594"/>
    <mergeCell ref="AE594:AF594"/>
    <mergeCell ref="AG594:AH594"/>
    <mergeCell ref="AI594:AJ594"/>
    <mergeCell ref="M594:N594"/>
    <mergeCell ref="O594:P594"/>
    <mergeCell ref="Q594:R594"/>
    <mergeCell ref="S594:T594"/>
    <mergeCell ref="U594:V594"/>
    <mergeCell ref="W594:X594"/>
    <mergeCell ref="A594:B594"/>
    <mergeCell ref="C594:D594"/>
    <mergeCell ref="E594:F594"/>
    <mergeCell ref="G594:H594"/>
    <mergeCell ref="I594:J594"/>
    <mergeCell ref="K594:L594"/>
    <mergeCell ref="Y593:Z593"/>
    <mergeCell ref="AA593:AB593"/>
    <mergeCell ref="AC593:AD593"/>
    <mergeCell ref="AE593:AF593"/>
    <mergeCell ref="AG593:AH593"/>
    <mergeCell ref="AI593:AJ593"/>
    <mergeCell ref="M593:N593"/>
    <mergeCell ref="O593:P593"/>
    <mergeCell ref="Q593:R593"/>
    <mergeCell ref="S593:T593"/>
    <mergeCell ref="U593:V593"/>
    <mergeCell ref="W593:X593"/>
    <mergeCell ref="A593:B593"/>
    <mergeCell ref="C593:D593"/>
    <mergeCell ref="E593:F593"/>
    <mergeCell ref="G593:H593"/>
    <mergeCell ref="I593:J593"/>
    <mergeCell ref="K593:L593"/>
    <mergeCell ref="Y596:Z596"/>
    <mergeCell ref="AA596:AB596"/>
    <mergeCell ref="AC596:AD596"/>
    <mergeCell ref="AE596:AF596"/>
    <mergeCell ref="AG596:AH596"/>
    <mergeCell ref="AI596:AJ596"/>
    <mergeCell ref="M596:N596"/>
    <mergeCell ref="O596:P596"/>
    <mergeCell ref="Q596:R596"/>
    <mergeCell ref="S596:T596"/>
    <mergeCell ref="U596:V596"/>
    <mergeCell ref="W596:X596"/>
    <mergeCell ref="A596:B596"/>
    <mergeCell ref="C596:D596"/>
    <mergeCell ref="E596:F596"/>
    <mergeCell ref="G596:H596"/>
    <mergeCell ref="I596:J596"/>
    <mergeCell ref="K596:L596"/>
    <mergeCell ref="Y595:Z595"/>
    <mergeCell ref="AA595:AB595"/>
    <mergeCell ref="AC595:AD595"/>
    <mergeCell ref="AE595:AF595"/>
    <mergeCell ref="AG595:AH595"/>
    <mergeCell ref="AI595:AJ595"/>
    <mergeCell ref="M595:N595"/>
    <mergeCell ref="O595:P595"/>
    <mergeCell ref="Q595:R595"/>
    <mergeCell ref="S595:T595"/>
    <mergeCell ref="U595:V595"/>
    <mergeCell ref="W595:X595"/>
    <mergeCell ref="A595:B595"/>
    <mergeCell ref="C595:D595"/>
    <mergeCell ref="E595:F595"/>
    <mergeCell ref="G595:H595"/>
    <mergeCell ref="I595:J595"/>
    <mergeCell ref="K595:L595"/>
    <mergeCell ref="Y598:Z598"/>
    <mergeCell ref="AA598:AB598"/>
    <mergeCell ref="AC598:AD598"/>
    <mergeCell ref="AE598:AF598"/>
    <mergeCell ref="AG598:AH598"/>
    <mergeCell ref="AI598:AJ598"/>
    <mergeCell ref="M598:N598"/>
    <mergeCell ref="O598:P598"/>
    <mergeCell ref="Q598:R598"/>
    <mergeCell ref="S598:T598"/>
    <mergeCell ref="U598:V598"/>
    <mergeCell ref="W598:X598"/>
    <mergeCell ref="A598:B598"/>
    <mergeCell ref="C598:D598"/>
    <mergeCell ref="E598:F598"/>
    <mergeCell ref="G598:H598"/>
    <mergeCell ref="I598:J598"/>
    <mergeCell ref="K598:L598"/>
    <mergeCell ref="Y597:Z597"/>
    <mergeCell ref="AA597:AB597"/>
    <mergeCell ref="AC597:AD597"/>
    <mergeCell ref="AE597:AF597"/>
    <mergeCell ref="AG597:AH597"/>
    <mergeCell ref="AI597:AJ597"/>
    <mergeCell ref="M597:N597"/>
    <mergeCell ref="O597:P597"/>
    <mergeCell ref="Q597:R597"/>
    <mergeCell ref="S597:T597"/>
    <mergeCell ref="U597:V597"/>
    <mergeCell ref="W597:X597"/>
    <mergeCell ref="A597:B597"/>
    <mergeCell ref="C597:D597"/>
    <mergeCell ref="E597:F597"/>
    <mergeCell ref="G597:H597"/>
    <mergeCell ref="I597:J597"/>
    <mergeCell ref="K597:L597"/>
    <mergeCell ref="Y600:Z600"/>
    <mergeCell ref="AA600:AB600"/>
    <mergeCell ref="AC600:AD600"/>
    <mergeCell ref="AE600:AF600"/>
    <mergeCell ref="AG600:AH600"/>
    <mergeCell ref="AI600:AJ600"/>
    <mergeCell ref="M600:N600"/>
    <mergeCell ref="O600:P600"/>
    <mergeCell ref="Q600:R600"/>
    <mergeCell ref="S600:T600"/>
    <mergeCell ref="U600:V600"/>
    <mergeCell ref="W600:X600"/>
    <mergeCell ref="A600:B600"/>
    <mergeCell ref="C600:D600"/>
    <mergeCell ref="E600:F600"/>
    <mergeCell ref="G600:H600"/>
    <mergeCell ref="I600:J600"/>
    <mergeCell ref="K600:L600"/>
    <mergeCell ref="Y599:Z599"/>
    <mergeCell ref="AA599:AB599"/>
    <mergeCell ref="AC599:AD599"/>
    <mergeCell ref="AE599:AF599"/>
    <mergeCell ref="AG599:AH599"/>
    <mergeCell ref="AI599:AJ599"/>
    <mergeCell ref="M599:N599"/>
    <mergeCell ref="O599:P599"/>
    <mergeCell ref="Q599:R599"/>
    <mergeCell ref="S599:T599"/>
    <mergeCell ref="U599:V599"/>
    <mergeCell ref="W599:X599"/>
    <mergeCell ref="A599:B599"/>
    <mergeCell ref="C599:D599"/>
    <mergeCell ref="E599:F599"/>
    <mergeCell ref="G599:H599"/>
    <mergeCell ref="I599:J599"/>
    <mergeCell ref="K599:L599"/>
    <mergeCell ref="Y602:Z602"/>
    <mergeCell ref="AA602:AB602"/>
    <mergeCell ref="AC602:AD602"/>
    <mergeCell ref="AE602:AF602"/>
    <mergeCell ref="AG602:AH602"/>
    <mergeCell ref="AI602:AJ602"/>
    <mergeCell ref="M602:N602"/>
    <mergeCell ref="O602:P602"/>
    <mergeCell ref="Q602:R602"/>
    <mergeCell ref="S602:T602"/>
    <mergeCell ref="U602:V602"/>
    <mergeCell ref="W602:X602"/>
    <mergeCell ref="A602:B602"/>
    <mergeCell ref="C602:D602"/>
    <mergeCell ref="E602:F602"/>
    <mergeCell ref="G602:H602"/>
    <mergeCell ref="I602:J602"/>
    <mergeCell ref="K602:L602"/>
    <mergeCell ref="Y601:Z601"/>
    <mergeCell ref="AA601:AB601"/>
    <mergeCell ref="AC601:AD601"/>
    <mergeCell ref="AE601:AF601"/>
    <mergeCell ref="AG601:AH601"/>
    <mergeCell ref="AI601:AJ601"/>
    <mergeCell ref="M601:N601"/>
    <mergeCell ref="O601:P601"/>
    <mergeCell ref="Q601:R601"/>
    <mergeCell ref="S601:T601"/>
    <mergeCell ref="U601:V601"/>
    <mergeCell ref="W601:X601"/>
    <mergeCell ref="A601:B601"/>
    <mergeCell ref="C601:D601"/>
    <mergeCell ref="E601:F601"/>
    <mergeCell ref="G601:H601"/>
    <mergeCell ref="I601:J601"/>
    <mergeCell ref="K601:L601"/>
    <mergeCell ref="Y604:Z604"/>
    <mergeCell ref="AA604:AB604"/>
    <mergeCell ref="AC604:AD604"/>
    <mergeCell ref="AE604:AF604"/>
    <mergeCell ref="AG604:AH604"/>
    <mergeCell ref="AI604:AJ604"/>
    <mergeCell ref="M604:N604"/>
    <mergeCell ref="O604:P604"/>
    <mergeCell ref="Q604:R604"/>
    <mergeCell ref="S604:T604"/>
    <mergeCell ref="U604:V604"/>
    <mergeCell ref="W604:X604"/>
    <mergeCell ref="A604:B604"/>
    <mergeCell ref="C604:D604"/>
    <mergeCell ref="E604:F604"/>
    <mergeCell ref="G604:H604"/>
    <mergeCell ref="I604:J604"/>
    <mergeCell ref="K604:L604"/>
    <mergeCell ref="Y603:Z603"/>
    <mergeCell ref="AA603:AB603"/>
    <mergeCell ref="AC603:AD603"/>
    <mergeCell ref="AE603:AF603"/>
    <mergeCell ref="AG603:AH603"/>
    <mergeCell ref="AI603:AJ603"/>
    <mergeCell ref="M603:N603"/>
    <mergeCell ref="O603:P603"/>
    <mergeCell ref="Q603:R603"/>
    <mergeCell ref="S603:T603"/>
    <mergeCell ref="U603:V603"/>
    <mergeCell ref="W603:X603"/>
    <mergeCell ref="A603:B603"/>
    <mergeCell ref="C603:D603"/>
    <mergeCell ref="E603:F603"/>
    <mergeCell ref="G603:H603"/>
    <mergeCell ref="I603:J603"/>
    <mergeCell ref="K603:L603"/>
    <mergeCell ref="Y606:Z606"/>
    <mergeCell ref="AA606:AB606"/>
    <mergeCell ref="AC606:AD606"/>
    <mergeCell ref="AE606:AF606"/>
    <mergeCell ref="AG606:AH606"/>
    <mergeCell ref="AI606:AJ606"/>
    <mergeCell ref="M606:N606"/>
    <mergeCell ref="O606:P606"/>
    <mergeCell ref="Q606:R606"/>
    <mergeCell ref="S606:T606"/>
    <mergeCell ref="U606:V606"/>
    <mergeCell ref="W606:X606"/>
    <mergeCell ref="A606:B606"/>
    <mergeCell ref="C606:D606"/>
    <mergeCell ref="E606:F606"/>
    <mergeCell ref="G606:H606"/>
    <mergeCell ref="I606:J606"/>
    <mergeCell ref="K606:L606"/>
    <mergeCell ref="Y605:Z605"/>
    <mergeCell ref="AA605:AB605"/>
    <mergeCell ref="AC605:AD605"/>
    <mergeCell ref="AE605:AF605"/>
    <mergeCell ref="AG605:AH605"/>
    <mergeCell ref="AI605:AJ605"/>
    <mergeCell ref="M605:N605"/>
    <mergeCell ref="O605:P605"/>
    <mergeCell ref="Q605:R605"/>
    <mergeCell ref="S605:T605"/>
    <mergeCell ref="U605:V605"/>
    <mergeCell ref="W605:X605"/>
    <mergeCell ref="A605:B605"/>
    <mergeCell ref="C605:D605"/>
    <mergeCell ref="E605:F605"/>
    <mergeCell ref="G605:H605"/>
    <mergeCell ref="I605:J605"/>
    <mergeCell ref="K605:L605"/>
    <mergeCell ref="Y608:Z608"/>
    <mergeCell ref="AA608:AB608"/>
    <mergeCell ref="AC608:AD608"/>
    <mergeCell ref="AE608:AF608"/>
    <mergeCell ref="AG608:AH608"/>
    <mergeCell ref="AI608:AJ608"/>
    <mergeCell ref="M608:N608"/>
    <mergeCell ref="O608:P608"/>
    <mergeCell ref="Q608:R608"/>
    <mergeCell ref="S608:T608"/>
    <mergeCell ref="U608:V608"/>
    <mergeCell ref="W608:X608"/>
    <mergeCell ref="A608:B608"/>
    <mergeCell ref="C608:D608"/>
    <mergeCell ref="E608:F608"/>
    <mergeCell ref="G608:H608"/>
    <mergeCell ref="I608:J608"/>
    <mergeCell ref="K608:L608"/>
    <mergeCell ref="Y607:Z607"/>
    <mergeCell ref="AA607:AB607"/>
    <mergeCell ref="AC607:AD607"/>
    <mergeCell ref="AE607:AF607"/>
    <mergeCell ref="AG607:AH607"/>
    <mergeCell ref="AI607:AJ607"/>
    <mergeCell ref="M607:N607"/>
    <mergeCell ref="O607:P607"/>
    <mergeCell ref="Q607:R607"/>
    <mergeCell ref="S607:T607"/>
    <mergeCell ref="U607:V607"/>
    <mergeCell ref="W607:X607"/>
    <mergeCell ref="A607:B607"/>
    <mergeCell ref="C607:D607"/>
    <mergeCell ref="E607:F607"/>
    <mergeCell ref="G607:H607"/>
    <mergeCell ref="I607:J607"/>
    <mergeCell ref="K607:L607"/>
    <mergeCell ref="Y610:Z610"/>
    <mergeCell ref="AA610:AB610"/>
    <mergeCell ref="AC610:AD610"/>
    <mergeCell ref="AE610:AF610"/>
    <mergeCell ref="AG610:AH610"/>
    <mergeCell ref="AI610:AJ610"/>
    <mergeCell ref="M610:N610"/>
    <mergeCell ref="O610:P610"/>
    <mergeCell ref="Q610:R610"/>
    <mergeCell ref="S610:T610"/>
    <mergeCell ref="U610:V610"/>
    <mergeCell ref="W610:X610"/>
    <mergeCell ref="A610:B610"/>
    <mergeCell ref="C610:D610"/>
    <mergeCell ref="E610:F610"/>
    <mergeCell ref="G610:H610"/>
    <mergeCell ref="I610:J610"/>
    <mergeCell ref="K610:L610"/>
    <mergeCell ref="Y609:Z609"/>
    <mergeCell ref="AA609:AB609"/>
    <mergeCell ref="AC609:AD609"/>
    <mergeCell ref="AE609:AF609"/>
    <mergeCell ref="AG609:AH609"/>
    <mergeCell ref="AI609:AJ609"/>
    <mergeCell ref="M609:N609"/>
    <mergeCell ref="O609:P609"/>
    <mergeCell ref="Q609:R609"/>
    <mergeCell ref="S609:T609"/>
    <mergeCell ref="U609:V609"/>
    <mergeCell ref="W609:X609"/>
    <mergeCell ref="A609:B609"/>
    <mergeCell ref="C609:D609"/>
    <mergeCell ref="E609:F609"/>
    <mergeCell ref="G609:H609"/>
    <mergeCell ref="I609:J609"/>
    <mergeCell ref="K609:L609"/>
    <mergeCell ref="Y612:Z612"/>
    <mergeCell ref="AA612:AB612"/>
    <mergeCell ref="AC612:AD612"/>
    <mergeCell ref="AE612:AF612"/>
    <mergeCell ref="AG612:AH612"/>
    <mergeCell ref="AI612:AJ612"/>
    <mergeCell ref="M612:N612"/>
    <mergeCell ref="O612:P612"/>
    <mergeCell ref="Q612:R612"/>
    <mergeCell ref="S612:T612"/>
    <mergeCell ref="U612:V612"/>
    <mergeCell ref="W612:X612"/>
    <mergeCell ref="A612:B612"/>
    <mergeCell ref="C612:D612"/>
    <mergeCell ref="E612:F612"/>
    <mergeCell ref="G612:H612"/>
    <mergeCell ref="I612:J612"/>
    <mergeCell ref="K612:L612"/>
    <mergeCell ref="Y611:Z611"/>
    <mergeCell ref="AA611:AB611"/>
    <mergeCell ref="AC611:AD611"/>
    <mergeCell ref="AE611:AF611"/>
    <mergeCell ref="AG611:AH611"/>
    <mergeCell ref="AI611:AJ611"/>
    <mergeCell ref="M611:N611"/>
    <mergeCell ref="O611:P611"/>
    <mergeCell ref="Q611:R611"/>
    <mergeCell ref="S611:T611"/>
    <mergeCell ref="U611:V611"/>
    <mergeCell ref="W611:X611"/>
    <mergeCell ref="A611:B611"/>
    <mergeCell ref="C611:D611"/>
    <mergeCell ref="E611:F611"/>
    <mergeCell ref="G611:H611"/>
    <mergeCell ref="I611:J611"/>
    <mergeCell ref="K611:L611"/>
    <mergeCell ref="Y614:Z614"/>
    <mergeCell ref="AA614:AB614"/>
    <mergeCell ref="AC614:AD614"/>
    <mergeCell ref="AE614:AF614"/>
    <mergeCell ref="AG614:AH614"/>
    <mergeCell ref="AI614:AJ614"/>
    <mergeCell ref="M614:N614"/>
    <mergeCell ref="O614:P614"/>
    <mergeCell ref="Q614:R614"/>
    <mergeCell ref="S614:T614"/>
    <mergeCell ref="U614:V614"/>
    <mergeCell ref="W614:X614"/>
    <mergeCell ref="A614:B614"/>
    <mergeCell ref="C614:D614"/>
    <mergeCell ref="E614:F614"/>
    <mergeCell ref="G614:H614"/>
    <mergeCell ref="I614:J614"/>
    <mergeCell ref="K614:L614"/>
    <mergeCell ref="Y613:Z613"/>
    <mergeCell ref="AA613:AB613"/>
    <mergeCell ref="AC613:AD613"/>
    <mergeCell ref="AE613:AF613"/>
    <mergeCell ref="AG613:AH613"/>
    <mergeCell ref="AI613:AJ613"/>
    <mergeCell ref="M613:N613"/>
    <mergeCell ref="O613:P613"/>
    <mergeCell ref="Q613:R613"/>
    <mergeCell ref="S613:T613"/>
    <mergeCell ref="U613:V613"/>
    <mergeCell ref="W613:X613"/>
    <mergeCell ref="A613:B613"/>
    <mergeCell ref="C613:D613"/>
    <mergeCell ref="E613:F613"/>
    <mergeCell ref="G613:H613"/>
    <mergeCell ref="I613:J613"/>
    <mergeCell ref="K613:L613"/>
    <mergeCell ref="Y616:Z616"/>
    <mergeCell ref="AA616:AB616"/>
    <mergeCell ref="AC616:AD616"/>
    <mergeCell ref="AE616:AF616"/>
    <mergeCell ref="AG616:AH616"/>
    <mergeCell ref="AI616:AJ616"/>
    <mergeCell ref="M616:N616"/>
    <mergeCell ref="O616:P616"/>
    <mergeCell ref="Q616:R616"/>
    <mergeCell ref="S616:T616"/>
    <mergeCell ref="U616:V616"/>
    <mergeCell ref="W616:X616"/>
    <mergeCell ref="A616:B616"/>
    <mergeCell ref="C616:D616"/>
    <mergeCell ref="E616:F616"/>
    <mergeCell ref="G616:H616"/>
    <mergeCell ref="I616:J616"/>
    <mergeCell ref="K616:L616"/>
    <mergeCell ref="Y615:Z615"/>
    <mergeCell ref="AA615:AB615"/>
    <mergeCell ref="AC615:AD615"/>
    <mergeCell ref="AE615:AF615"/>
    <mergeCell ref="AG615:AH615"/>
    <mergeCell ref="AI615:AJ615"/>
    <mergeCell ref="M615:N615"/>
    <mergeCell ref="O615:P615"/>
    <mergeCell ref="Q615:R615"/>
    <mergeCell ref="S615:T615"/>
    <mergeCell ref="U615:V615"/>
    <mergeCell ref="W615:X615"/>
    <mergeCell ref="A615:B615"/>
    <mergeCell ref="C615:D615"/>
    <mergeCell ref="E615:F615"/>
    <mergeCell ref="G615:H615"/>
    <mergeCell ref="I615:J615"/>
    <mergeCell ref="K615:L615"/>
    <mergeCell ref="Y618:Z618"/>
    <mergeCell ref="AA618:AB618"/>
    <mergeCell ref="AC618:AD618"/>
    <mergeCell ref="AE618:AF618"/>
    <mergeCell ref="AG618:AH618"/>
    <mergeCell ref="AI618:AJ618"/>
    <mergeCell ref="M618:N618"/>
    <mergeCell ref="O618:P618"/>
    <mergeCell ref="Q618:R618"/>
    <mergeCell ref="S618:T618"/>
    <mergeCell ref="U618:V618"/>
    <mergeCell ref="W618:X618"/>
    <mergeCell ref="A618:B618"/>
    <mergeCell ref="C618:D618"/>
    <mergeCell ref="E618:F618"/>
    <mergeCell ref="G618:H618"/>
    <mergeCell ref="I618:J618"/>
    <mergeCell ref="K618:L618"/>
    <mergeCell ref="Y617:Z617"/>
    <mergeCell ref="AA617:AB617"/>
    <mergeCell ref="AC617:AD617"/>
    <mergeCell ref="AE617:AF617"/>
    <mergeCell ref="AG617:AH617"/>
    <mergeCell ref="AI617:AJ617"/>
    <mergeCell ref="M617:N617"/>
    <mergeCell ref="O617:P617"/>
    <mergeCell ref="Q617:R617"/>
    <mergeCell ref="S617:T617"/>
    <mergeCell ref="U617:V617"/>
    <mergeCell ref="W617:X617"/>
    <mergeCell ref="A617:B617"/>
    <mergeCell ref="C617:D617"/>
    <mergeCell ref="E617:F617"/>
    <mergeCell ref="G617:H617"/>
    <mergeCell ref="I617:J617"/>
    <mergeCell ref="K617:L617"/>
    <mergeCell ref="Y620:Z620"/>
    <mergeCell ref="AA620:AB620"/>
    <mergeCell ref="AC620:AD620"/>
    <mergeCell ref="AE620:AF620"/>
    <mergeCell ref="AG620:AH620"/>
    <mergeCell ref="AI620:AJ620"/>
    <mergeCell ref="M620:N620"/>
    <mergeCell ref="O620:P620"/>
    <mergeCell ref="Q620:R620"/>
    <mergeCell ref="S620:T620"/>
    <mergeCell ref="U620:V620"/>
    <mergeCell ref="W620:X620"/>
    <mergeCell ref="A620:B620"/>
    <mergeCell ref="C620:D620"/>
    <mergeCell ref="E620:F620"/>
    <mergeCell ref="G620:H620"/>
    <mergeCell ref="I620:J620"/>
    <mergeCell ref="K620:L620"/>
    <mergeCell ref="Y619:Z619"/>
    <mergeCell ref="AA619:AB619"/>
    <mergeCell ref="AC619:AD619"/>
    <mergeCell ref="AE619:AF619"/>
    <mergeCell ref="AG619:AH619"/>
    <mergeCell ref="AI619:AJ619"/>
    <mergeCell ref="M619:N619"/>
    <mergeCell ref="O619:P619"/>
    <mergeCell ref="Q619:R619"/>
    <mergeCell ref="S619:T619"/>
    <mergeCell ref="U619:V619"/>
    <mergeCell ref="W619:X619"/>
    <mergeCell ref="A619:B619"/>
    <mergeCell ref="C619:D619"/>
    <mergeCell ref="E619:F619"/>
    <mergeCell ref="G619:H619"/>
    <mergeCell ref="I619:J619"/>
    <mergeCell ref="K619:L619"/>
    <mergeCell ref="Y622:Z622"/>
    <mergeCell ref="AA622:AB622"/>
    <mergeCell ref="AC622:AD622"/>
    <mergeCell ref="AE622:AF622"/>
    <mergeCell ref="AG622:AH622"/>
    <mergeCell ref="AI622:AJ622"/>
    <mergeCell ref="M622:N622"/>
    <mergeCell ref="O622:P622"/>
    <mergeCell ref="Q622:R622"/>
    <mergeCell ref="S622:T622"/>
    <mergeCell ref="U622:V622"/>
    <mergeCell ref="W622:X622"/>
    <mergeCell ref="A622:B622"/>
    <mergeCell ref="C622:D622"/>
    <mergeCell ref="E622:F622"/>
    <mergeCell ref="G622:H622"/>
    <mergeCell ref="I622:J622"/>
    <mergeCell ref="K622:L622"/>
    <mergeCell ref="Y621:Z621"/>
    <mergeCell ref="AA621:AB621"/>
    <mergeCell ref="AC621:AD621"/>
    <mergeCell ref="AE621:AF621"/>
    <mergeCell ref="AG621:AH621"/>
    <mergeCell ref="AI621:AJ621"/>
    <mergeCell ref="M621:N621"/>
    <mergeCell ref="O621:P621"/>
    <mergeCell ref="Q621:R621"/>
    <mergeCell ref="S621:T621"/>
    <mergeCell ref="U621:V621"/>
    <mergeCell ref="W621:X621"/>
    <mergeCell ref="A621:B621"/>
    <mergeCell ref="C621:D621"/>
    <mergeCell ref="E621:F621"/>
    <mergeCell ref="G621:H621"/>
    <mergeCell ref="I621:J621"/>
    <mergeCell ref="K621:L621"/>
    <mergeCell ref="Y624:Z624"/>
    <mergeCell ref="AA624:AB624"/>
    <mergeCell ref="AC624:AD624"/>
    <mergeCell ref="AE624:AF624"/>
    <mergeCell ref="AG624:AH624"/>
    <mergeCell ref="AI624:AJ624"/>
    <mergeCell ref="M624:N624"/>
    <mergeCell ref="O624:P624"/>
    <mergeCell ref="Q624:R624"/>
    <mergeCell ref="S624:T624"/>
    <mergeCell ref="U624:V624"/>
    <mergeCell ref="W624:X624"/>
    <mergeCell ref="A624:B624"/>
    <mergeCell ref="C624:D624"/>
    <mergeCell ref="E624:F624"/>
    <mergeCell ref="G624:H624"/>
    <mergeCell ref="I624:J624"/>
    <mergeCell ref="K624:L624"/>
    <mergeCell ref="Y623:Z623"/>
    <mergeCell ref="AA623:AB623"/>
    <mergeCell ref="AC623:AD623"/>
    <mergeCell ref="AE623:AF623"/>
    <mergeCell ref="AG623:AH623"/>
    <mergeCell ref="AI623:AJ623"/>
    <mergeCell ref="M623:N623"/>
    <mergeCell ref="O623:P623"/>
    <mergeCell ref="Q623:R623"/>
    <mergeCell ref="S623:T623"/>
    <mergeCell ref="U623:V623"/>
    <mergeCell ref="W623:X623"/>
    <mergeCell ref="A623:B623"/>
    <mergeCell ref="C623:D623"/>
    <mergeCell ref="E623:F623"/>
    <mergeCell ref="G623:H623"/>
    <mergeCell ref="I623:J623"/>
    <mergeCell ref="K623:L623"/>
    <mergeCell ref="Y626:Z626"/>
    <mergeCell ref="AA626:AB626"/>
    <mergeCell ref="AC626:AD626"/>
    <mergeCell ref="AE626:AF626"/>
    <mergeCell ref="AG626:AH626"/>
    <mergeCell ref="AI626:AJ626"/>
    <mergeCell ref="M626:N626"/>
    <mergeCell ref="O626:P626"/>
    <mergeCell ref="Q626:R626"/>
    <mergeCell ref="S626:T626"/>
    <mergeCell ref="U626:V626"/>
    <mergeCell ref="W626:X626"/>
    <mergeCell ref="A626:B626"/>
    <mergeCell ref="C626:D626"/>
    <mergeCell ref="E626:F626"/>
    <mergeCell ref="G626:H626"/>
    <mergeCell ref="I626:J626"/>
    <mergeCell ref="K626:L626"/>
    <mergeCell ref="Y625:Z625"/>
    <mergeCell ref="AA625:AB625"/>
    <mergeCell ref="AC625:AD625"/>
    <mergeCell ref="AE625:AF625"/>
    <mergeCell ref="AG625:AH625"/>
    <mergeCell ref="AI625:AJ625"/>
    <mergeCell ref="M625:N625"/>
    <mergeCell ref="O625:P625"/>
    <mergeCell ref="Q625:R625"/>
    <mergeCell ref="S625:T625"/>
    <mergeCell ref="U625:V625"/>
    <mergeCell ref="W625:X625"/>
    <mergeCell ref="A625:B625"/>
    <mergeCell ref="C625:D625"/>
    <mergeCell ref="E625:F625"/>
    <mergeCell ref="G625:H625"/>
    <mergeCell ref="I625:J625"/>
    <mergeCell ref="K625:L625"/>
    <mergeCell ref="Y628:Z628"/>
    <mergeCell ref="AA628:AB628"/>
    <mergeCell ref="AC628:AD628"/>
    <mergeCell ref="AE628:AF628"/>
    <mergeCell ref="AG628:AH628"/>
    <mergeCell ref="AI628:AJ628"/>
    <mergeCell ref="M628:N628"/>
    <mergeCell ref="O628:P628"/>
    <mergeCell ref="Q628:R628"/>
    <mergeCell ref="S628:T628"/>
    <mergeCell ref="U628:V628"/>
    <mergeCell ref="W628:X628"/>
    <mergeCell ref="A628:B628"/>
    <mergeCell ref="C628:D628"/>
    <mergeCell ref="E628:F628"/>
    <mergeCell ref="G628:H628"/>
    <mergeCell ref="I628:J628"/>
    <mergeCell ref="K628:L628"/>
    <mergeCell ref="Y627:Z627"/>
    <mergeCell ref="AA627:AB627"/>
    <mergeCell ref="AC627:AD627"/>
    <mergeCell ref="AE627:AF627"/>
    <mergeCell ref="AG627:AH627"/>
    <mergeCell ref="AI627:AJ627"/>
    <mergeCell ref="M627:N627"/>
    <mergeCell ref="O627:P627"/>
    <mergeCell ref="Q627:R627"/>
    <mergeCell ref="S627:T627"/>
    <mergeCell ref="U627:V627"/>
    <mergeCell ref="W627:X627"/>
    <mergeCell ref="A627:B627"/>
    <mergeCell ref="C627:D627"/>
    <mergeCell ref="E627:F627"/>
    <mergeCell ref="G627:H627"/>
    <mergeCell ref="I627:J627"/>
    <mergeCell ref="K627:L627"/>
    <mergeCell ref="Y630:Z630"/>
    <mergeCell ref="AA630:AB630"/>
    <mergeCell ref="AC630:AD630"/>
    <mergeCell ref="AE630:AF630"/>
    <mergeCell ref="AG630:AH630"/>
    <mergeCell ref="AI630:AJ630"/>
    <mergeCell ref="M630:N630"/>
    <mergeCell ref="O630:P630"/>
    <mergeCell ref="Q630:R630"/>
    <mergeCell ref="S630:T630"/>
    <mergeCell ref="U630:V630"/>
    <mergeCell ref="W630:X630"/>
    <mergeCell ref="A630:B630"/>
    <mergeCell ref="C630:D630"/>
    <mergeCell ref="E630:F630"/>
    <mergeCell ref="G630:H630"/>
    <mergeCell ref="I630:J630"/>
    <mergeCell ref="K630:L630"/>
    <mergeCell ref="Y629:Z629"/>
    <mergeCell ref="AA629:AB629"/>
    <mergeCell ref="AC629:AD629"/>
    <mergeCell ref="AE629:AF629"/>
    <mergeCell ref="AG629:AH629"/>
    <mergeCell ref="AI629:AJ629"/>
    <mergeCell ref="M629:N629"/>
    <mergeCell ref="O629:P629"/>
    <mergeCell ref="Q629:R629"/>
    <mergeCell ref="S629:T629"/>
    <mergeCell ref="U629:V629"/>
    <mergeCell ref="W629:X629"/>
    <mergeCell ref="A629:B629"/>
    <mergeCell ref="C629:D629"/>
    <mergeCell ref="E629:F629"/>
    <mergeCell ref="G629:H629"/>
    <mergeCell ref="I629:J629"/>
    <mergeCell ref="K629:L629"/>
    <mergeCell ref="Y632:Z632"/>
    <mergeCell ref="AA632:AB632"/>
    <mergeCell ref="AC632:AD632"/>
    <mergeCell ref="AE632:AF632"/>
    <mergeCell ref="AG632:AH632"/>
    <mergeCell ref="AI632:AJ632"/>
    <mergeCell ref="M632:N632"/>
    <mergeCell ref="O632:P632"/>
    <mergeCell ref="Q632:R632"/>
    <mergeCell ref="S632:T632"/>
    <mergeCell ref="U632:V632"/>
    <mergeCell ref="W632:X632"/>
    <mergeCell ref="A632:B632"/>
    <mergeCell ref="C632:D632"/>
    <mergeCell ref="E632:F632"/>
    <mergeCell ref="G632:H632"/>
    <mergeCell ref="I632:J632"/>
    <mergeCell ref="K632:L632"/>
    <mergeCell ref="Y631:Z631"/>
    <mergeCell ref="AA631:AB631"/>
    <mergeCell ref="AC631:AD631"/>
    <mergeCell ref="AE631:AF631"/>
    <mergeCell ref="AG631:AH631"/>
    <mergeCell ref="AI631:AJ631"/>
    <mergeCell ref="M631:N631"/>
    <mergeCell ref="O631:P631"/>
    <mergeCell ref="Q631:R631"/>
    <mergeCell ref="S631:T631"/>
    <mergeCell ref="U631:V631"/>
    <mergeCell ref="W631:X631"/>
    <mergeCell ref="A631:B631"/>
    <mergeCell ref="C631:D631"/>
    <mergeCell ref="E631:F631"/>
    <mergeCell ref="G631:H631"/>
    <mergeCell ref="I631:J631"/>
    <mergeCell ref="K631:L631"/>
    <mergeCell ref="Y634:Z634"/>
    <mergeCell ref="AA634:AB634"/>
    <mergeCell ref="AC634:AD634"/>
    <mergeCell ref="AE634:AF634"/>
    <mergeCell ref="AG634:AH634"/>
    <mergeCell ref="AI634:AJ634"/>
    <mergeCell ref="M634:N634"/>
    <mergeCell ref="O634:P634"/>
    <mergeCell ref="Q634:R634"/>
    <mergeCell ref="S634:T634"/>
    <mergeCell ref="U634:V634"/>
    <mergeCell ref="W634:X634"/>
    <mergeCell ref="A634:B634"/>
    <mergeCell ref="C634:D634"/>
    <mergeCell ref="E634:F634"/>
    <mergeCell ref="G634:H634"/>
    <mergeCell ref="I634:J634"/>
    <mergeCell ref="K634:L634"/>
    <mergeCell ref="Y633:Z633"/>
    <mergeCell ref="AA633:AB633"/>
    <mergeCell ref="AC633:AD633"/>
    <mergeCell ref="AE633:AF633"/>
    <mergeCell ref="AG633:AH633"/>
    <mergeCell ref="AI633:AJ633"/>
    <mergeCell ref="M633:N633"/>
    <mergeCell ref="O633:P633"/>
    <mergeCell ref="Q633:R633"/>
    <mergeCell ref="S633:T633"/>
    <mergeCell ref="U633:V633"/>
    <mergeCell ref="W633:X633"/>
    <mergeCell ref="A633:B633"/>
    <mergeCell ref="C633:D633"/>
    <mergeCell ref="E633:F633"/>
    <mergeCell ref="G633:H633"/>
    <mergeCell ref="I633:J633"/>
    <mergeCell ref="K633:L633"/>
    <mergeCell ref="Y636:Z636"/>
    <mergeCell ref="AA636:AB636"/>
    <mergeCell ref="AC636:AD636"/>
    <mergeCell ref="AE636:AF636"/>
    <mergeCell ref="AG636:AH636"/>
    <mergeCell ref="AI636:AJ636"/>
    <mergeCell ref="M636:N636"/>
    <mergeCell ref="O636:P636"/>
    <mergeCell ref="Q636:R636"/>
    <mergeCell ref="S636:T636"/>
    <mergeCell ref="U636:V636"/>
    <mergeCell ref="W636:X636"/>
    <mergeCell ref="A636:B636"/>
    <mergeCell ref="C636:D636"/>
    <mergeCell ref="E636:F636"/>
    <mergeCell ref="G636:H636"/>
    <mergeCell ref="I636:J636"/>
    <mergeCell ref="K636:L636"/>
    <mergeCell ref="Y635:Z635"/>
    <mergeCell ref="AA635:AB635"/>
    <mergeCell ref="AC635:AD635"/>
    <mergeCell ref="AE635:AF635"/>
    <mergeCell ref="AG635:AH635"/>
    <mergeCell ref="AI635:AJ635"/>
    <mergeCell ref="M635:N635"/>
    <mergeCell ref="O635:P635"/>
    <mergeCell ref="Q635:R635"/>
    <mergeCell ref="S635:T635"/>
    <mergeCell ref="U635:V635"/>
    <mergeCell ref="W635:X635"/>
    <mergeCell ref="A635:B635"/>
    <mergeCell ref="C635:D635"/>
    <mergeCell ref="E635:F635"/>
    <mergeCell ref="G635:H635"/>
    <mergeCell ref="I635:J635"/>
    <mergeCell ref="K635:L635"/>
    <mergeCell ref="Y638:Z638"/>
    <mergeCell ref="AA638:AB638"/>
    <mergeCell ref="AC638:AD638"/>
    <mergeCell ref="AE638:AF638"/>
    <mergeCell ref="AG638:AH638"/>
    <mergeCell ref="AI638:AJ638"/>
    <mergeCell ref="M638:N638"/>
    <mergeCell ref="O638:P638"/>
    <mergeCell ref="Q638:R638"/>
    <mergeCell ref="S638:T638"/>
    <mergeCell ref="U638:V638"/>
    <mergeCell ref="W638:X638"/>
    <mergeCell ref="A638:B638"/>
    <mergeCell ref="C638:D638"/>
    <mergeCell ref="E638:F638"/>
    <mergeCell ref="G638:H638"/>
    <mergeCell ref="I638:J638"/>
    <mergeCell ref="K638:L638"/>
    <mergeCell ref="Y637:Z637"/>
    <mergeCell ref="AA637:AB637"/>
    <mergeCell ref="AC637:AD637"/>
    <mergeCell ref="AE637:AF637"/>
    <mergeCell ref="AG637:AH637"/>
    <mergeCell ref="AI637:AJ637"/>
    <mergeCell ref="M637:N637"/>
    <mergeCell ref="O637:P637"/>
    <mergeCell ref="Q637:R637"/>
    <mergeCell ref="S637:T637"/>
    <mergeCell ref="U637:V637"/>
    <mergeCell ref="W637:X637"/>
    <mergeCell ref="A637:B637"/>
    <mergeCell ref="C637:D637"/>
    <mergeCell ref="E637:F637"/>
    <mergeCell ref="G637:H637"/>
    <mergeCell ref="I637:J637"/>
    <mergeCell ref="K637:L637"/>
    <mergeCell ref="Y640:Z640"/>
    <mergeCell ref="AA640:AB640"/>
    <mergeCell ref="AC640:AD640"/>
    <mergeCell ref="AE640:AF640"/>
    <mergeCell ref="AG640:AH640"/>
    <mergeCell ref="AI640:AJ640"/>
    <mergeCell ref="M640:N640"/>
    <mergeCell ref="O640:P640"/>
    <mergeCell ref="Q640:R640"/>
    <mergeCell ref="S640:T640"/>
    <mergeCell ref="U640:V640"/>
    <mergeCell ref="W640:X640"/>
    <mergeCell ref="A640:B640"/>
    <mergeCell ref="C640:D640"/>
    <mergeCell ref="E640:F640"/>
    <mergeCell ref="G640:H640"/>
    <mergeCell ref="I640:J640"/>
    <mergeCell ref="K640:L640"/>
    <mergeCell ref="Y639:Z639"/>
    <mergeCell ref="AA639:AB639"/>
    <mergeCell ref="AC639:AD639"/>
    <mergeCell ref="AE639:AF639"/>
    <mergeCell ref="AG639:AH639"/>
    <mergeCell ref="AI639:AJ639"/>
    <mergeCell ref="M639:N639"/>
    <mergeCell ref="O639:P639"/>
    <mergeCell ref="Q639:R639"/>
    <mergeCell ref="S639:T639"/>
    <mergeCell ref="U639:V639"/>
    <mergeCell ref="W639:X639"/>
    <mergeCell ref="A639:B639"/>
    <mergeCell ref="C639:D639"/>
    <mergeCell ref="E639:F639"/>
    <mergeCell ref="G639:H639"/>
    <mergeCell ref="I639:J639"/>
    <mergeCell ref="K639:L639"/>
    <mergeCell ref="Y642:Z642"/>
    <mergeCell ref="AA642:AB642"/>
    <mergeCell ref="AC642:AD642"/>
    <mergeCell ref="AE642:AF642"/>
    <mergeCell ref="AG642:AH642"/>
    <mergeCell ref="AI642:AJ642"/>
    <mergeCell ref="M642:N642"/>
    <mergeCell ref="O642:P642"/>
    <mergeCell ref="Q642:R642"/>
    <mergeCell ref="S642:T642"/>
    <mergeCell ref="U642:V642"/>
    <mergeCell ref="W642:X642"/>
    <mergeCell ref="A642:B642"/>
    <mergeCell ref="C642:D642"/>
    <mergeCell ref="E642:F642"/>
    <mergeCell ref="G642:H642"/>
    <mergeCell ref="I642:J642"/>
    <mergeCell ref="K642:L642"/>
    <mergeCell ref="Y641:Z641"/>
    <mergeCell ref="AA641:AB641"/>
    <mergeCell ref="AC641:AD641"/>
    <mergeCell ref="AE641:AF641"/>
    <mergeCell ref="AG641:AH641"/>
    <mergeCell ref="AI641:AJ641"/>
    <mergeCell ref="M641:N641"/>
    <mergeCell ref="O641:P641"/>
    <mergeCell ref="Q641:R641"/>
    <mergeCell ref="S641:T641"/>
    <mergeCell ref="U641:V641"/>
    <mergeCell ref="W641:X641"/>
    <mergeCell ref="A641:B641"/>
    <mergeCell ref="C641:D641"/>
    <mergeCell ref="E641:F641"/>
    <mergeCell ref="G641:H641"/>
    <mergeCell ref="I641:J641"/>
    <mergeCell ref="K641:L641"/>
    <mergeCell ref="Y644:Z644"/>
    <mergeCell ref="AA644:AB644"/>
    <mergeCell ref="AC644:AD644"/>
    <mergeCell ref="AE644:AF644"/>
    <mergeCell ref="AG644:AH644"/>
    <mergeCell ref="AI644:AJ644"/>
    <mergeCell ref="M644:N644"/>
    <mergeCell ref="O644:P644"/>
    <mergeCell ref="Q644:R644"/>
    <mergeCell ref="S644:T644"/>
    <mergeCell ref="U644:V644"/>
    <mergeCell ref="W644:X644"/>
    <mergeCell ref="A644:B644"/>
    <mergeCell ref="C644:D644"/>
    <mergeCell ref="E644:F644"/>
    <mergeCell ref="G644:H644"/>
    <mergeCell ref="I644:J644"/>
    <mergeCell ref="K644:L644"/>
    <mergeCell ref="Y643:Z643"/>
    <mergeCell ref="AA643:AB643"/>
    <mergeCell ref="AC643:AD643"/>
    <mergeCell ref="AE643:AF643"/>
    <mergeCell ref="AG643:AH643"/>
    <mergeCell ref="AI643:AJ643"/>
    <mergeCell ref="M643:N643"/>
    <mergeCell ref="O643:P643"/>
    <mergeCell ref="Q643:R643"/>
    <mergeCell ref="S643:T643"/>
    <mergeCell ref="U643:V643"/>
    <mergeCell ref="W643:X643"/>
    <mergeCell ref="A643:B643"/>
    <mergeCell ref="C643:D643"/>
    <mergeCell ref="E643:F643"/>
    <mergeCell ref="G643:H643"/>
    <mergeCell ref="I643:J643"/>
    <mergeCell ref="K643:L643"/>
    <mergeCell ref="Y646:Z646"/>
    <mergeCell ref="AA646:AB646"/>
    <mergeCell ref="AC646:AD646"/>
    <mergeCell ref="AE646:AF646"/>
    <mergeCell ref="AG646:AH646"/>
    <mergeCell ref="AI646:AJ646"/>
    <mergeCell ref="M646:N646"/>
    <mergeCell ref="O646:P646"/>
    <mergeCell ref="Q646:R646"/>
    <mergeCell ref="S646:T646"/>
    <mergeCell ref="U646:V646"/>
    <mergeCell ref="W646:X646"/>
    <mergeCell ref="A646:B646"/>
    <mergeCell ref="C646:D646"/>
    <mergeCell ref="E646:F646"/>
    <mergeCell ref="G646:H646"/>
    <mergeCell ref="I646:J646"/>
    <mergeCell ref="K646:L646"/>
    <mergeCell ref="Y645:Z645"/>
    <mergeCell ref="AA645:AB645"/>
    <mergeCell ref="AC645:AD645"/>
    <mergeCell ref="AE645:AF645"/>
    <mergeCell ref="AG645:AH645"/>
    <mergeCell ref="AI645:AJ645"/>
    <mergeCell ref="M645:N645"/>
    <mergeCell ref="O645:P645"/>
    <mergeCell ref="Q645:R645"/>
    <mergeCell ref="S645:T645"/>
    <mergeCell ref="U645:V645"/>
    <mergeCell ref="W645:X645"/>
    <mergeCell ref="A645:B645"/>
    <mergeCell ref="C645:D645"/>
    <mergeCell ref="E645:F645"/>
    <mergeCell ref="G645:H645"/>
    <mergeCell ref="I645:J645"/>
    <mergeCell ref="K645:L645"/>
    <mergeCell ref="Y648:Z648"/>
    <mergeCell ref="AA648:AB648"/>
    <mergeCell ref="AC648:AD648"/>
    <mergeCell ref="AE648:AF648"/>
    <mergeCell ref="AG648:AH648"/>
    <mergeCell ref="AI648:AJ648"/>
    <mergeCell ref="M648:N648"/>
    <mergeCell ref="O648:P648"/>
    <mergeCell ref="Q648:R648"/>
    <mergeCell ref="S648:T648"/>
    <mergeCell ref="U648:V648"/>
    <mergeCell ref="W648:X648"/>
    <mergeCell ref="A648:B648"/>
    <mergeCell ref="C648:D648"/>
    <mergeCell ref="E648:F648"/>
    <mergeCell ref="G648:H648"/>
    <mergeCell ref="I648:J648"/>
    <mergeCell ref="K648:L648"/>
    <mergeCell ref="Y647:Z647"/>
    <mergeCell ref="AA647:AB647"/>
    <mergeCell ref="AC647:AD647"/>
    <mergeCell ref="AE647:AF647"/>
    <mergeCell ref="AG647:AH647"/>
    <mergeCell ref="AI647:AJ647"/>
    <mergeCell ref="M647:N647"/>
    <mergeCell ref="O647:P647"/>
    <mergeCell ref="Q647:R647"/>
    <mergeCell ref="S647:T647"/>
    <mergeCell ref="U647:V647"/>
    <mergeCell ref="W647:X647"/>
    <mergeCell ref="A647:B647"/>
    <mergeCell ref="C647:D647"/>
    <mergeCell ref="E647:F647"/>
    <mergeCell ref="G647:H647"/>
    <mergeCell ref="I647:J647"/>
    <mergeCell ref="K647:L647"/>
    <mergeCell ref="Y650:Z650"/>
    <mergeCell ref="AA650:AB650"/>
    <mergeCell ref="AC650:AD650"/>
    <mergeCell ref="AE650:AF650"/>
    <mergeCell ref="AG650:AH650"/>
    <mergeCell ref="AI650:AJ650"/>
    <mergeCell ref="M650:N650"/>
    <mergeCell ref="O650:P650"/>
    <mergeCell ref="Q650:R650"/>
    <mergeCell ref="S650:T650"/>
    <mergeCell ref="U650:V650"/>
    <mergeCell ref="W650:X650"/>
    <mergeCell ref="A650:B650"/>
    <mergeCell ref="C650:D650"/>
    <mergeCell ref="E650:F650"/>
    <mergeCell ref="G650:H650"/>
    <mergeCell ref="I650:J650"/>
    <mergeCell ref="K650:L650"/>
    <mergeCell ref="Y649:Z649"/>
    <mergeCell ref="AA649:AB649"/>
    <mergeCell ref="AC649:AD649"/>
    <mergeCell ref="AE649:AF649"/>
    <mergeCell ref="AG649:AH649"/>
    <mergeCell ref="AI649:AJ649"/>
    <mergeCell ref="M649:N649"/>
    <mergeCell ref="O649:P649"/>
    <mergeCell ref="Q649:R649"/>
    <mergeCell ref="S649:T649"/>
    <mergeCell ref="U649:V649"/>
    <mergeCell ref="W649:X649"/>
    <mergeCell ref="A649:B649"/>
    <mergeCell ref="C649:D649"/>
    <mergeCell ref="E649:F649"/>
    <mergeCell ref="G649:H649"/>
    <mergeCell ref="I649:J649"/>
    <mergeCell ref="K649:L649"/>
    <mergeCell ref="Y652:Z652"/>
    <mergeCell ref="AA652:AB652"/>
    <mergeCell ref="AC652:AD652"/>
    <mergeCell ref="AE652:AF652"/>
    <mergeCell ref="AG652:AH652"/>
    <mergeCell ref="AI652:AJ652"/>
    <mergeCell ref="M652:N652"/>
    <mergeCell ref="O652:P652"/>
    <mergeCell ref="Q652:R652"/>
    <mergeCell ref="S652:T652"/>
    <mergeCell ref="U652:V652"/>
    <mergeCell ref="W652:X652"/>
    <mergeCell ref="A652:B652"/>
    <mergeCell ref="C652:D652"/>
    <mergeCell ref="E652:F652"/>
    <mergeCell ref="G652:H652"/>
    <mergeCell ref="I652:J652"/>
    <mergeCell ref="K652:L652"/>
    <mergeCell ref="Y651:Z651"/>
    <mergeCell ref="AA651:AB651"/>
    <mergeCell ref="AC651:AD651"/>
    <mergeCell ref="AE651:AF651"/>
    <mergeCell ref="AG651:AH651"/>
    <mergeCell ref="AI651:AJ651"/>
    <mergeCell ref="M651:N651"/>
    <mergeCell ref="O651:P651"/>
    <mergeCell ref="Q651:R651"/>
    <mergeCell ref="S651:T651"/>
    <mergeCell ref="U651:V651"/>
    <mergeCell ref="W651:X651"/>
    <mergeCell ref="A651:B651"/>
    <mergeCell ref="C651:D651"/>
    <mergeCell ref="E651:F651"/>
    <mergeCell ref="G651:H651"/>
    <mergeCell ref="I651:J651"/>
    <mergeCell ref="K651:L651"/>
    <mergeCell ref="Y654:Z654"/>
    <mergeCell ref="AA654:AB654"/>
    <mergeCell ref="AC654:AD654"/>
    <mergeCell ref="AE654:AF654"/>
    <mergeCell ref="AG654:AH654"/>
    <mergeCell ref="AI654:AJ654"/>
    <mergeCell ref="M654:N654"/>
    <mergeCell ref="O654:P654"/>
    <mergeCell ref="Q654:R654"/>
    <mergeCell ref="S654:T654"/>
    <mergeCell ref="U654:V654"/>
    <mergeCell ref="W654:X654"/>
    <mergeCell ref="A654:B654"/>
    <mergeCell ref="C654:D654"/>
    <mergeCell ref="E654:F654"/>
    <mergeCell ref="G654:H654"/>
    <mergeCell ref="I654:J654"/>
    <mergeCell ref="K654:L654"/>
    <mergeCell ref="Y653:Z653"/>
    <mergeCell ref="AA653:AB653"/>
    <mergeCell ref="AC653:AD653"/>
    <mergeCell ref="AE653:AF653"/>
    <mergeCell ref="AG653:AH653"/>
    <mergeCell ref="AI653:AJ653"/>
    <mergeCell ref="M653:N653"/>
    <mergeCell ref="O653:P653"/>
    <mergeCell ref="Q653:R653"/>
    <mergeCell ref="S653:T653"/>
    <mergeCell ref="U653:V653"/>
    <mergeCell ref="W653:X653"/>
    <mergeCell ref="A653:B653"/>
    <mergeCell ref="C653:D653"/>
    <mergeCell ref="E653:F653"/>
    <mergeCell ref="G653:H653"/>
    <mergeCell ref="I653:J653"/>
    <mergeCell ref="K653:L653"/>
    <mergeCell ref="Y656:Z656"/>
    <mergeCell ref="AA656:AB656"/>
    <mergeCell ref="AC656:AD656"/>
    <mergeCell ref="AE656:AF656"/>
    <mergeCell ref="AG656:AH656"/>
    <mergeCell ref="AI656:AJ656"/>
    <mergeCell ref="M656:N656"/>
    <mergeCell ref="O656:P656"/>
    <mergeCell ref="Q656:R656"/>
    <mergeCell ref="S656:T656"/>
    <mergeCell ref="U656:V656"/>
    <mergeCell ref="W656:X656"/>
    <mergeCell ref="A656:B656"/>
    <mergeCell ref="C656:D656"/>
    <mergeCell ref="E656:F656"/>
    <mergeCell ref="G656:H656"/>
    <mergeCell ref="I656:J656"/>
    <mergeCell ref="K656:L656"/>
    <mergeCell ref="Y655:Z655"/>
    <mergeCell ref="AA655:AB655"/>
    <mergeCell ref="AC655:AD655"/>
    <mergeCell ref="AE655:AF655"/>
    <mergeCell ref="AG655:AH655"/>
    <mergeCell ref="AI655:AJ655"/>
    <mergeCell ref="M655:N655"/>
    <mergeCell ref="O655:P655"/>
    <mergeCell ref="Q655:R655"/>
    <mergeCell ref="S655:T655"/>
    <mergeCell ref="U655:V655"/>
    <mergeCell ref="W655:X655"/>
    <mergeCell ref="A655:B655"/>
    <mergeCell ref="C655:D655"/>
    <mergeCell ref="E655:F655"/>
    <mergeCell ref="G655:H655"/>
    <mergeCell ref="I655:J655"/>
    <mergeCell ref="K655:L655"/>
    <mergeCell ref="Y658:Z658"/>
    <mergeCell ref="AA658:AB658"/>
    <mergeCell ref="AC658:AD658"/>
    <mergeCell ref="AE658:AF658"/>
    <mergeCell ref="AG658:AH658"/>
    <mergeCell ref="AI658:AJ658"/>
    <mergeCell ref="M658:N658"/>
    <mergeCell ref="O658:P658"/>
    <mergeCell ref="Q658:R658"/>
    <mergeCell ref="S658:T658"/>
    <mergeCell ref="U658:V658"/>
    <mergeCell ref="W658:X658"/>
    <mergeCell ref="A658:B658"/>
    <mergeCell ref="C658:D658"/>
    <mergeCell ref="E658:F658"/>
    <mergeCell ref="G658:H658"/>
    <mergeCell ref="I658:J658"/>
    <mergeCell ref="K658:L658"/>
    <mergeCell ref="Y657:Z657"/>
    <mergeCell ref="AA657:AB657"/>
    <mergeCell ref="AC657:AD657"/>
    <mergeCell ref="AE657:AF657"/>
    <mergeCell ref="AG657:AH657"/>
    <mergeCell ref="AI657:AJ657"/>
    <mergeCell ref="M657:N657"/>
    <mergeCell ref="O657:P657"/>
    <mergeCell ref="Q657:R657"/>
    <mergeCell ref="S657:T657"/>
    <mergeCell ref="U657:V657"/>
    <mergeCell ref="W657:X657"/>
    <mergeCell ref="A657:B657"/>
    <mergeCell ref="C657:D657"/>
    <mergeCell ref="E657:F657"/>
    <mergeCell ref="G657:H657"/>
    <mergeCell ref="I657:J657"/>
    <mergeCell ref="K657:L657"/>
    <mergeCell ref="Y660:Z660"/>
    <mergeCell ref="AA660:AB660"/>
    <mergeCell ref="AC660:AD660"/>
    <mergeCell ref="AE660:AF660"/>
    <mergeCell ref="AG660:AH660"/>
    <mergeCell ref="AI660:AJ660"/>
    <mergeCell ref="M660:N660"/>
    <mergeCell ref="O660:P660"/>
    <mergeCell ref="Q660:R660"/>
    <mergeCell ref="S660:T660"/>
    <mergeCell ref="U660:V660"/>
    <mergeCell ref="W660:X660"/>
    <mergeCell ref="A660:B660"/>
    <mergeCell ref="C660:D660"/>
    <mergeCell ref="E660:F660"/>
    <mergeCell ref="G660:H660"/>
    <mergeCell ref="I660:J660"/>
    <mergeCell ref="K660:L660"/>
    <mergeCell ref="Y659:Z659"/>
    <mergeCell ref="AA659:AB659"/>
    <mergeCell ref="AC659:AD659"/>
    <mergeCell ref="AE659:AF659"/>
    <mergeCell ref="AG659:AH659"/>
    <mergeCell ref="AI659:AJ659"/>
    <mergeCell ref="M659:N659"/>
    <mergeCell ref="O659:P659"/>
    <mergeCell ref="Q659:R659"/>
    <mergeCell ref="S659:T659"/>
    <mergeCell ref="U659:V659"/>
    <mergeCell ref="W659:X659"/>
    <mergeCell ref="A659:B659"/>
    <mergeCell ref="C659:D659"/>
    <mergeCell ref="E659:F659"/>
    <mergeCell ref="G659:H659"/>
    <mergeCell ref="I659:J659"/>
    <mergeCell ref="K659:L659"/>
    <mergeCell ref="Y662:Z662"/>
    <mergeCell ref="AA662:AB662"/>
    <mergeCell ref="AC662:AD662"/>
    <mergeCell ref="AE662:AF662"/>
    <mergeCell ref="AG662:AH662"/>
    <mergeCell ref="AI662:AJ662"/>
    <mergeCell ref="M662:N662"/>
    <mergeCell ref="O662:P662"/>
    <mergeCell ref="Q662:R662"/>
    <mergeCell ref="S662:T662"/>
    <mergeCell ref="U662:V662"/>
    <mergeCell ref="W662:X662"/>
    <mergeCell ref="A662:B662"/>
    <mergeCell ref="C662:D662"/>
    <mergeCell ref="E662:F662"/>
    <mergeCell ref="G662:H662"/>
    <mergeCell ref="I662:J662"/>
    <mergeCell ref="K662:L662"/>
    <mergeCell ref="Y661:Z661"/>
    <mergeCell ref="AA661:AB661"/>
    <mergeCell ref="AC661:AD661"/>
    <mergeCell ref="AE661:AF661"/>
    <mergeCell ref="AG661:AH661"/>
    <mergeCell ref="AI661:AJ661"/>
    <mergeCell ref="M661:N661"/>
    <mergeCell ref="O661:P661"/>
    <mergeCell ref="Q661:R661"/>
    <mergeCell ref="S661:T661"/>
    <mergeCell ref="U661:V661"/>
    <mergeCell ref="W661:X661"/>
    <mergeCell ref="A661:B661"/>
    <mergeCell ref="C661:D661"/>
    <mergeCell ref="E661:F661"/>
    <mergeCell ref="G661:H661"/>
    <mergeCell ref="I661:J661"/>
    <mergeCell ref="K661:L661"/>
    <mergeCell ref="Y664:Z664"/>
    <mergeCell ref="AA664:AB664"/>
    <mergeCell ref="AC664:AD664"/>
    <mergeCell ref="AE664:AF664"/>
    <mergeCell ref="AG664:AH664"/>
    <mergeCell ref="AI664:AJ664"/>
    <mergeCell ref="M664:N664"/>
    <mergeCell ref="O664:P664"/>
    <mergeCell ref="Q664:R664"/>
    <mergeCell ref="S664:T664"/>
    <mergeCell ref="U664:V664"/>
    <mergeCell ref="W664:X664"/>
    <mergeCell ref="A664:B664"/>
    <mergeCell ref="C664:D664"/>
    <mergeCell ref="E664:F664"/>
    <mergeCell ref="G664:H664"/>
    <mergeCell ref="I664:J664"/>
    <mergeCell ref="K664:L664"/>
    <mergeCell ref="Y663:Z663"/>
    <mergeCell ref="AA663:AB663"/>
    <mergeCell ref="AC663:AD663"/>
    <mergeCell ref="AE663:AF663"/>
    <mergeCell ref="AG663:AH663"/>
    <mergeCell ref="AI663:AJ663"/>
    <mergeCell ref="M663:N663"/>
    <mergeCell ref="O663:P663"/>
    <mergeCell ref="Q663:R663"/>
    <mergeCell ref="S663:T663"/>
    <mergeCell ref="U663:V663"/>
    <mergeCell ref="W663:X663"/>
    <mergeCell ref="A663:B663"/>
    <mergeCell ref="C663:D663"/>
    <mergeCell ref="E663:F663"/>
    <mergeCell ref="G663:H663"/>
    <mergeCell ref="I663:J663"/>
    <mergeCell ref="K663:L663"/>
    <mergeCell ref="Y666:Z666"/>
    <mergeCell ref="AA666:AB666"/>
    <mergeCell ref="AC666:AD666"/>
    <mergeCell ref="AE666:AF666"/>
    <mergeCell ref="AG666:AH666"/>
    <mergeCell ref="AI666:AJ666"/>
    <mergeCell ref="M666:N666"/>
    <mergeCell ref="O666:P666"/>
    <mergeCell ref="Q666:R666"/>
    <mergeCell ref="S666:T666"/>
    <mergeCell ref="U666:V666"/>
    <mergeCell ref="W666:X666"/>
    <mergeCell ref="A666:B666"/>
    <mergeCell ref="C666:D666"/>
    <mergeCell ref="E666:F666"/>
    <mergeCell ref="G666:H666"/>
    <mergeCell ref="I666:J666"/>
    <mergeCell ref="K666:L666"/>
    <mergeCell ref="Y665:Z665"/>
    <mergeCell ref="AA665:AB665"/>
    <mergeCell ref="AC665:AD665"/>
    <mergeCell ref="AE665:AF665"/>
    <mergeCell ref="AG665:AH665"/>
    <mergeCell ref="AI665:AJ665"/>
    <mergeCell ref="M665:N665"/>
    <mergeCell ref="O665:P665"/>
    <mergeCell ref="Q665:R665"/>
    <mergeCell ref="S665:T665"/>
    <mergeCell ref="U665:V665"/>
    <mergeCell ref="W665:X665"/>
    <mergeCell ref="A665:B665"/>
    <mergeCell ref="C665:D665"/>
    <mergeCell ref="E665:F665"/>
    <mergeCell ref="G665:H665"/>
    <mergeCell ref="I665:J665"/>
    <mergeCell ref="K665:L665"/>
    <mergeCell ref="Y668:Z668"/>
    <mergeCell ref="AA668:AB668"/>
    <mergeCell ref="AC668:AD668"/>
    <mergeCell ref="AE668:AF668"/>
    <mergeCell ref="AG668:AH668"/>
    <mergeCell ref="AI668:AJ668"/>
    <mergeCell ref="M668:N668"/>
    <mergeCell ref="O668:P668"/>
    <mergeCell ref="Q668:R668"/>
    <mergeCell ref="S668:T668"/>
    <mergeCell ref="U668:V668"/>
    <mergeCell ref="W668:X668"/>
    <mergeCell ref="A668:B668"/>
    <mergeCell ref="C668:D668"/>
    <mergeCell ref="E668:F668"/>
    <mergeCell ref="G668:H668"/>
    <mergeCell ref="I668:J668"/>
    <mergeCell ref="K668:L668"/>
    <mergeCell ref="Y667:Z667"/>
    <mergeCell ref="AA667:AB667"/>
    <mergeCell ref="AC667:AD667"/>
    <mergeCell ref="AE667:AF667"/>
    <mergeCell ref="AG667:AH667"/>
    <mergeCell ref="AI667:AJ667"/>
    <mergeCell ref="M667:N667"/>
    <mergeCell ref="O667:P667"/>
    <mergeCell ref="Q667:R667"/>
    <mergeCell ref="S667:T667"/>
    <mergeCell ref="U667:V667"/>
    <mergeCell ref="W667:X667"/>
    <mergeCell ref="A667:B667"/>
    <mergeCell ref="C667:D667"/>
    <mergeCell ref="E667:F667"/>
    <mergeCell ref="G667:H667"/>
    <mergeCell ref="I667:J667"/>
    <mergeCell ref="K667:L667"/>
    <mergeCell ref="Y670:Z670"/>
    <mergeCell ref="AA670:AB670"/>
    <mergeCell ref="AC670:AD670"/>
    <mergeCell ref="AE670:AF670"/>
    <mergeCell ref="AG670:AH670"/>
    <mergeCell ref="AI670:AJ670"/>
    <mergeCell ref="M670:N670"/>
    <mergeCell ref="O670:P670"/>
    <mergeCell ref="Q670:R670"/>
    <mergeCell ref="S670:T670"/>
    <mergeCell ref="U670:V670"/>
    <mergeCell ref="W670:X670"/>
    <mergeCell ref="A670:B670"/>
    <mergeCell ref="C670:D670"/>
    <mergeCell ref="E670:F670"/>
    <mergeCell ref="G670:H670"/>
    <mergeCell ref="I670:J670"/>
    <mergeCell ref="K670:L670"/>
    <mergeCell ref="Y669:Z669"/>
    <mergeCell ref="AA669:AB669"/>
    <mergeCell ref="AC669:AD669"/>
    <mergeCell ref="AE669:AF669"/>
    <mergeCell ref="AG669:AH669"/>
    <mergeCell ref="AI669:AJ669"/>
    <mergeCell ref="M669:N669"/>
    <mergeCell ref="O669:P669"/>
    <mergeCell ref="Q669:R669"/>
    <mergeCell ref="S669:T669"/>
    <mergeCell ref="U669:V669"/>
    <mergeCell ref="W669:X669"/>
    <mergeCell ref="A669:B669"/>
    <mergeCell ref="C669:D669"/>
    <mergeCell ref="E669:F669"/>
    <mergeCell ref="G669:H669"/>
    <mergeCell ref="I669:J669"/>
    <mergeCell ref="K669:L669"/>
    <mergeCell ref="Y672:Z672"/>
    <mergeCell ref="AA672:AB672"/>
    <mergeCell ref="AC672:AD672"/>
    <mergeCell ref="AE672:AF672"/>
    <mergeCell ref="AG672:AH672"/>
    <mergeCell ref="AI672:AJ672"/>
    <mergeCell ref="M672:N672"/>
    <mergeCell ref="O672:P672"/>
    <mergeCell ref="Q672:R672"/>
    <mergeCell ref="S672:T672"/>
    <mergeCell ref="U672:V672"/>
    <mergeCell ref="W672:X672"/>
    <mergeCell ref="A672:B672"/>
    <mergeCell ref="C672:D672"/>
    <mergeCell ref="E672:F672"/>
    <mergeCell ref="G672:H672"/>
    <mergeCell ref="I672:J672"/>
    <mergeCell ref="K672:L672"/>
    <mergeCell ref="Y671:Z671"/>
    <mergeCell ref="AA671:AB671"/>
    <mergeCell ref="AC671:AD671"/>
    <mergeCell ref="AE671:AF671"/>
    <mergeCell ref="AG671:AH671"/>
    <mergeCell ref="AI671:AJ671"/>
    <mergeCell ref="M671:N671"/>
    <mergeCell ref="O671:P671"/>
    <mergeCell ref="Q671:R671"/>
    <mergeCell ref="S671:T671"/>
    <mergeCell ref="U671:V671"/>
    <mergeCell ref="W671:X671"/>
    <mergeCell ref="A671:B671"/>
    <mergeCell ref="C671:D671"/>
    <mergeCell ref="E671:F671"/>
    <mergeCell ref="G671:H671"/>
    <mergeCell ref="I671:J671"/>
    <mergeCell ref="K671:L671"/>
    <mergeCell ref="Y674:Z674"/>
    <mergeCell ref="AA674:AB674"/>
    <mergeCell ref="AC674:AD674"/>
    <mergeCell ref="AE674:AF674"/>
    <mergeCell ref="AG674:AH674"/>
    <mergeCell ref="AI674:AJ674"/>
    <mergeCell ref="M674:N674"/>
    <mergeCell ref="O674:P674"/>
    <mergeCell ref="Q674:R674"/>
    <mergeCell ref="S674:T674"/>
    <mergeCell ref="U674:V674"/>
    <mergeCell ref="W674:X674"/>
    <mergeCell ref="A674:B674"/>
    <mergeCell ref="C674:D674"/>
    <mergeCell ref="E674:F674"/>
    <mergeCell ref="G674:H674"/>
    <mergeCell ref="I674:J674"/>
    <mergeCell ref="K674:L674"/>
    <mergeCell ref="Y673:Z673"/>
    <mergeCell ref="AA673:AB673"/>
    <mergeCell ref="AC673:AD673"/>
    <mergeCell ref="AE673:AF673"/>
    <mergeCell ref="AG673:AH673"/>
    <mergeCell ref="AI673:AJ673"/>
    <mergeCell ref="M673:N673"/>
    <mergeCell ref="O673:P673"/>
    <mergeCell ref="Q673:R673"/>
    <mergeCell ref="S673:T673"/>
    <mergeCell ref="U673:V673"/>
    <mergeCell ref="W673:X673"/>
    <mergeCell ref="A673:B673"/>
    <mergeCell ref="C673:D673"/>
    <mergeCell ref="E673:F673"/>
    <mergeCell ref="G673:H673"/>
    <mergeCell ref="I673:J673"/>
    <mergeCell ref="K673:L673"/>
    <mergeCell ref="Y676:Z676"/>
    <mergeCell ref="AA676:AB676"/>
    <mergeCell ref="AC676:AD676"/>
    <mergeCell ref="AE676:AF676"/>
    <mergeCell ref="AG676:AH676"/>
    <mergeCell ref="AI676:AJ676"/>
    <mergeCell ref="M676:N676"/>
    <mergeCell ref="O676:P676"/>
    <mergeCell ref="Q676:R676"/>
    <mergeCell ref="S676:T676"/>
    <mergeCell ref="U676:V676"/>
    <mergeCell ref="W676:X676"/>
    <mergeCell ref="A676:B676"/>
    <mergeCell ref="C676:D676"/>
    <mergeCell ref="E676:F676"/>
    <mergeCell ref="G676:H676"/>
    <mergeCell ref="I676:J676"/>
    <mergeCell ref="K676:L676"/>
    <mergeCell ref="Y675:Z675"/>
    <mergeCell ref="AA675:AB675"/>
    <mergeCell ref="AC675:AD675"/>
    <mergeCell ref="AE675:AF675"/>
    <mergeCell ref="AG675:AH675"/>
    <mergeCell ref="AI675:AJ675"/>
    <mergeCell ref="M675:N675"/>
    <mergeCell ref="O675:P675"/>
    <mergeCell ref="Q675:R675"/>
    <mergeCell ref="S675:T675"/>
    <mergeCell ref="U675:V675"/>
    <mergeCell ref="W675:X675"/>
    <mergeCell ref="A675:B675"/>
    <mergeCell ref="C675:D675"/>
    <mergeCell ref="E675:F675"/>
    <mergeCell ref="G675:H675"/>
    <mergeCell ref="I675:J675"/>
    <mergeCell ref="K675:L675"/>
    <mergeCell ref="Y678:Z678"/>
    <mergeCell ref="AA678:AB678"/>
    <mergeCell ref="AC678:AD678"/>
    <mergeCell ref="AE678:AF678"/>
    <mergeCell ref="AG678:AH678"/>
    <mergeCell ref="AI678:AJ678"/>
    <mergeCell ref="M678:N678"/>
    <mergeCell ref="O678:P678"/>
    <mergeCell ref="Q678:R678"/>
    <mergeCell ref="S678:T678"/>
    <mergeCell ref="U678:V678"/>
    <mergeCell ref="W678:X678"/>
    <mergeCell ref="A678:B678"/>
    <mergeCell ref="C678:D678"/>
    <mergeCell ref="E678:F678"/>
    <mergeCell ref="G678:H678"/>
    <mergeCell ref="I678:J678"/>
    <mergeCell ref="K678:L678"/>
    <mergeCell ref="Y677:Z677"/>
    <mergeCell ref="AA677:AB677"/>
    <mergeCell ref="AC677:AD677"/>
    <mergeCell ref="AE677:AF677"/>
    <mergeCell ref="AG677:AH677"/>
    <mergeCell ref="AI677:AJ677"/>
    <mergeCell ref="M677:N677"/>
    <mergeCell ref="O677:P677"/>
    <mergeCell ref="Q677:R677"/>
    <mergeCell ref="S677:T677"/>
    <mergeCell ref="U677:V677"/>
    <mergeCell ref="W677:X677"/>
    <mergeCell ref="A677:B677"/>
    <mergeCell ref="C677:D677"/>
    <mergeCell ref="E677:F677"/>
    <mergeCell ref="G677:H677"/>
    <mergeCell ref="I677:J677"/>
    <mergeCell ref="K677:L677"/>
    <mergeCell ref="Y680:Z680"/>
    <mergeCell ref="AA680:AB680"/>
    <mergeCell ref="AC680:AD680"/>
    <mergeCell ref="AE680:AF680"/>
    <mergeCell ref="AG680:AH680"/>
    <mergeCell ref="AI680:AJ680"/>
    <mergeCell ref="M680:N680"/>
    <mergeCell ref="O680:P680"/>
    <mergeCell ref="Q680:R680"/>
    <mergeCell ref="S680:T680"/>
    <mergeCell ref="U680:V680"/>
    <mergeCell ref="W680:X680"/>
    <mergeCell ref="A680:B680"/>
    <mergeCell ref="C680:D680"/>
    <mergeCell ref="E680:F680"/>
    <mergeCell ref="G680:H680"/>
    <mergeCell ref="I680:J680"/>
    <mergeCell ref="K680:L680"/>
    <mergeCell ref="Y679:Z679"/>
    <mergeCell ref="AA679:AB679"/>
    <mergeCell ref="AC679:AD679"/>
    <mergeCell ref="AE679:AF679"/>
    <mergeCell ref="AG679:AH679"/>
    <mergeCell ref="AI679:AJ679"/>
    <mergeCell ref="M679:N679"/>
    <mergeCell ref="O679:P679"/>
    <mergeCell ref="Q679:R679"/>
    <mergeCell ref="S679:T679"/>
    <mergeCell ref="U679:V679"/>
    <mergeCell ref="W679:X679"/>
    <mergeCell ref="A679:B679"/>
    <mergeCell ref="C679:D679"/>
    <mergeCell ref="E679:F679"/>
    <mergeCell ref="G679:H679"/>
    <mergeCell ref="I679:J679"/>
    <mergeCell ref="K679:L679"/>
    <mergeCell ref="Y682:Z682"/>
    <mergeCell ref="AA682:AB682"/>
    <mergeCell ref="AC682:AD682"/>
    <mergeCell ref="AE682:AF682"/>
    <mergeCell ref="AG682:AH682"/>
    <mergeCell ref="AI682:AJ682"/>
    <mergeCell ref="M682:N682"/>
    <mergeCell ref="O682:P682"/>
    <mergeCell ref="Q682:R682"/>
    <mergeCell ref="S682:T682"/>
    <mergeCell ref="U682:V682"/>
    <mergeCell ref="W682:X682"/>
    <mergeCell ref="A682:B682"/>
    <mergeCell ref="C682:D682"/>
    <mergeCell ref="E682:F682"/>
    <mergeCell ref="G682:H682"/>
    <mergeCell ref="I682:J682"/>
    <mergeCell ref="K682:L682"/>
    <mergeCell ref="Y681:Z681"/>
    <mergeCell ref="AA681:AB681"/>
    <mergeCell ref="AC681:AD681"/>
    <mergeCell ref="AE681:AF681"/>
    <mergeCell ref="AG681:AH681"/>
    <mergeCell ref="AI681:AJ681"/>
    <mergeCell ref="M681:N681"/>
    <mergeCell ref="O681:P681"/>
    <mergeCell ref="Q681:R681"/>
    <mergeCell ref="S681:T681"/>
    <mergeCell ref="U681:V681"/>
    <mergeCell ref="W681:X681"/>
    <mergeCell ref="A681:B681"/>
    <mergeCell ref="C681:D681"/>
    <mergeCell ref="E681:F681"/>
    <mergeCell ref="G681:H681"/>
    <mergeCell ref="I681:J681"/>
    <mergeCell ref="K681:L681"/>
    <mergeCell ref="Y684:Z684"/>
    <mergeCell ref="AA684:AB684"/>
    <mergeCell ref="AC684:AD684"/>
    <mergeCell ref="AE684:AF684"/>
    <mergeCell ref="AG684:AH684"/>
    <mergeCell ref="AI684:AJ684"/>
    <mergeCell ref="M684:N684"/>
    <mergeCell ref="O684:P684"/>
    <mergeCell ref="Q684:R684"/>
    <mergeCell ref="S684:T684"/>
    <mergeCell ref="U684:V684"/>
    <mergeCell ref="W684:X684"/>
    <mergeCell ref="A684:B684"/>
    <mergeCell ref="C684:D684"/>
    <mergeCell ref="E684:F684"/>
    <mergeCell ref="G684:H684"/>
    <mergeCell ref="I684:J684"/>
    <mergeCell ref="K684:L684"/>
    <mergeCell ref="Y683:Z683"/>
    <mergeCell ref="AA683:AB683"/>
    <mergeCell ref="AC683:AD683"/>
    <mergeCell ref="AE683:AF683"/>
    <mergeCell ref="AG683:AH683"/>
    <mergeCell ref="AI683:AJ683"/>
    <mergeCell ref="M683:N683"/>
    <mergeCell ref="O683:P683"/>
    <mergeCell ref="Q683:R683"/>
    <mergeCell ref="S683:T683"/>
    <mergeCell ref="U683:V683"/>
    <mergeCell ref="W683:X683"/>
    <mergeCell ref="A683:B683"/>
    <mergeCell ref="C683:D683"/>
    <mergeCell ref="E683:F683"/>
    <mergeCell ref="G683:H683"/>
    <mergeCell ref="I683:J683"/>
    <mergeCell ref="K683:L683"/>
    <mergeCell ref="Y686:Z686"/>
    <mergeCell ref="AA686:AB686"/>
    <mergeCell ref="AC686:AD686"/>
    <mergeCell ref="AE686:AF686"/>
    <mergeCell ref="AG686:AH686"/>
    <mergeCell ref="AI686:AJ686"/>
    <mergeCell ref="M686:N686"/>
    <mergeCell ref="O686:P686"/>
    <mergeCell ref="Q686:R686"/>
    <mergeCell ref="S686:T686"/>
    <mergeCell ref="U686:V686"/>
    <mergeCell ref="W686:X686"/>
    <mergeCell ref="A686:B686"/>
    <mergeCell ref="C686:D686"/>
    <mergeCell ref="E686:F686"/>
    <mergeCell ref="G686:H686"/>
    <mergeCell ref="I686:J686"/>
    <mergeCell ref="K686:L686"/>
    <mergeCell ref="Y685:Z685"/>
    <mergeCell ref="AA685:AB685"/>
    <mergeCell ref="AC685:AD685"/>
    <mergeCell ref="AE685:AF685"/>
    <mergeCell ref="AG685:AH685"/>
    <mergeCell ref="AI685:AJ685"/>
    <mergeCell ref="M685:N685"/>
    <mergeCell ref="O685:P685"/>
    <mergeCell ref="Q685:R685"/>
    <mergeCell ref="S685:T685"/>
    <mergeCell ref="U685:V685"/>
    <mergeCell ref="W685:X685"/>
    <mergeCell ref="A685:B685"/>
    <mergeCell ref="C685:D685"/>
    <mergeCell ref="E685:F685"/>
    <mergeCell ref="G685:H685"/>
    <mergeCell ref="I685:J685"/>
    <mergeCell ref="K685:L685"/>
    <mergeCell ref="Y688:Z688"/>
    <mergeCell ref="AA688:AB688"/>
    <mergeCell ref="AC688:AD688"/>
    <mergeCell ref="AE688:AF688"/>
    <mergeCell ref="AG688:AH688"/>
    <mergeCell ref="AI688:AJ688"/>
    <mergeCell ref="M688:N688"/>
    <mergeCell ref="O688:P688"/>
    <mergeCell ref="Q688:R688"/>
    <mergeCell ref="S688:T688"/>
    <mergeCell ref="U688:V688"/>
    <mergeCell ref="W688:X688"/>
    <mergeCell ref="A688:B688"/>
    <mergeCell ref="C688:D688"/>
    <mergeCell ref="E688:F688"/>
    <mergeCell ref="G688:H688"/>
    <mergeCell ref="I688:J688"/>
    <mergeCell ref="K688:L688"/>
    <mergeCell ref="Y687:Z687"/>
    <mergeCell ref="AA687:AB687"/>
    <mergeCell ref="AC687:AD687"/>
    <mergeCell ref="AE687:AF687"/>
    <mergeCell ref="AG687:AH687"/>
    <mergeCell ref="AI687:AJ687"/>
    <mergeCell ref="M687:N687"/>
    <mergeCell ref="O687:P687"/>
    <mergeCell ref="Q687:R687"/>
    <mergeCell ref="S687:T687"/>
    <mergeCell ref="U687:V687"/>
    <mergeCell ref="W687:X687"/>
    <mergeCell ref="A687:B687"/>
    <mergeCell ref="C687:D687"/>
    <mergeCell ref="E687:F687"/>
    <mergeCell ref="G687:H687"/>
    <mergeCell ref="I687:J687"/>
    <mergeCell ref="K687:L687"/>
    <mergeCell ref="Y690:Z690"/>
    <mergeCell ref="AA690:AB690"/>
    <mergeCell ref="AC690:AD690"/>
    <mergeCell ref="AE690:AF690"/>
    <mergeCell ref="AG690:AH690"/>
    <mergeCell ref="AI690:AJ690"/>
    <mergeCell ref="M690:N690"/>
    <mergeCell ref="O690:P690"/>
    <mergeCell ref="Q690:R690"/>
    <mergeCell ref="S690:T690"/>
    <mergeCell ref="U690:V690"/>
    <mergeCell ref="W690:X690"/>
    <mergeCell ref="A690:B690"/>
    <mergeCell ref="C690:D690"/>
    <mergeCell ref="E690:F690"/>
    <mergeCell ref="G690:H690"/>
    <mergeCell ref="I690:J690"/>
    <mergeCell ref="K690:L690"/>
    <mergeCell ref="Y689:Z689"/>
    <mergeCell ref="AA689:AB689"/>
    <mergeCell ref="AC689:AD689"/>
    <mergeCell ref="AE689:AF689"/>
    <mergeCell ref="AG689:AH689"/>
    <mergeCell ref="AI689:AJ689"/>
    <mergeCell ref="M689:N689"/>
    <mergeCell ref="O689:P689"/>
    <mergeCell ref="Q689:R689"/>
    <mergeCell ref="S689:T689"/>
    <mergeCell ref="U689:V689"/>
    <mergeCell ref="W689:X689"/>
    <mergeCell ref="A689:B689"/>
    <mergeCell ref="C689:D689"/>
    <mergeCell ref="E689:F689"/>
    <mergeCell ref="G689:H689"/>
    <mergeCell ref="I689:J689"/>
    <mergeCell ref="K689:L689"/>
    <mergeCell ref="Y692:Z692"/>
    <mergeCell ref="AA692:AB692"/>
    <mergeCell ref="AC692:AD692"/>
    <mergeCell ref="AE692:AF692"/>
    <mergeCell ref="AG692:AH692"/>
    <mergeCell ref="AI692:AJ692"/>
    <mergeCell ref="M692:N692"/>
    <mergeCell ref="O692:P692"/>
    <mergeCell ref="Q692:R692"/>
    <mergeCell ref="S692:T692"/>
    <mergeCell ref="U692:V692"/>
    <mergeCell ref="W692:X692"/>
    <mergeCell ref="A692:B692"/>
    <mergeCell ref="C692:D692"/>
    <mergeCell ref="E692:F692"/>
    <mergeCell ref="G692:H692"/>
    <mergeCell ref="I692:J692"/>
    <mergeCell ref="K692:L692"/>
    <mergeCell ref="Y691:Z691"/>
    <mergeCell ref="AA691:AB691"/>
    <mergeCell ref="AC691:AD691"/>
    <mergeCell ref="AE691:AF691"/>
    <mergeCell ref="AG691:AH691"/>
    <mergeCell ref="AI691:AJ691"/>
    <mergeCell ref="M691:N691"/>
    <mergeCell ref="O691:P691"/>
    <mergeCell ref="Q691:R691"/>
    <mergeCell ref="S691:T691"/>
    <mergeCell ref="U691:V691"/>
    <mergeCell ref="W691:X691"/>
    <mergeCell ref="A691:B691"/>
    <mergeCell ref="C691:D691"/>
    <mergeCell ref="E691:F691"/>
    <mergeCell ref="G691:H691"/>
    <mergeCell ref="I691:J691"/>
    <mergeCell ref="K691:L691"/>
    <mergeCell ref="Y694:Z694"/>
    <mergeCell ref="AA694:AB694"/>
    <mergeCell ref="AC694:AD694"/>
    <mergeCell ref="AE694:AF694"/>
    <mergeCell ref="AG694:AH694"/>
    <mergeCell ref="AI694:AJ694"/>
    <mergeCell ref="M694:N694"/>
    <mergeCell ref="O694:P694"/>
    <mergeCell ref="Q694:R694"/>
    <mergeCell ref="S694:T694"/>
    <mergeCell ref="U694:V694"/>
    <mergeCell ref="W694:X694"/>
    <mergeCell ref="A694:B694"/>
    <mergeCell ref="C694:D694"/>
    <mergeCell ref="E694:F694"/>
    <mergeCell ref="G694:H694"/>
    <mergeCell ref="I694:J694"/>
    <mergeCell ref="K694:L694"/>
    <mergeCell ref="Y693:Z693"/>
    <mergeCell ref="AA693:AB693"/>
    <mergeCell ref="AC693:AD693"/>
    <mergeCell ref="AE693:AF693"/>
    <mergeCell ref="AG693:AH693"/>
    <mergeCell ref="AI693:AJ693"/>
    <mergeCell ref="M693:N693"/>
    <mergeCell ref="O693:P693"/>
    <mergeCell ref="Q693:R693"/>
    <mergeCell ref="S693:T693"/>
    <mergeCell ref="U693:V693"/>
    <mergeCell ref="W693:X693"/>
    <mergeCell ref="A693:B693"/>
    <mergeCell ref="C693:D693"/>
    <mergeCell ref="E693:F693"/>
    <mergeCell ref="G693:H693"/>
    <mergeCell ref="I693:J693"/>
    <mergeCell ref="K693:L693"/>
    <mergeCell ref="Y696:Z696"/>
    <mergeCell ref="AA696:AB696"/>
    <mergeCell ref="AC696:AD696"/>
    <mergeCell ref="AE696:AF696"/>
    <mergeCell ref="AG696:AH696"/>
    <mergeCell ref="AI696:AJ696"/>
    <mergeCell ref="M696:N696"/>
    <mergeCell ref="O696:P696"/>
    <mergeCell ref="Q696:R696"/>
    <mergeCell ref="S696:T696"/>
    <mergeCell ref="U696:V696"/>
    <mergeCell ref="W696:X696"/>
    <mergeCell ref="A696:B696"/>
    <mergeCell ref="C696:D696"/>
    <mergeCell ref="E696:F696"/>
    <mergeCell ref="G696:H696"/>
    <mergeCell ref="I696:J696"/>
    <mergeCell ref="K696:L696"/>
    <mergeCell ref="Y695:Z695"/>
    <mergeCell ref="AA695:AB695"/>
    <mergeCell ref="AC695:AD695"/>
    <mergeCell ref="AE695:AF695"/>
    <mergeCell ref="AG695:AH695"/>
    <mergeCell ref="AI695:AJ695"/>
    <mergeCell ref="M695:N695"/>
    <mergeCell ref="O695:P695"/>
    <mergeCell ref="Q695:R695"/>
    <mergeCell ref="S695:T695"/>
    <mergeCell ref="U695:V695"/>
    <mergeCell ref="W695:X695"/>
    <mergeCell ref="A695:B695"/>
    <mergeCell ref="C695:D695"/>
    <mergeCell ref="E695:F695"/>
    <mergeCell ref="G695:H695"/>
    <mergeCell ref="I695:J695"/>
    <mergeCell ref="K695:L695"/>
    <mergeCell ref="Y698:Z698"/>
    <mergeCell ref="AA698:AB698"/>
    <mergeCell ref="AC698:AD698"/>
    <mergeCell ref="AE698:AF698"/>
    <mergeCell ref="AG698:AH698"/>
    <mergeCell ref="AI698:AJ698"/>
    <mergeCell ref="M698:N698"/>
    <mergeCell ref="O698:P698"/>
    <mergeCell ref="Q698:R698"/>
    <mergeCell ref="S698:T698"/>
    <mergeCell ref="U698:V698"/>
    <mergeCell ref="W698:X698"/>
    <mergeCell ref="A698:B698"/>
    <mergeCell ref="C698:D698"/>
    <mergeCell ref="E698:F698"/>
    <mergeCell ref="G698:H698"/>
    <mergeCell ref="I698:J698"/>
    <mergeCell ref="K698:L698"/>
    <mergeCell ref="Y697:Z697"/>
    <mergeCell ref="AA697:AB697"/>
    <mergeCell ref="AC697:AD697"/>
    <mergeCell ref="AE697:AF697"/>
    <mergeCell ref="AG697:AH697"/>
    <mergeCell ref="AI697:AJ697"/>
    <mergeCell ref="M697:N697"/>
    <mergeCell ref="O697:P697"/>
    <mergeCell ref="Q697:R697"/>
    <mergeCell ref="S697:T697"/>
    <mergeCell ref="U697:V697"/>
    <mergeCell ref="W697:X697"/>
    <mergeCell ref="A697:B697"/>
    <mergeCell ref="C697:D697"/>
    <mergeCell ref="E697:F697"/>
    <mergeCell ref="G697:H697"/>
    <mergeCell ref="I697:J697"/>
    <mergeCell ref="K697:L697"/>
    <mergeCell ref="Y700:Z700"/>
    <mergeCell ref="AA700:AB700"/>
    <mergeCell ref="AC700:AD700"/>
    <mergeCell ref="AE700:AF700"/>
    <mergeCell ref="AG700:AH700"/>
    <mergeCell ref="AI700:AJ700"/>
    <mergeCell ref="M700:N700"/>
    <mergeCell ref="O700:P700"/>
    <mergeCell ref="Q700:R700"/>
    <mergeCell ref="S700:T700"/>
    <mergeCell ref="U700:V700"/>
    <mergeCell ref="W700:X700"/>
    <mergeCell ref="A700:B700"/>
    <mergeCell ref="C700:D700"/>
    <mergeCell ref="E700:F700"/>
    <mergeCell ref="G700:H700"/>
    <mergeCell ref="I700:J700"/>
    <mergeCell ref="K700:L700"/>
    <mergeCell ref="Y699:Z699"/>
    <mergeCell ref="AA699:AB699"/>
    <mergeCell ref="AC699:AD699"/>
    <mergeCell ref="AE699:AF699"/>
    <mergeCell ref="AG699:AH699"/>
    <mergeCell ref="AI699:AJ699"/>
    <mergeCell ref="M699:N699"/>
    <mergeCell ref="O699:P699"/>
    <mergeCell ref="Q699:R699"/>
    <mergeCell ref="S699:T699"/>
    <mergeCell ref="U699:V699"/>
    <mergeCell ref="W699:X699"/>
    <mergeCell ref="A699:B699"/>
    <mergeCell ref="C699:D699"/>
    <mergeCell ref="E699:F699"/>
    <mergeCell ref="G699:H699"/>
    <mergeCell ref="I699:J699"/>
    <mergeCell ref="K699:L699"/>
    <mergeCell ref="Y702:Z702"/>
    <mergeCell ref="AA702:AB702"/>
    <mergeCell ref="AC702:AD702"/>
    <mergeCell ref="AE702:AF702"/>
    <mergeCell ref="AG702:AH702"/>
    <mergeCell ref="AI702:AJ702"/>
    <mergeCell ref="M702:N702"/>
    <mergeCell ref="O702:P702"/>
    <mergeCell ref="Q702:R702"/>
    <mergeCell ref="S702:T702"/>
    <mergeCell ref="U702:V702"/>
    <mergeCell ref="W702:X702"/>
    <mergeCell ref="A702:B702"/>
    <mergeCell ref="C702:D702"/>
    <mergeCell ref="E702:F702"/>
    <mergeCell ref="G702:H702"/>
    <mergeCell ref="I702:J702"/>
    <mergeCell ref="K702:L702"/>
    <mergeCell ref="Y701:Z701"/>
    <mergeCell ref="AA701:AB701"/>
    <mergeCell ref="AC701:AD701"/>
    <mergeCell ref="AE701:AF701"/>
    <mergeCell ref="AG701:AH701"/>
    <mergeCell ref="AI701:AJ701"/>
    <mergeCell ref="M701:N701"/>
    <mergeCell ref="O701:P701"/>
    <mergeCell ref="Q701:R701"/>
    <mergeCell ref="S701:T701"/>
    <mergeCell ref="U701:V701"/>
    <mergeCell ref="W701:X701"/>
    <mergeCell ref="A701:B701"/>
    <mergeCell ref="C701:D701"/>
    <mergeCell ref="E701:F701"/>
    <mergeCell ref="G701:H701"/>
    <mergeCell ref="I701:J701"/>
    <mergeCell ref="K701:L701"/>
    <mergeCell ref="Y704:Z704"/>
    <mergeCell ref="AA704:AB704"/>
    <mergeCell ref="AC704:AD704"/>
    <mergeCell ref="AE704:AF704"/>
    <mergeCell ref="AG704:AH704"/>
    <mergeCell ref="AI704:AJ704"/>
    <mergeCell ref="M704:N704"/>
    <mergeCell ref="O704:P704"/>
    <mergeCell ref="Q704:R704"/>
    <mergeCell ref="S704:T704"/>
    <mergeCell ref="U704:V704"/>
    <mergeCell ref="W704:X704"/>
    <mergeCell ref="A704:B704"/>
    <mergeCell ref="C704:D704"/>
    <mergeCell ref="E704:F704"/>
    <mergeCell ref="G704:H704"/>
    <mergeCell ref="I704:J704"/>
    <mergeCell ref="K704:L704"/>
    <mergeCell ref="Y703:Z703"/>
    <mergeCell ref="AA703:AB703"/>
    <mergeCell ref="AC703:AD703"/>
    <mergeCell ref="AE703:AF703"/>
    <mergeCell ref="AG703:AH703"/>
    <mergeCell ref="AI703:AJ703"/>
    <mergeCell ref="M703:N703"/>
    <mergeCell ref="O703:P703"/>
    <mergeCell ref="Q703:R703"/>
    <mergeCell ref="S703:T703"/>
    <mergeCell ref="U703:V703"/>
    <mergeCell ref="W703:X703"/>
    <mergeCell ref="A703:B703"/>
    <mergeCell ref="C703:D703"/>
    <mergeCell ref="E703:F703"/>
    <mergeCell ref="G703:H703"/>
    <mergeCell ref="I703:J703"/>
    <mergeCell ref="K703:L703"/>
    <mergeCell ref="Y706:Z706"/>
    <mergeCell ref="AA706:AB706"/>
    <mergeCell ref="AC706:AD706"/>
    <mergeCell ref="AE706:AF706"/>
    <mergeCell ref="AG706:AH706"/>
    <mergeCell ref="AI706:AJ706"/>
    <mergeCell ref="M706:N706"/>
    <mergeCell ref="O706:P706"/>
    <mergeCell ref="Q706:R706"/>
    <mergeCell ref="S706:T706"/>
    <mergeCell ref="U706:V706"/>
    <mergeCell ref="W706:X706"/>
    <mergeCell ref="A706:B706"/>
    <mergeCell ref="C706:D706"/>
    <mergeCell ref="E706:F706"/>
    <mergeCell ref="G706:H706"/>
    <mergeCell ref="I706:J706"/>
    <mergeCell ref="K706:L706"/>
    <mergeCell ref="Y705:Z705"/>
    <mergeCell ref="AA705:AB705"/>
    <mergeCell ref="AC705:AD705"/>
    <mergeCell ref="AE705:AF705"/>
    <mergeCell ref="AG705:AH705"/>
    <mergeCell ref="AI705:AJ705"/>
    <mergeCell ref="M705:N705"/>
    <mergeCell ref="O705:P705"/>
    <mergeCell ref="Q705:R705"/>
    <mergeCell ref="S705:T705"/>
    <mergeCell ref="U705:V705"/>
    <mergeCell ref="W705:X705"/>
    <mergeCell ref="A705:B705"/>
    <mergeCell ref="C705:D705"/>
    <mergeCell ref="E705:F705"/>
    <mergeCell ref="G705:H705"/>
    <mergeCell ref="I705:J705"/>
    <mergeCell ref="K705:L705"/>
    <mergeCell ref="Y708:Z708"/>
    <mergeCell ref="AA708:AB708"/>
    <mergeCell ref="AC708:AD708"/>
    <mergeCell ref="AE708:AF708"/>
    <mergeCell ref="AG708:AH708"/>
    <mergeCell ref="AI708:AJ708"/>
    <mergeCell ref="M708:N708"/>
    <mergeCell ref="O708:P708"/>
    <mergeCell ref="Q708:R708"/>
    <mergeCell ref="S708:T708"/>
    <mergeCell ref="U708:V708"/>
    <mergeCell ref="W708:X708"/>
    <mergeCell ref="A708:B708"/>
    <mergeCell ref="C708:D708"/>
    <mergeCell ref="E708:F708"/>
    <mergeCell ref="G708:H708"/>
    <mergeCell ref="I708:J708"/>
    <mergeCell ref="K708:L708"/>
    <mergeCell ref="Y707:Z707"/>
    <mergeCell ref="AA707:AB707"/>
    <mergeCell ref="AC707:AD707"/>
    <mergeCell ref="AE707:AF707"/>
    <mergeCell ref="AG707:AH707"/>
    <mergeCell ref="AI707:AJ707"/>
    <mergeCell ref="M707:N707"/>
    <mergeCell ref="O707:P707"/>
    <mergeCell ref="Q707:R707"/>
    <mergeCell ref="S707:T707"/>
    <mergeCell ref="U707:V707"/>
    <mergeCell ref="W707:X707"/>
    <mergeCell ref="A707:B707"/>
    <mergeCell ref="C707:D707"/>
    <mergeCell ref="E707:F707"/>
    <mergeCell ref="G707:H707"/>
    <mergeCell ref="I707:J707"/>
    <mergeCell ref="K707:L707"/>
    <mergeCell ref="Y710:Z710"/>
    <mergeCell ref="AA710:AB710"/>
    <mergeCell ref="AC710:AD710"/>
    <mergeCell ref="AE710:AF710"/>
    <mergeCell ref="AG710:AH710"/>
    <mergeCell ref="AI710:AJ710"/>
    <mergeCell ref="M710:N710"/>
    <mergeCell ref="O710:P710"/>
    <mergeCell ref="Q710:R710"/>
    <mergeCell ref="S710:T710"/>
    <mergeCell ref="U710:V710"/>
    <mergeCell ref="W710:X710"/>
    <mergeCell ref="A710:B710"/>
    <mergeCell ref="C710:D710"/>
    <mergeCell ref="E710:F710"/>
    <mergeCell ref="G710:H710"/>
    <mergeCell ref="I710:J710"/>
    <mergeCell ref="K710:L710"/>
    <mergeCell ref="Y709:Z709"/>
    <mergeCell ref="AA709:AB709"/>
    <mergeCell ref="AC709:AD709"/>
    <mergeCell ref="AE709:AF709"/>
    <mergeCell ref="AG709:AH709"/>
    <mergeCell ref="AI709:AJ709"/>
    <mergeCell ref="M709:N709"/>
    <mergeCell ref="O709:P709"/>
    <mergeCell ref="Q709:R709"/>
    <mergeCell ref="S709:T709"/>
    <mergeCell ref="U709:V709"/>
    <mergeCell ref="W709:X709"/>
    <mergeCell ref="A709:B709"/>
    <mergeCell ref="C709:D709"/>
    <mergeCell ref="E709:F709"/>
    <mergeCell ref="G709:H709"/>
    <mergeCell ref="I709:J709"/>
    <mergeCell ref="K709:L709"/>
    <mergeCell ref="Y712:Z712"/>
    <mergeCell ref="AA712:AB712"/>
    <mergeCell ref="AC712:AD712"/>
    <mergeCell ref="AE712:AF712"/>
    <mergeCell ref="AG712:AH712"/>
    <mergeCell ref="AI712:AJ712"/>
    <mergeCell ref="M712:N712"/>
    <mergeCell ref="O712:P712"/>
    <mergeCell ref="Q712:R712"/>
    <mergeCell ref="S712:T712"/>
    <mergeCell ref="U712:V712"/>
    <mergeCell ref="W712:X712"/>
    <mergeCell ref="A712:B712"/>
    <mergeCell ref="C712:D712"/>
    <mergeCell ref="E712:F712"/>
    <mergeCell ref="G712:H712"/>
    <mergeCell ref="I712:J712"/>
    <mergeCell ref="K712:L712"/>
    <mergeCell ref="Y711:Z711"/>
    <mergeCell ref="AA711:AB711"/>
    <mergeCell ref="AC711:AD711"/>
    <mergeCell ref="AE711:AF711"/>
    <mergeCell ref="AG711:AH711"/>
    <mergeCell ref="AI711:AJ711"/>
    <mergeCell ref="M711:N711"/>
    <mergeCell ref="O711:P711"/>
    <mergeCell ref="Q711:R711"/>
    <mergeCell ref="S711:T711"/>
    <mergeCell ref="U711:V711"/>
    <mergeCell ref="W711:X711"/>
    <mergeCell ref="A711:B711"/>
    <mergeCell ref="C711:D711"/>
    <mergeCell ref="E711:F711"/>
    <mergeCell ref="G711:H711"/>
    <mergeCell ref="I711:J711"/>
    <mergeCell ref="K711:L711"/>
    <mergeCell ref="Y714:Z714"/>
    <mergeCell ref="AA714:AB714"/>
    <mergeCell ref="AC714:AD714"/>
    <mergeCell ref="AE714:AF714"/>
    <mergeCell ref="AG714:AH714"/>
    <mergeCell ref="AI714:AJ714"/>
    <mergeCell ref="M714:N714"/>
    <mergeCell ref="O714:P714"/>
    <mergeCell ref="Q714:R714"/>
    <mergeCell ref="S714:T714"/>
    <mergeCell ref="U714:V714"/>
    <mergeCell ref="W714:X714"/>
    <mergeCell ref="A714:B714"/>
    <mergeCell ref="C714:D714"/>
    <mergeCell ref="E714:F714"/>
    <mergeCell ref="G714:H714"/>
    <mergeCell ref="I714:J714"/>
    <mergeCell ref="K714:L714"/>
    <mergeCell ref="Y713:Z713"/>
    <mergeCell ref="AA713:AB713"/>
    <mergeCell ref="AC713:AD713"/>
    <mergeCell ref="AE713:AF713"/>
    <mergeCell ref="AG713:AH713"/>
    <mergeCell ref="AI713:AJ713"/>
    <mergeCell ref="M713:N713"/>
    <mergeCell ref="O713:P713"/>
    <mergeCell ref="Q713:R713"/>
    <mergeCell ref="S713:T713"/>
    <mergeCell ref="U713:V713"/>
    <mergeCell ref="W713:X713"/>
    <mergeCell ref="A713:B713"/>
    <mergeCell ref="C713:D713"/>
    <mergeCell ref="E713:F713"/>
    <mergeCell ref="G713:H713"/>
    <mergeCell ref="I713:J713"/>
    <mergeCell ref="K713:L713"/>
    <mergeCell ref="Y716:Z716"/>
    <mergeCell ref="AA716:AB716"/>
    <mergeCell ref="AC716:AD716"/>
    <mergeCell ref="AE716:AF716"/>
    <mergeCell ref="AG716:AH716"/>
    <mergeCell ref="AI716:AJ716"/>
    <mergeCell ref="M716:N716"/>
    <mergeCell ref="O716:P716"/>
    <mergeCell ref="Q716:R716"/>
    <mergeCell ref="S716:T716"/>
    <mergeCell ref="U716:V716"/>
    <mergeCell ref="W716:X716"/>
    <mergeCell ref="A716:B716"/>
    <mergeCell ref="C716:D716"/>
    <mergeCell ref="E716:F716"/>
    <mergeCell ref="G716:H716"/>
    <mergeCell ref="I716:J716"/>
    <mergeCell ref="K716:L716"/>
    <mergeCell ref="Y715:Z715"/>
    <mergeCell ref="AA715:AB715"/>
    <mergeCell ref="AC715:AD715"/>
    <mergeCell ref="AE715:AF715"/>
    <mergeCell ref="AG715:AH715"/>
    <mergeCell ref="AI715:AJ715"/>
    <mergeCell ref="M715:N715"/>
    <mergeCell ref="O715:P715"/>
    <mergeCell ref="Q715:R715"/>
    <mergeCell ref="S715:T715"/>
    <mergeCell ref="U715:V715"/>
    <mergeCell ref="W715:X715"/>
    <mergeCell ref="A715:B715"/>
    <mergeCell ref="C715:D715"/>
    <mergeCell ref="E715:F715"/>
    <mergeCell ref="G715:H715"/>
    <mergeCell ref="I715:J715"/>
    <mergeCell ref="K715:L715"/>
    <mergeCell ref="Y718:Z718"/>
    <mergeCell ref="AA718:AB718"/>
    <mergeCell ref="AC718:AD718"/>
    <mergeCell ref="AE718:AF718"/>
    <mergeCell ref="AG718:AH718"/>
    <mergeCell ref="AI718:AJ718"/>
    <mergeCell ref="M718:N718"/>
    <mergeCell ref="O718:P718"/>
    <mergeCell ref="Q718:R718"/>
    <mergeCell ref="S718:T718"/>
    <mergeCell ref="U718:V718"/>
    <mergeCell ref="W718:X718"/>
    <mergeCell ref="A718:B718"/>
    <mergeCell ref="C718:D718"/>
    <mergeCell ref="E718:F718"/>
    <mergeCell ref="G718:H718"/>
    <mergeCell ref="I718:J718"/>
    <mergeCell ref="K718:L718"/>
    <mergeCell ref="Y717:Z717"/>
    <mergeCell ref="AA717:AB717"/>
    <mergeCell ref="AC717:AD717"/>
    <mergeCell ref="AE717:AF717"/>
    <mergeCell ref="AG717:AH717"/>
    <mergeCell ref="AI717:AJ717"/>
    <mergeCell ref="M717:N717"/>
    <mergeCell ref="O717:P717"/>
    <mergeCell ref="Q717:R717"/>
    <mergeCell ref="S717:T717"/>
    <mergeCell ref="U717:V717"/>
    <mergeCell ref="W717:X717"/>
    <mergeCell ref="A717:B717"/>
    <mergeCell ref="C717:D717"/>
    <mergeCell ref="E717:F717"/>
    <mergeCell ref="G717:H717"/>
    <mergeCell ref="I717:J717"/>
    <mergeCell ref="K717:L717"/>
    <mergeCell ref="E721:F721"/>
    <mergeCell ref="G721:H721"/>
    <mergeCell ref="I721:J721"/>
    <mergeCell ref="K721:L721"/>
    <mergeCell ref="Y720:Z720"/>
    <mergeCell ref="AA720:AB720"/>
    <mergeCell ref="AC720:AD720"/>
    <mergeCell ref="AE720:AF720"/>
    <mergeCell ref="AG720:AH720"/>
    <mergeCell ref="AI720:AJ720"/>
    <mergeCell ref="M720:N720"/>
    <mergeCell ref="O720:P720"/>
    <mergeCell ref="Q720:R720"/>
    <mergeCell ref="S720:T720"/>
    <mergeCell ref="U720:V720"/>
    <mergeCell ref="W720:X720"/>
    <mergeCell ref="A720:B720"/>
    <mergeCell ref="C720:D720"/>
    <mergeCell ref="E720:F720"/>
    <mergeCell ref="G720:H720"/>
    <mergeCell ref="I720:J720"/>
    <mergeCell ref="K720:L720"/>
    <mergeCell ref="Y719:Z719"/>
    <mergeCell ref="AA719:AB719"/>
    <mergeCell ref="AC719:AD719"/>
    <mergeCell ref="AE719:AF719"/>
    <mergeCell ref="AG719:AH719"/>
    <mergeCell ref="AI719:AJ719"/>
    <mergeCell ref="M719:N719"/>
    <mergeCell ref="O719:P719"/>
    <mergeCell ref="Q719:R719"/>
    <mergeCell ref="S719:T719"/>
    <mergeCell ref="U719:V719"/>
    <mergeCell ref="W719:X719"/>
    <mergeCell ref="A719:B719"/>
    <mergeCell ref="C719:D719"/>
    <mergeCell ref="E719:F719"/>
    <mergeCell ref="G719:H719"/>
    <mergeCell ref="I719:J719"/>
    <mergeCell ref="K719:L719"/>
    <mergeCell ref="AF726:AG726"/>
    <mergeCell ref="AH726:AI726"/>
    <mergeCell ref="AJ726:AK726"/>
    <mergeCell ref="B727:C727"/>
    <mergeCell ref="D727:E727"/>
    <mergeCell ref="F727:G727"/>
    <mergeCell ref="H727:I727"/>
    <mergeCell ref="J727:K727"/>
    <mergeCell ref="L727:M727"/>
    <mergeCell ref="N727:O727"/>
    <mergeCell ref="AF725:AG725"/>
    <mergeCell ref="AH725:AI725"/>
    <mergeCell ref="AJ725:AK725"/>
    <mergeCell ref="B726:C726"/>
    <mergeCell ref="D726:E726"/>
    <mergeCell ref="F726:G726"/>
    <mergeCell ref="H726:I726"/>
    <mergeCell ref="J726:K726"/>
    <mergeCell ref="L726:M726"/>
    <mergeCell ref="N726:O726"/>
    <mergeCell ref="B724:C724"/>
    <mergeCell ref="D724:AK724"/>
    <mergeCell ref="B725:C725"/>
    <mergeCell ref="D725:E725"/>
    <mergeCell ref="F725:G725"/>
    <mergeCell ref="H725:I725"/>
    <mergeCell ref="J725:K725"/>
    <mergeCell ref="L725:M725"/>
    <mergeCell ref="N725:O725"/>
    <mergeCell ref="P725:Q725"/>
    <mergeCell ref="B365:C365"/>
    <mergeCell ref="C6:D6"/>
    <mergeCell ref="Y722:Z722"/>
    <mergeCell ref="AA722:AB722"/>
    <mergeCell ref="AC722:AD722"/>
    <mergeCell ref="AE722:AF722"/>
    <mergeCell ref="AG722:AH722"/>
    <mergeCell ref="AI722:AJ722"/>
    <mergeCell ref="M722:N722"/>
    <mergeCell ref="O722:P722"/>
    <mergeCell ref="Q722:R722"/>
    <mergeCell ref="S722:T722"/>
    <mergeCell ref="U722:V722"/>
    <mergeCell ref="W722:X722"/>
    <mergeCell ref="A722:B722"/>
    <mergeCell ref="C722:D722"/>
    <mergeCell ref="E722:F722"/>
    <mergeCell ref="G722:H722"/>
    <mergeCell ref="I722:J722"/>
    <mergeCell ref="K722:L722"/>
    <mergeCell ref="Y721:Z721"/>
    <mergeCell ref="AA721:AB721"/>
    <mergeCell ref="AC721:AD721"/>
    <mergeCell ref="AE721:AF721"/>
    <mergeCell ref="AG721:AH721"/>
    <mergeCell ref="AI721:AJ721"/>
    <mergeCell ref="M721:N721"/>
    <mergeCell ref="O721:P721"/>
    <mergeCell ref="Q721:R721"/>
    <mergeCell ref="S721:T721"/>
    <mergeCell ref="U721:V721"/>
    <mergeCell ref="W721:X721"/>
    <mergeCell ref="A721:B721"/>
    <mergeCell ref="C721:D721"/>
    <mergeCell ref="AF730:AG730"/>
    <mergeCell ref="AH730:AI730"/>
    <mergeCell ref="AJ730:AK730"/>
    <mergeCell ref="B731:C731"/>
    <mergeCell ref="D731:E731"/>
    <mergeCell ref="F731:G731"/>
    <mergeCell ref="H731:I731"/>
    <mergeCell ref="J731:K731"/>
    <mergeCell ref="L731:M731"/>
    <mergeCell ref="N731:O731"/>
    <mergeCell ref="AF729:AG729"/>
    <mergeCell ref="AH729:AI729"/>
    <mergeCell ref="AJ729:AK729"/>
    <mergeCell ref="B730:C730"/>
    <mergeCell ref="D730:E730"/>
    <mergeCell ref="F730:G730"/>
    <mergeCell ref="H730:I730"/>
    <mergeCell ref="J730:K730"/>
    <mergeCell ref="L730:M730"/>
    <mergeCell ref="N730:O730"/>
    <mergeCell ref="AF728:AG728"/>
    <mergeCell ref="AH728:AI728"/>
    <mergeCell ref="AJ728:AK728"/>
    <mergeCell ref="B729:C729"/>
    <mergeCell ref="D729:E729"/>
    <mergeCell ref="F729:G729"/>
    <mergeCell ref="H729:I729"/>
    <mergeCell ref="J729:K729"/>
    <mergeCell ref="L729:M729"/>
    <mergeCell ref="N729:O729"/>
    <mergeCell ref="AF727:AG727"/>
    <mergeCell ref="AH727:AI727"/>
    <mergeCell ref="AJ727:AK727"/>
    <mergeCell ref="B728:C728"/>
    <mergeCell ref="D728:E728"/>
    <mergeCell ref="F728:G728"/>
    <mergeCell ref="H728:I728"/>
    <mergeCell ref="J728:K728"/>
    <mergeCell ref="L728:M728"/>
    <mergeCell ref="N728:O728"/>
    <mergeCell ref="X731:Y731"/>
    <mergeCell ref="Z731:AA731"/>
    <mergeCell ref="AB731:AC731"/>
    <mergeCell ref="AD731:AE731"/>
    <mergeCell ref="P731:Q731"/>
    <mergeCell ref="R731:S731"/>
    <mergeCell ref="T731:U731"/>
    <mergeCell ref="V731:W731"/>
    <mergeCell ref="X730:Y730"/>
    <mergeCell ref="Z730:AA730"/>
    <mergeCell ref="AB730:AC730"/>
    <mergeCell ref="AD730:AE730"/>
    <mergeCell ref="P730:Q730"/>
    <mergeCell ref="R730:S730"/>
    <mergeCell ref="T730:U730"/>
    <mergeCell ref="V730:W730"/>
    <mergeCell ref="X729:Y729"/>
    <mergeCell ref="Z729:AA729"/>
    <mergeCell ref="AB729:AC729"/>
    <mergeCell ref="AD729:AE729"/>
    <mergeCell ref="P729:Q729"/>
    <mergeCell ref="R729:S729"/>
    <mergeCell ref="T729:U729"/>
    <mergeCell ref="V729:W729"/>
    <mergeCell ref="AF734:AG734"/>
    <mergeCell ref="AH734:AI734"/>
    <mergeCell ref="AJ734:AK734"/>
    <mergeCell ref="B735:C735"/>
    <mergeCell ref="D735:E735"/>
    <mergeCell ref="F735:G735"/>
    <mergeCell ref="H735:I735"/>
    <mergeCell ref="J735:K735"/>
    <mergeCell ref="L735:M735"/>
    <mergeCell ref="N735:O735"/>
    <mergeCell ref="AF733:AG733"/>
    <mergeCell ref="AH733:AI733"/>
    <mergeCell ref="AJ733:AK733"/>
    <mergeCell ref="B734:C734"/>
    <mergeCell ref="D734:E734"/>
    <mergeCell ref="F734:G734"/>
    <mergeCell ref="H734:I734"/>
    <mergeCell ref="J734:K734"/>
    <mergeCell ref="L734:M734"/>
    <mergeCell ref="N734:O734"/>
    <mergeCell ref="AF732:AG732"/>
    <mergeCell ref="AH732:AI732"/>
    <mergeCell ref="AJ732:AK732"/>
    <mergeCell ref="B733:C733"/>
    <mergeCell ref="D733:E733"/>
    <mergeCell ref="F733:G733"/>
    <mergeCell ref="H733:I733"/>
    <mergeCell ref="J733:K733"/>
    <mergeCell ref="L733:M733"/>
    <mergeCell ref="N733:O733"/>
    <mergeCell ref="AF731:AG731"/>
    <mergeCell ref="AH731:AI731"/>
    <mergeCell ref="AJ731:AK731"/>
    <mergeCell ref="B732:C732"/>
    <mergeCell ref="D732:E732"/>
    <mergeCell ref="F732:G732"/>
    <mergeCell ref="H732:I732"/>
    <mergeCell ref="J732:K732"/>
    <mergeCell ref="L732:M732"/>
    <mergeCell ref="N732:O732"/>
    <mergeCell ref="AF738:AG738"/>
    <mergeCell ref="AH738:AI738"/>
    <mergeCell ref="AJ738:AK738"/>
    <mergeCell ref="B739:C739"/>
    <mergeCell ref="D739:E739"/>
    <mergeCell ref="F739:G739"/>
    <mergeCell ref="H739:I739"/>
    <mergeCell ref="J739:K739"/>
    <mergeCell ref="L739:M739"/>
    <mergeCell ref="N739:O739"/>
    <mergeCell ref="AF737:AG737"/>
    <mergeCell ref="AH737:AI737"/>
    <mergeCell ref="AJ737:AK737"/>
    <mergeCell ref="B738:C738"/>
    <mergeCell ref="D738:E738"/>
    <mergeCell ref="F738:G738"/>
    <mergeCell ref="H738:I738"/>
    <mergeCell ref="J738:K738"/>
    <mergeCell ref="L738:M738"/>
    <mergeCell ref="N738:O738"/>
    <mergeCell ref="AF736:AG736"/>
    <mergeCell ref="AH736:AI736"/>
    <mergeCell ref="AJ736:AK736"/>
    <mergeCell ref="B737:C737"/>
    <mergeCell ref="D737:E737"/>
    <mergeCell ref="F737:G737"/>
    <mergeCell ref="H737:I737"/>
    <mergeCell ref="J737:K737"/>
    <mergeCell ref="L737:M737"/>
    <mergeCell ref="N737:O737"/>
    <mergeCell ref="AF735:AG735"/>
    <mergeCell ref="AH735:AI735"/>
    <mergeCell ref="AJ735:AK735"/>
    <mergeCell ref="B736:C736"/>
    <mergeCell ref="D736:E736"/>
    <mergeCell ref="F736:G736"/>
    <mergeCell ref="H736:I736"/>
    <mergeCell ref="J736:K736"/>
    <mergeCell ref="L736:M736"/>
    <mergeCell ref="N736:O736"/>
    <mergeCell ref="X739:Y739"/>
    <mergeCell ref="Z739:AA739"/>
    <mergeCell ref="AB739:AC739"/>
    <mergeCell ref="AD739:AE739"/>
    <mergeCell ref="P739:Q739"/>
    <mergeCell ref="R739:S739"/>
    <mergeCell ref="T739:U739"/>
    <mergeCell ref="V739:W739"/>
    <mergeCell ref="X738:Y738"/>
    <mergeCell ref="Z738:AA738"/>
    <mergeCell ref="AB738:AC738"/>
    <mergeCell ref="AD738:AE738"/>
    <mergeCell ref="P738:Q738"/>
    <mergeCell ref="R738:S738"/>
    <mergeCell ref="T738:U738"/>
    <mergeCell ref="V738:W738"/>
    <mergeCell ref="X737:Y737"/>
    <mergeCell ref="Z737:AA737"/>
    <mergeCell ref="AB737:AC737"/>
    <mergeCell ref="AD737:AE737"/>
    <mergeCell ref="P737:Q737"/>
    <mergeCell ref="R737:S737"/>
    <mergeCell ref="T737:U737"/>
    <mergeCell ref="V737:W737"/>
    <mergeCell ref="AF742:AG742"/>
    <mergeCell ref="AH742:AI742"/>
    <mergeCell ref="AJ742:AK742"/>
    <mergeCell ref="B743:C743"/>
    <mergeCell ref="D743:E743"/>
    <mergeCell ref="F743:G743"/>
    <mergeCell ref="H743:I743"/>
    <mergeCell ref="J743:K743"/>
    <mergeCell ref="L743:M743"/>
    <mergeCell ref="N743:O743"/>
    <mergeCell ref="AF741:AG741"/>
    <mergeCell ref="AH741:AI741"/>
    <mergeCell ref="AJ741:AK741"/>
    <mergeCell ref="B742:C742"/>
    <mergeCell ref="D742:E742"/>
    <mergeCell ref="F742:G742"/>
    <mergeCell ref="H742:I742"/>
    <mergeCell ref="J742:K742"/>
    <mergeCell ref="L742:M742"/>
    <mergeCell ref="N742:O742"/>
    <mergeCell ref="AF740:AG740"/>
    <mergeCell ref="AH740:AI740"/>
    <mergeCell ref="AJ740:AK740"/>
    <mergeCell ref="B741:C741"/>
    <mergeCell ref="D741:E741"/>
    <mergeCell ref="F741:G741"/>
    <mergeCell ref="H741:I741"/>
    <mergeCell ref="J741:K741"/>
    <mergeCell ref="L741:M741"/>
    <mergeCell ref="N741:O741"/>
    <mergeCell ref="AF739:AG739"/>
    <mergeCell ref="AH739:AI739"/>
    <mergeCell ref="AJ739:AK739"/>
    <mergeCell ref="B740:C740"/>
    <mergeCell ref="D740:E740"/>
    <mergeCell ref="F740:G740"/>
    <mergeCell ref="H740:I740"/>
    <mergeCell ref="J740:K740"/>
    <mergeCell ref="L740:M740"/>
    <mergeCell ref="N740:O740"/>
    <mergeCell ref="AF746:AG746"/>
    <mergeCell ref="AH746:AI746"/>
    <mergeCell ref="AJ746:AK746"/>
    <mergeCell ref="B747:C747"/>
    <mergeCell ref="D747:E747"/>
    <mergeCell ref="F747:G747"/>
    <mergeCell ref="H747:I747"/>
    <mergeCell ref="J747:K747"/>
    <mergeCell ref="L747:M747"/>
    <mergeCell ref="N747:O747"/>
    <mergeCell ref="AF745:AG745"/>
    <mergeCell ref="AH745:AI745"/>
    <mergeCell ref="AJ745:AK745"/>
    <mergeCell ref="B746:C746"/>
    <mergeCell ref="D746:E746"/>
    <mergeCell ref="F746:G746"/>
    <mergeCell ref="H746:I746"/>
    <mergeCell ref="J746:K746"/>
    <mergeCell ref="L746:M746"/>
    <mergeCell ref="N746:O746"/>
    <mergeCell ref="AF744:AG744"/>
    <mergeCell ref="AH744:AI744"/>
    <mergeCell ref="AJ744:AK744"/>
    <mergeCell ref="B745:C745"/>
    <mergeCell ref="D745:E745"/>
    <mergeCell ref="F745:G745"/>
    <mergeCell ref="H745:I745"/>
    <mergeCell ref="J745:K745"/>
    <mergeCell ref="L745:M745"/>
    <mergeCell ref="N745:O745"/>
    <mergeCell ref="AF743:AG743"/>
    <mergeCell ref="AH743:AI743"/>
    <mergeCell ref="AJ743:AK743"/>
    <mergeCell ref="B744:C744"/>
    <mergeCell ref="D744:E744"/>
    <mergeCell ref="F744:G744"/>
    <mergeCell ref="H744:I744"/>
    <mergeCell ref="J744:K744"/>
    <mergeCell ref="L744:M744"/>
    <mergeCell ref="N744:O744"/>
    <mergeCell ref="X747:Y747"/>
    <mergeCell ref="Z747:AA747"/>
    <mergeCell ref="AB747:AC747"/>
    <mergeCell ref="AD747:AE747"/>
    <mergeCell ref="P747:Q747"/>
    <mergeCell ref="R747:S747"/>
    <mergeCell ref="T747:U747"/>
    <mergeCell ref="V747:W747"/>
    <mergeCell ref="X746:Y746"/>
    <mergeCell ref="Z746:AA746"/>
    <mergeCell ref="AB746:AC746"/>
    <mergeCell ref="AD746:AE746"/>
    <mergeCell ref="P746:Q746"/>
    <mergeCell ref="R746:S746"/>
    <mergeCell ref="T746:U746"/>
    <mergeCell ref="V746:W746"/>
    <mergeCell ref="X745:Y745"/>
    <mergeCell ref="Z745:AA745"/>
    <mergeCell ref="AB745:AC745"/>
    <mergeCell ref="AD745:AE745"/>
    <mergeCell ref="P745:Q745"/>
    <mergeCell ref="R745:S745"/>
    <mergeCell ref="T745:U745"/>
    <mergeCell ref="V745:W745"/>
    <mergeCell ref="AF750:AG750"/>
    <mergeCell ref="AH750:AI750"/>
    <mergeCell ref="AJ750:AK750"/>
    <mergeCell ref="B751:C751"/>
    <mergeCell ref="D751:E751"/>
    <mergeCell ref="F751:G751"/>
    <mergeCell ref="H751:I751"/>
    <mergeCell ref="J751:K751"/>
    <mergeCell ref="L751:M751"/>
    <mergeCell ref="N751:O751"/>
    <mergeCell ref="AF749:AG749"/>
    <mergeCell ref="AH749:AI749"/>
    <mergeCell ref="AJ749:AK749"/>
    <mergeCell ref="B750:C750"/>
    <mergeCell ref="D750:E750"/>
    <mergeCell ref="F750:G750"/>
    <mergeCell ref="H750:I750"/>
    <mergeCell ref="J750:K750"/>
    <mergeCell ref="L750:M750"/>
    <mergeCell ref="N750:O750"/>
    <mergeCell ref="AF748:AG748"/>
    <mergeCell ref="AH748:AI748"/>
    <mergeCell ref="AJ748:AK748"/>
    <mergeCell ref="B749:C749"/>
    <mergeCell ref="D749:E749"/>
    <mergeCell ref="F749:G749"/>
    <mergeCell ref="H749:I749"/>
    <mergeCell ref="J749:K749"/>
    <mergeCell ref="L749:M749"/>
    <mergeCell ref="N749:O749"/>
    <mergeCell ref="AF747:AG747"/>
    <mergeCell ref="AH747:AI747"/>
    <mergeCell ref="AJ747:AK747"/>
    <mergeCell ref="B748:C748"/>
    <mergeCell ref="D748:E748"/>
    <mergeCell ref="F748:G748"/>
    <mergeCell ref="H748:I748"/>
    <mergeCell ref="J748:K748"/>
    <mergeCell ref="L748:M748"/>
    <mergeCell ref="N748:O748"/>
    <mergeCell ref="AF754:AG754"/>
    <mergeCell ref="AH754:AI754"/>
    <mergeCell ref="AJ754:AK754"/>
    <mergeCell ref="B755:C755"/>
    <mergeCell ref="D755:E755"/>
    <mergeCell ref="F755:G755"/>
    <mergeCell ref="H755:I755"/>
    <mergeCell ref="J755:K755"/>
    <mergeCell ref="L755:M755"/>
    <mergeCell ref="N755:O755"/>
    <mergeCell ref="AF753:AG753"/>
    <mergeCell ref="AH753:AI753"/>
    <mergeCell ref="AJ753:AK753"/>
    <mergeCell ref="B754:C754"/>
    <mergeCell ref="D754:E754"/>
    <mergeCell ref="F754:G754"/>
    <mergeCell ref="H754:I754"/>
    <mergeCell ref="J754:K754"/>
    <mergeCell ref="L754:M754"/>
    <mergeCell ref="N754:O754"/>
    <mergeCell ref="AF752:AG752"/>
    <mergeCell ref="AH752:AI752"/>
    <mergeCell ref="AJ752:AK752"/>
    <mergeCell ref="B753:C753"/>
    <mergeCell ref="D753:E753"/>
    <mergeCell ref="F753:G753"/>
    <mergeCell ref="H753:I753"/>
    <mergeCell ref="J753:K753"/>
    <mergeCell ref="L753:M753"/>
    <mergeCell ref="N753:O753"/>
    <mergeCell ref="AF751:AG751"/>
    <mergeCell ref="AH751:AI751"/>
    <mergeCell ref="AJ751:AK751"/>
    <mergeCell ref="B752:C752"/>
    <mergeCell ref="D752:E752"/>
    <mergeCell ref="F752:G752"/>
    <mergeCell ref="H752:I752"/>
    <mergeCell ref="J752:K752"/>
    <mergeCell ref="L752:M752"/>
    <mergeCell ref="N752:O752"/>
    <mergeCell ref="X755:Y755"/>
    <mergeCell ref="Z755:AA755"/>
    <mergeCell ref="AB755:AC755"/>
    <mergeCell ref="AD755:AE755"/>
    <mergeCell ref="P755:Q755"/>
    <mergeCell ref="R755:S755"/>
    <mergeCell ref="T755:U755"/>
    <mergeCell ref="V755:W755"/>
    <mergeCell ref="X754:Y754"/>
    <mergeCell ref="Z754:AA754"/>
    <mergeCell ref="AB754:AC754"/>
    <mergeCell ref="AD754:AE754"/>
    <mergeCell ref="P754:Q754"/>
    <mergeCell ref="R754:S754"/>
    <mergeCell ref="T754:U754"/>
    <mergeCell ref="V754:W754"/>
    <mergeCell ref="X753:Y753"/>
    <mergeCell ref="Z753:AA753"/>
    <mergeCell ref="AB753:AC753"/>
    <mergeCell ref="AD753:AE753"/>
    <mergeCell ref="P753:Q753"/>
    <mergeCell ref="R753:S753"/>
    <mergeCell ref="T753:U753"/>
    <mergeCell ref="V753:W753"/>
    <mergeCell ref="AF758:AG758"/>
    <mergeCell ref="AH758:AI758"/>
    <mergeCell ref="AJ758:AK758"/>
    <mergeCell ref="B759:C759"/>
    <mergeCell ref="D759:E759"/>
    <mergeCell ref="F759:G759"/>
    <mergeCell ref="H759:I759"/>
    <mergeCell ref="J759:K759"/>
    <mergeCell ref="L759:M759"/>
    <mergeCell ref="N759:O759"/>
    <mergeCell ref="AF757:AG757"/>
    <mergeCell ref="AH757:AI757"/>
    <mergeCell ref="AJ757:AK757"/>
    <mergeCell ref="B758:C758"/>
    <mergeCell ref="D758:E758"/>
    <mergeCell ref="F758:G758"/>
    <mergeCell ref="H758:I758"/>
    <mergeCell ref="J758:K758"/>
    <mergeCell ref="L758:M758"/>
    <mergeCell ref="N758:O758"/>
    <mergeCell ref="AF756:AG756"/>
    <mergeCell ref="AH756:AI756"/>
    <mergeCell ref="AJ756:AK756"/>
    <mergeCell ref="B757:C757"/>
    <mergeCell ref="D757:E757"/>
    <mergeCell ref="F757:G757"/>
    <mergeCell ref="H757:I757"/>
    <mergeCell ref="J757:K757"/>
    <mergeCell ref="L757:M757"/>
    <mergeCell ref="N757:O757"/>
    <mergeCell ref="AF755:AG755"/>
    <mergeCell ref="AH755:AI755"/>
    <mergeCell ref="AJ755:AK755"/>
    <mergeCell ref="B756:C756"/>
    <mergeCell ref="D756:E756"/>
    <mergeCell ref="F756:G756"/>
    <mergeCell ref="H756:I756"/>
    <mergeCell ref="J756:K756"/>
    <mergeCell ref="L756:M756"/>
    <mergeCell ref="N756:O756"/>
    <mergeCell ref="AF762:AG762"/>
    <mergeCell ref="AH762:AI762"/>
    <mergeCell ref="AJ762:AK762"/>
    <mergeCell ref="B763:C763"/>
    <mergeCell ref="D763:E763"/>
    <mergeCell ref="F763:G763"/>
    <mergeCell ref="H763:I763"/>
    <mergeCell ref="J763:K763"/>
    <mergeCell ref="L763:M763"/>
    <mergeCell ref="N763:O763"/>
    <mergeCell ref="AF761:AG761"/>
    <mergeCell ref="AH761:AI761"/>
    <mergeCell ref="AJ761:AK761"/>
    <mergeCell ref="B762:C762"/>
    <mergeCell ref="D762:E762"/>
    <mergeCell ref="F762:G762"/>
    <mergeCell ref="H762:I762"/>
    <mergeCell ref="J762:K762"/>
    <mergeCell ref="L762:M762"/>
    <mergeCell ref="N762:O762"/>
    <mergeCell ref="AF760:AG760"/>
    <mergeCell ref="AH760:AI760"/>
    <mergeCell ref="AJ760:AK760"/>
    <mergeCell ref="B761:C761"/>
    <mergeCell ref="D761:E761"/>
    <mergeCell ref="F761:G761"/>
    <mergeCell ref="H761:I761"/>
    <mergeCell ref="J761:K761"/>
    <mergeCell ref="L761:M761"/>
    <mergeCell ref="N761:O761"/>
    <mergeCell ref="AF759:AG759"/>
    <mergeCell ref="AH759:AI759"/>
    <mergeCell ref="AJ759:AK759"/>
    <mergeCell ref="B760:C760"/>
    <mergeCell ref="D760:E760"/>
    <mergeCell ref="F760:G760"/>
    <mergeCell ref="H760:I760"/>
    <mergeCell ref="J760:K760"/>
    <mergeCell ref="L760:M760"/>
    <mergeCell ref="N760:O760"/>
    <mergeCell ref="X763:Y763"/>
    <mergeCell ref="Z763:AA763"/>
    <mergeCell ref="AB763:AC763"/>
    <mergeCell ref="AD763:AE763"/>
    <mergeCell ref="P763:Q763"/>
    <mergeCell ref="R763:S763"/>
    <mergeCell ref="T763:U763"/>
    <mergeCell ref="V763:W763"/>
    <mergeCell ref="X762:Y762"/>
    <mergeCell ref="Z762:AA762"/>
    <mergeCell ref="AB762:AC762"/>
    <mergeCell ref="AD762:AE762"/>
    <mergeCell ref="P762:Q762"/>
    <mergeCell ref="R762:S762"/>
    <mergeCell ref="T762:U762"/>
    <mergeCell ref="V762:W762"/>
    <mergeCell ref="X761:Y761"/>
    <mergeCell ref="Z761:AA761"/>
    <mergeCell ref="AB761:AC761"/>
    <mergeCell ref="AD761:AE761"/>
    <mergeCell ref="P761:Q761"/>
    <mergeCell ref="R761:S761"/>
    <mergeCell ref="T761:U761"/>
    <mergeCell ref="V761:W761"/>
    <mergeCell ref="AF766:AG766"/>
    <mergeCell ref="AH766:AI766"/>
    <mergeCell ref="AJ766:AK766"/>
    <mergeCell ref="B767:C767"/>
    <mergeCell ref="D767:E767"/>
    <mergeCell ref="F767:G767"/>
    <mergeCell ref="H767:I767"/>
    <mergeCell ref="J767:K767"/>
    <mergeCell ref="L767:M767"/>
    <mergeCell ref="N767:O767"/>
    <mergeCell ref="AF765:AG765"/>
    <mergeCell ref="AH765:AI765"/>
    <mergeCell ref="AJ765:AK765"/>
    <mergeCell ref="B766:C766"/>
    <mergeCell ref="D766:E766"/>
    <mergeCell ref="F766:G766"/>
    <mergeCell ref="H766:I766"/>
    <mergeCell ref="J766:K766"/>
    <mergeCell ref="L766:M766"/>
    <mergeCell ref="N766:O766"/>
    <mergeCell ref="AF764:AG764"/>
    <mergeCell ref="AH764:AI764"/>
    <mergeCell ref="AJ764:AK764"/>
    <mergeCell ref="B765:C765"/>
    <mergeCell ref="D765:E765"/>
    <mergeCell ref="F765:G765"/>
    <mergeCell ref="H765:I765"/>
    <mergeCell ref="J765:K765"/>
    <mergeCell ref="L765:M765"/>
    <mergeCell ref="N765:O765"/>
    <mergeCell ref="AF763:AG763"/>
    <mergeCell ref="AH763:AI763"/>
    <mergeCell ref="AJ763:AK763"/>
    <mergeCell ref="B764:C764"/>
    <mergeCell ref="D764:E764"/>
    <mergeCell ref="F764:G764"/>
    <mergeCell ref="H764:I764"/>
    <mergeCell ref="J764:K764"/>
    <mergeCell ref="L764:M764"/>
    <mergeCell ref="N764:O764"/>
    <mergeCell ref="AF770:AG770"/>
    <mergeCell ref="AH770:AI770"/>
    <mergeCell ref="AJ770:AK770"/>
    <mergeCell ref="B771:C771"/>
    <mergeCell ref="D771:E771"/>
    <mergeCell ref="F771:G771"/>
    <mergeCell ref="H771:I771"/>
    <mergeCell ref="J771:K771"/>
    <mergeCell ref="L771:M771"/>
    <mergeCell ref="N771:O771"/>
    <mergeCell ref="AF769:AG769"/>
    <mergeCell ref="AH769:AI769"/>
    <mergeCell ref="AJ769:AK769"/>
    <mergeCell ref="B770:C770"/>
    <mergeCell ref="D770:E770"/>
    <mergeCell ref="F770:G770"/>
    <mergeCell ref="H770:I770"/>
    <mergeCell ref="J770:K770"/>
    <mergeCell ref="L770:M770"/>
    <mergeCell ref="N770:O770"/>
    <mergeCell ref="AF768:AG768"/>
    <mergeCell ref="AH768:AI768"/>
    <mergeCell ref="AJ768:AK768"/>
    <mergeCell ref="B769:C769"/>
    <mergeCell ref="D769:E769"/>
    <mergeCell ref="F769:G769"/>
    <mergeCell ref="H769:I769"/>
    <mergeCell ref="J769:K769"/>
    <mergeCell ref="L769:M769"/>
    <mergeCell ref="N769:O769"/>
    <mergeCell ref="AF767:AG767"/>
    <mergeCell ref="AH767:AI767"/>
    <mergeCell ref="AJ767:AK767"/>
    <mergeCell ref="B768:C768"/>
    <mergeCell ref="D768:E768"/>
    <mergeCell ref="F768:G768"/>
    <mergeCell ref="H768:I768"/>
    <mergeCell ref="J768:K768"/>
    <mergeCell ref="L768:M768"/>
    <mergeCell ref="N768:O768"/>
    <mergeCell ref="X771:Y771"/>
    <mergeCell ref="Z771:AA771"/>
    <mergeCell ref="AB771:AC771"/>
    <mergeCell ref="AD771:AE771"/>
    <mergeCell ref="P771:Q771"/>
    <mergeCell ref="R771:S771"/>
    <mergeCell ref="T771:U771"/>
    <mergeCell ref="V771:W771"/>
    <mergeCell ref="X770:Y770"/>
    <mergeCell ref="Z770:AA770"/>
    <mergeCell ref="AB770:AC770"/>
    <mergeCell ref="AD770:AE770"/>
    <mergeCell ref="P770:Q770"/>
    <mergeCell ref="R770:S770"/>
    <mergeCell ref="T770:U770"/>
    <mergeCell ref="V770:W770"/>
    <mergeCell ref="X769:Y769"/>
    <mergeCell ref="Z769:AA769"/>
    <mergeCell ref="AB769:AC769"/>
    <mergeCell ref="AD769:AE769"/>
    <mergeCell ref="P769:Q769"/>
    <mergeCell ref="R769:S769"/>
    <mergeCell ref="T769:U769"/>
    <mergeCell ref="V769:W769"/>
    <mergeCell ref="AF774:AG774"/>
    <mergeCell ref="AH774:AI774"/>
    <mergeCell ref="AJ774:AK774"/>
    <mergeCell ref="B775:C775"/>
    <mergeCell ref="D775:E775"/>
    <mergeCell ref="F775:G775"/>
    <mergeCell ref="H775:I775"/>
    <mergeCell ref="J775:K775"/>
    <mergeCell ref="L775:M775"/>
    <mergeCell ref="N775:O775"/>
    <mergeCell ref="AF773:AG773"/>
    <mergeCell ref="AH773:AI773"/>
    <mergeCell ref="AJ773:AK773"/>
    <mergeCell ref="B774:C774"/>
    <mergeCell ref="D774:E774"/>
    <mergeCell ref="F774:G774"/>
    <mergeCell ref="H774:I774"/>
    <mergeCell ref="J774:K774"/>
    <mergeCell ref="L774:M774"/>
    <mergeCell ref="N774:O774"/>
    <mergeCell ref="AF772:AG772"/>
    <mergeCell ref="AH772:AI772"/>
    <mergeCell ref="AJ772:AK772"/>
    <mergeCell ref="B773:C773"/>
    <mergeCell ref="D773:E773"/>
    <mergeCell ref="F773:G773"/>
    <mergeCell ref="H773:I773"/>
    <mergeCell ref="J773:K773"/>
    <mergeCell ref="L773:M773"/>
    <mergeCell ref="N773:O773"/>
    <mergeCell ref="AF771:AG771"/>
    <mergeCell ref="AH771:AI771"/>
    <mergeCell ref="AJ771:AK771"/>
    <mergeCell ref="B772:C772"/>
    <mergeCell ref="D772:E772"/>
    <mergeCell ref="F772:G772"/>
    <mergeCell ref="H772:I772"/>
    <mergeCell ref="J772:K772"/>
    <mergeCell ref="L772:M772"/>
    <mergeCell ref="N772:O772"/>
    <mergeCell ref="AF778:AG778"/>
    <mergeCell ref="AH778:AI778"/>
    <mergeCell ref="AJ778:AK778"/>
    <mergeCell ref="B779:C779"/>
    <mergeCell ref="D779:E779"/>
    <mergeCell ref="F779:G779"/>
    <mergeCell ref="H779:I779"/>
    <mergeCell ref="J779:K779"/>
    <mergeCell ref="L779:M779"/>
    <mergeCell ref="N779:O779"/>
    <mergeCell ref="AF777:AG777"/>
    <mergeCell ref="AH777:AI777"/>
    <mergeCell ref="AJ777:AK777"/>
    <mergeCell ref="B778:C778"/>
    <mergeCell ref="D778:E778"/>
    <mergeCell ref="F778:G778"/>
    <mergeCell ref="H778:I778"/>
    <mergeCell ref="J778:K778"/>
    <mergeCell ref="L778:M778"/>
    <mergeCell ref="N778:O778"/>
    <mergeCell ref="AF776:AG776"/>
    <mergeCell ref="AH776:AI776"/>
    <mergeCell ref="AJ776:AK776"/>
    <mergeCell ref="B777:C777"/>
    <mergeCell ref="D777:E777"/>
    <mergeCell ref="F777:G777"/>
    <mergeCell ref="H777:I777"/>
    <mergeCell ref="J777:K777"/>
    <mergeCell ref="L777:M777"/>
    <mergeCell ref="N777:O777"/>
    <mergeCell ref="AF775:AG775"/>
    <mergeCell ref="AH775:AI775"/>
    <mergeCell ref="AJ775:AK775"/>
    <mergeCell ref="B776:C776"/>
    <mergeCell ref="D776:E776"/>
    <mergeCell ref="F776:G776"/>
    <mergeCell ref="H776:I776"/>
    <mergeCell ref="J776:K776"/>
    <mergeCell ref="L776:M776"/>
    <mergeCell ref="N776:O776"/>
    <mergeCell ref="X779:Y779"/>
    <mergeCell ref="Z779:AA779"/>
    <mergeCell ref="AB779:AC779"/>
    <mergeCell ref="AD779:AE779"/>
    <mergeCell ref="P779:Q779"/>
    <mergeCell ref="R779:S779"/>
    <mergeCell ref="T779:U779"/>
    <mergeCell ref="V779:W779"/>
    <mergeCell ref="X778:Y778"/>
    <mergeCell ref="Z778:AA778"/>
    <mergeCell ref="AB778:AC778"/>
    <mergeCell ref="AD778:AE778"/>
    <mergeCell ref="P778:Q778"/>
    <mergeCell ref="R778:S778"/>
    <mergeCell ref="T778:U778"/>
    <mergeCell ref="V778:W778"/>
    <mergeCell ref="X777:Y777"/>
    <mergeCell ref="Z777:AA777"/>
    <mergeCell ref="AB777:AC777"/>
    <mergeCell ref="AD777:AE777"/>
    <mergeCell ref="P777:Q777"/>
    <mergeCell ref="R777:S777"/>
    <mergeCell ref="T777:U777"/>
    <mergeCell ref="V777:W777"/>
    <mergeCell ref="AF782:AG782"/>
    <mergeCell ref="AH782:AI782"/>
    <mergeCell ref="AJ782:AK782"/>
    <mergeCell ref="B783:C783"/>
    <mergeCell ref="D783:E783"/>
    <mergeCell ref="F783:G783"/>
    <mergeCell ref="H783:I783"/>
    <mergeCell ref="J783:K783"/>
    <mergeCell ref="L783:M783"/>
    <mergeCell ref="N783:O783"/>
    <mergeCell ref="AF781:AG781"/>
    <mergeCell ref="AH781:AI781"/>
    <mergeCell ref="AJ781:AK781"/>
    <mergeCell ref="B782:C782"/>
    <mergeCell ref="D782:E782"/>
    <mergeCell ref="F782:G782"/>
    <mergeCell ref="H782:I782"/>
    <mergeCell ref="J782:K782"/>
    <mergeCell ref="L782:M782"/>
    <mergeCell ref="N782:O782"/>
    <mergeCell ref="AF780:AG780"/>
    <mergeCell ref="AH780:AI780"/>
    <mergeCell ref="AJ780:AK780"/>
    <mergeCell ref="B781:C781"/>
    <mergeCell ref="D781:E781"/>
    <mergeCell ref="F781:G781"/>
    <mergeCell ref="H781:I781"/>
    <mergeCell ref="J781:K781"/>
    <mergeCell ref="L781:M781"/>
    <mergeCell ref="N781:O781"/>
    <mergeCell ref="AF779:AG779"/>
    <mergeCell ref="AH779:AI779"/>
    <mergeCell ref="AJ779:AK779"/>
    <mergeCell ref="B780:C780"/>
    <mergeCell ref="D780:E780"/>
    <mergeCell ref="F780:G780"/>
    <mergeCell ref="H780:I780"/>
    <mergeCell ref="J780:K780"/>
    <mergeCell ref="L780:M780"/>
    <mergeCell ref="N780:O780"/>
    <mergeCell ref="AF786:AG786"/>
    <mergeCell ref="AH786:AI786"/>
    <mergeCell ref="AJ786:AK786"/>
    <mergeCell ref="B787:C787"/>
    <mergeCell ref="D787:E787"/>
    <mergeCell ref="F787:G787"/>
    <mergeCell ref="H787:I787"/>
    <mergeCell ref="J787:K787"/>
    <mergeCell ref="L787:M787"/>
    <mergeCell ref="N787:O787"/>
    <mergeCell ref="AF785:AG785"/>
    <mergeCell ref="AH785:AI785"/>
    <mergeCell ref="AJ785:AK785"/>
    <mergeCell ref="B786:C786"/>
    <mergeCell ref="D786:E786"/>
    <mergeCell ref="F786:G786"/>
    <mergeCell ref="H786:I786"/>
    <mergeCell ref="J786:K786"/>
    <mergeCell ref="L786:M786"/>
    <mergeCell ref="N786:O786"/>
    <mergeCell ref="AF784:AG784"/>
    <mergeCell ref="AH784:AI784"/>
    <mergeCell ref="AJ784:AK784"/>
    <mergeCell ref="B785:C785"/>
    <mergeCell ref="D785:E785"/>
    <mergeCell ref="F785:G785"/>
    <mergeCell ref="H785:I785"/>
    <mergeCell ref="J785:K785"/>
    <mergeCell ref="L785:M785"/>
    <mergeCell ref="N785:O785"/>
    <mergeCell ref="AF783:AG783"/>
    <mergeCell ref="AH783:AI783"/>
    <mergeCell ref="AJ783:AK783"/>
    <mergeCell ref="B784:C784"/>
    <mergeCell ref="D784:E784"/>
    <mergeCell ref="F784:G784"/>
    <mergeCell ref="H784:I784"/>
    <mergeCell ref="J784:K784"/>
    <mergeCell ref="L784:M784"/>
    <mergeCell ref="N784:O784"/>
    <mergeCell ref="X787:Y787"/>
    <mergeCell ref="Z787:AA787"/>
    <mergeCell ref="AB787:AC787"/>
    <mergeCell ref="AD787:AE787"/>
    <mergeCell ref="P787:Q787"/>
    <mergeCell ref="R787:S787"/>
    <mergeCell ref="T787:U787"/>
    <mergeCell ref="V787:W787"/>
    <mergeCell ref="X786:Y786"/>
    <mergeCell ref="Z786:AA786"/>
    <mergeCell ref="AB786:AC786"/>
    <mergeCell ref="AD786:AE786"/>
    <mergeCell ref="P786:Q786"/>
    <mergeCell ref="R786:S786"/>
    <mergeCell ref="T786:U786"/>
    <mergeCell ref="V786:W786"/>
    <mergeCell ref="X785:Y785"/>
    <mergeCell ref="Z785:AA785"/>
    <mergeCell ref="AB785:AC785"/>
    <mergeCell ref="AD785:AE785"/>
    <mergeCell ref="P785:Q785"/>
    <mergeCell ref="R785:S785"/>
    <mergeCell ref="T785:U785"/>
    <mergeCell ref="V785:W785"/>
    <mergeCell ref="AF790:AG790"/>
    <mergeCell ref="AH790:AI790"/>
    <mergeCell ref="AJ790:AK790"/>
    <mergeCell ref="B791:C791"/>
    <mergeCell ref="D791:E791"/>
    <mergeCell ref="F791:G791"/>
    <mergeCell ref="H791:I791"/>
    <mergeCell ref="J791:K791"/>
    <mergeCell ref="L791:M791"/>
    <mergeCell ref="N791:O791"/>
    <mergeCell ref="AF789:AG789"/>
    <mergeCell ref="AH789:AI789"/>
    <mergeCell ref="AJ789:AK789"/>
    <mergeCell ref="B790:C790"/>
    <mergeCell ref="D790:E790"/>
    <mergeCell ref="F790:G790"/>
    <mergeCell ref="H790:I790"/>
    <mergeCell ref="J790:K790"/>
    <mergeCell ref="L790:M790"/>
    <mergeCell ref="N790:O790"/>
    <mergeCell ref="AF788:AG788"/>
    <mergeCell ref="AH788:AI788"/>
    <mergeCell ref="AJ788:AK788"/>
    <mergeCell ref="B789:C789"/>
    <mergeCell ref="D789:E789"/>
    <mergeCell ref="F789:G789"/>
    <mergeCell ref="H789:I789"/>
    <mergeCell ref="J789:K789"/>
    <mergeCell ref="L789:M789"/>
    <mergeCell ref="N789:O789"/>
    <mergeCell ref="AF787:AG787"/>
    <mergeCell ref="AH787:AI787"/>
    <mergeCell ref="AJ787:AK787"/>
    <mergeCell ref="B788:C788"/>
    <mergeCell ref="D788:E788"/>
    <mergeCell ref="F788:G788"/>
    <mergeCell ref="H788:I788"/>
    <mergeCell ref="J788:K788"/>
    <mergeCell ref="L788:M788"/>
    <mergeCell ref="N788:O788"/>
    <mergeCell ref="AF794:AG794"/>
    <mergeCell ref="AH794:AI794"/>
    <mergeCell ref="AJ794:AK794"/>
    <mergeCell ref="B795:C795"/>
    <mergeCell ref="D795:E795"/>
    <mergeCell ref="F795:G795"/>
    <mergeCell ref="H795:I795"/>
    <mergeCell ref="J795:K795"/>
    <mergeCell ref="L795:M795"/>
    <mergeCell ref="N795:O795"/>
    <mergeCell ref="AF793:AG793"/>
    <mergeCell ref="AH793:AI793"/>
    <mergeCell ref="AJ793:AK793"/>
    <mergeCell ref="B794:C794"/>
    <mergeCell ref="D794:E794"/>
    <mergeCell ref="F794:G794"/>
    <mergeCell ref="H794:I794"/>
    <mergeCell ref="J794:K794"/>
    <mergeCell ref="L794:M794"/>
    <mergeCell ref="N794:O794"/>
    <mergeCell ref="AF792:AG792"/>
    <mergeCell ref="AH792:AI792"/>
    <mergeCell ref="AJ792:AK792"/>
    <mergeCell ref="B793:C793"/>
    <mergeCell ref="D793:E793"/>
    <mergeCell ref="F793:G793"/>
    <mergeCell ref="H793:I793"/>
    <mergeCell ref="J793:K793"/>
    <mergeCell ref="L793:M793"/>
    <mergeCell ref="N793:O793"/>
    <mergeCell ref="AF791:AG791"/>
    <mergeCell ref="AH791:AI791"/>
    <mergeCell ref="AJ791:AK791"/>
    <mergeCell ref="B792:C792"/>
    <mergeCell ref="D792:E792"/>
    <mergeCell ref="F792:G792"/>
    <mergeCell ref="H792:I792"/>
    <mergeCell ref="J792:K792"/>
    <mergeCell ref="L792:M792"/>
    <mergeCell ref="N792:O792"/>
    <mergeCell ref="X795:Y795"/>
    <mergeCell ref="Z795:AA795"/>
    <mergeCell ref="AB795:AC795"/>
    <mergeCell ref="AD795:AE795"/>
    <mergeCell ref="P795:Q795"/>
    <mergeCell ref="R795:S795"/>
    <mergeCell ref="T795:U795"/>
    <mergeCell ref="V795:W795"/>
    <mergeCell ref="X794:Y794"/>
    <mergeCell ref="Z794:AA794"/>
    <mergeCell ref="AB794:AC794"/>
    <mergeCell ref="AD794:AE794"/>
    <mergeCell ref="P794:Q794"/>
    <mergeCell ref="R794:S794"/>
    <mergeCell ref="T794:U794"/>
    <mergeCell ref="V794:W794"/>
    <mergeCell ref="X793:Y793"/>
    <mergeCell ref="Z793:AA793"/>
    <mergeCell ref="AB793:AC793"/>
    <mergeCell ref="AD793:AE793"/>
    <mergeCell ref="P793:Q793"/>
    <mergeCell ref="R793:S793"/>
    <mergeCell ref="T793:U793"/>
    <mergeCell ref="V793:W793"/>
    <mergeCell ref="AF798:AG798"/>
    <mergeCell ref="AH798:AI798"/>
    <mergeCell ref="AJ798:AK798"/>
    <mergeCell ref="B799:C799"/>
    <mergeCell ref="D799:E799"/>
    <mergeCell ref="F799:G799"/>
    <mergeCell ref="H799:I799"/>
    <mergeCell ref="J799:K799"/>
    <mergeCell ref="L799:M799"/>
    <mergeCell ref="N799:O799"/>
    <mergeCell ref="AF797:AG797"/>
    <mergeCell ref="AH797:AI797"/>
    <mergeCell ref="AJ797:AK797"/>
    <mergeCell ref="B798:C798"/>
    <mergeCell ref="D798:E798"/>
    <mergeCell ref="F798:G798"/>
    <mergeCell ref="H798:I798"/>
    <mergeCell ref="J798:K798"/>
    <mergeCell ref="L798:M798"/>
    <mergeCell ref="N798:O798"/>
    <mergeCell ref="AF796:AG796"/>
    <mergeCell ref="AH796:AI796"/>
    <mergeCell ref="AJ796:AK796"/>
    <mergeCell ref="B797:C797"/>
    <mergeCell ref="D797:E797"/>
    <mergeCell ref="F797:G797"/>
    <mergeCell ref="H797:I797"/>
    <mergeCell ref="J797:K797"/>
    <mergeCell ref="L797:M797"/>
    <mergeCell ref="N797:O797"/>
    <mergeCell ref="AF795:AG795"/>
    <mergeCell ref="AH795:AI795"/>
    <mergeCell ref="AJ795:AK795"/>
    <mergeCell ref="B796:C796"/>
    <mergeCell ref="D796:E796"/>
    <mergeCell ref="F796:G796"/>
    <mergeCell ref="H796:I796"/>
    <mergeCell ref="J796:K796"/>
    <mergeCell ref="L796:M796"/>
    <mergeCell ref="N796:O796"/>
    <mergeCell ref="AF802:AG802"/>
    <mergeCell ref="AH802:AI802"/>
    <mergeCell ref="AJ802:AK802"/>
    <mergeCell ref="B803:C803"/>
    <mergeCell ref="D803:E803"/>
    <mergeCell ref="F803:G803"/>
    <mergeCell ref="H803:I803"/>
    <mergeCell ref="J803:K803"/>
    <mergeCell ref="L803:M803"/>
    <mergeCell ref="N803:O803"/>
    <mergeCell ref="AF801:AG801"/>
    <mergeCell ref="AH801:AI801"/>
    <mergeCell ref="AJ801:AK801"/>
    <mergeCell ref="B802:C802"/>
    <mergeCell ref="D802:E802"/>
    <mergeCell ref="F802:G802"/>
    <mergeCell ref="H802:I802"/>
    <mergeCell ref="J802:K802"/>
    <mergeCell ref="L802:M802"/>
    <mergeCell ref="N802:O802"/>
    <mergeCell ref="AF800:AG800"/>
    <mergeCell ref="AH800:AI800"/>
    <mergeCell ref="AJ800:AK800"/>
    <mergeCell ref="B801:C801"/>
    <mergeCell ref="D801:E801"/>
    <mergeCell ref="F801:G801"/>
    <mergeCell ref="H801:I801"/>
    <mergeCell ref="J801:K801"/>
    <mergeCell ref="L801:M801"/>
    <mergeCell ref="N801:O801"/>
    <mergeCell ref="AF799:AG799"/>
    <mergeCell ref="AH799:AI799"/>
    <mergeCell ref="AJ799:AK799"/>
    <mergeCell ref="B800:C800"/>
    <mergeCell ref="D800:E800"/>
    <mergeCell ref="F800:G800"/>
    <mergeCell ref="H800:I800"/>
    <mergeCell ref="J800:K800"/>
    <mergeCell ref="L800:M800"/>
    <mergeCell ref="N800:O800"/>
    <mergeCell ref="X803:Y803"/>
    <mergeCell ref="Z803:AA803"/>
    <mergeCell ref="AB803:AC803"/>
    <mergeCell ref="AD803:AE803"/>
    <mergeCell ref="P803:Q803"/>
    <mergeCell ref="R803:S803"/>
    <mergeCell ref="T803:U803"/>
    <mergeCell ref="V803:W803"/>
    <mergeCell ref="X802:Y802"/>
    <mergeCell ref="Z802:AA802"/>
    <mergeCell ref="AB802:AC802"/>
    <mergeCell ref="AD802:AE802"/>
    <mergeCell ref="P802:Q802"/>
    <mergeCell ref="R802:S802"/>
    <mergeCell ref="T802:U802"/>
    <mergeCell ref="V802:W802"/>
    <mergeCell ref="X801:Y801"/>
    <mergeCell ref="Z801:AA801"/>
    <mergeCell ref="AB801:AC801"/>
    <mergeCell ref="AD801:AE801"/>
    <mergeCell ref="P801:Q801"/>
    <mergeCell ref="R801:S801"/>
    <mergeCell ref="T801:U801"/>
    <mergeCell ref="V801:W801"/>
    <mergeCell ref="AF806:AG806"/>
    <mergeCell ref="AH806:AI806"/>
    <mergeCell ref="AJ806:AK806"/>
    <mergeCell ref="B807:C807"/>
    <mergeCell ref="D807:E807"/>
    <mergeCell ref="F807:G807"/>
    <mergeCell ref="H807:I807"/>
    <mergeCell ref="J807:K807"/>
    <mergeCell ref="L807:M807"/>
    <mergeCell ref="N807:O807"/>
    <mergeCell ref="AF805:AG805"/>
    <mergeCell ref="AH805:AI805"/>
    <mergeCell ref="AJ805:AK805"/>
    <mergeCell ref="B806:C806"/>
    <mergeCell ref="D806:E806"/>
    <mergeCell ref="F806:G806"/>
    <mergeCell ref="H806:I806"/>
    <mergeCell ref="J806:K806"/>
    <mergeCell ref="L806:M806"/>
    <mergeCell ref="N806:O806"/>
    <mergeCell ref="AF804:AG804"/>
    <mergeCell ref="AH804:AI804"/>
    <mergeCell ref="AJ804:AK804"/>
    <mergeCell ref="B805:C805"/>
    <mergeCell ref="D805:E805"/>
    <mergeCell ref="F805:G805"/>
    <mergeCell ref="H805:I805"/>
    <mergeCell ref="J805:K805"/>
    <mergeCell ref="L805:M805"/>
    <mergeCell ref="N805:O805"/>
    <mergeCell ref="AF803:AG803"/>
    <mergeCell ref="AH803:AI803"/>
    <mergeCell ref="AJ803:AK803"/>
    <mergeCell ref="B804:C804"/>
    <mergeCell ref="D804:E804"/>
    <mergeCell ref="F804:G804"/>
    <mergeCell ref="H804:I804"/>
    <mergeCell ref="J804:K804"/>
    <mergeCell ref="L804:M804"/>
    <mergeCell ref="N804:O804"/>
    <mergeCell ref="AF810:AG810"/>
    <mergeCell ref="AH810:AI810"/>
    <mergeCell ref="AJ810:AK810"/>
    <mergeCell ref="B811:C811"/>
    <mergeCell ref="D811:E811"/>
    <mergeCell ref="F811:G811"/>
    <mergeCell ref="H811:I811"/>
    <mergeCell ref="J811:K811"/>
    <mergeCell ref="L811:M811"/>
    <mergeCell ref="N811:O811"/>
    <mergeCell ref="AF809:AG809"/>
    <mergeCell ref="AH809:AI809"/>
    <mergeCell ref="AJ809:AK809"/>
    <mergeCell ref="B810:C810"/>
    <mergeCell ref="D810:E810"/>
    <mergeCell ref="F810:G810"/>
    <mergeCell ref="H810:I810"/>
    <mergeCell ref="J810:K810"/>
    <mergeCell ref="L810:M810"/>
    <mergeCell ref="N810:O810"/>
    <mergeCell ref="AF808:AG808"/>
    <mergeCell ref="AH808:AI808"/>
    <mergeCell ref="AJ808:AK808"/>
    <mergeCell ref="B809:C809"/>
    <mergeCell ref="D809:E809"/>
    <mergeCell ref="F809:G809"/>
    <mergeCell ref="H809:I809"/>
    <mergeCell ref="J809:K809"/>
    <mergeCell ref="L809:M809"/>
    <mergeCell ref="N809:O809"/>
    <mergeCell ref="AF807:AG807"/>
    <mergeCell ref="AH807:AI807"/>
    <mergeCell ref="AJ807:AK807"/>
    <mergeCell ref="B808:C808"/>
    <mergeCell ref="D808:E808"/>
    <mergeCell ref="F808:G808"/>
    <mergeCell ref="H808:I808"/>
    <mergeCell ref="J808:K808"/>
    <mergeCell ref="L808:M808"/>
    <mergeCell ref="N808:O808"/>
    <mergeCell ref="X811:Y811"/>
    <mergeCell ref="Z811:AA811"/>
    <mergeCell ref="AB811:AC811"/>
    <mergeCell ref="AD811:AE811"/>
    <mergeCell ref="P811:Q811"/>
    <mergeCell ref="R811:S811"/>
    <mergeCell ref="T811:U811"/>
    <mergeCell ref="V811:W811"/>
    <mergeCell ref="X810:Y810"/>
    <mergeCell ref="Z810:AA810"/>
    <mergeCell ref="AB810:AC810"/>
    <mergeCell ref="AD810:AE810"/>
    <mergeCell ref="P810:Q810"/>
    <mergeCell ref="R810:S810"/>
    <mergeCell ref="T810:U810"/>
    <mergeCell ref="V810:W810"/>
    <mergeCell ref="X809:Y809"/>
    <mergeCell ref="Z809:AA809"/>
    <mergeCell ref="AB809:AC809"/>
    <mergeCell ref="AD809:AE809"/>
    <mergeCell ref="P809:Q809"/>
    <mergeCell ref="R809:S809"/>
    <mergeCell ref="T809:U809"/>
    <mergeCell ref="V809:W809"/>
    <mergeCell ref="AF814:AG814"/>
    <mergeCell ref="AH814:AI814"/>
    <mergeCell ref="AJ814:AK814"/>
    <mergeCell ref="B815:C815"/>
    <mergeCell ref="D815:E815"/>
    <mergeCell ref="F815:G815"/>
    <mergeCell ref="H815:I815"/>
    <mergeCell ref="J815:K815"/>
    <mergeCell ref="L815:M815"/>
    <mergeCell ref="N815:O815"/>
    <mergeCell ref="AF813:AG813"/>
    <mergeCell ref="AH813:AI813"/>
    <mergeCell ref="AJ813:AK813"/>
    <mergeCell ref="B814:C814"/>
    <mergeCell ref="D814:E814"/>
    <mergeCell ref="F814:G814"/>
    <mergeCell ref="H814:I814"/>
    <mergeCell ref="J814:K814"/>
    <mergeCell ref="L814:M814"/>
    <mergeCell ref="N814:O814"/>
    <mergeCell ref="AF812:AG812"/>
    <mergeCell ref="AH812:AI812"/>
    <mergeCell ref="AJ812:AK812"/>
    <mergeCell ref="B813:C813"/>
    <mergeCell ref="D813:E813"/>
    <mergeCell ref="F813:G813"/>
    <mergeCell ref="H813:I813"/>
    <mergeCell ref="J813:K813"/>
    <mergeCell ref="L813:M813"/>
    <mergeCell ref="N813:O813"/>
    <mergeCell ref="AF811:AG811"/>
    <mergeCell ref="AH811:AI811"/>
    <mergeCell ref="AJ811:AK811"/>
    <mergeCell ref="B812:C812"/>
    <mergeCell ref="D812:E812"/>
    <mergeCell ref="F812:G812"/>
    <mergeCell ref="H812:I812"/>
    <mergeCell ref="J812:K812"/>
    <mergeCell ref="L812:M812"/>
    <mergeCell ref="N812:O812"/>
    <mergeCell ref="AF818:AG818"/>
    <mergeCell ref="AH818:AI818"/>
    <mergeCell ref="AJ818:AK818"/>
    <mergeCell ref="B819:C819"/>
    <mergeCell ref="D819:E819"/>
    <mergeCell ref="F819:G819"/>
    <mergeCell ref="H819:I819"/>
    <mergeCell ref="J819:K819"/>
    <mergeCell ref="L819:M819"/>
    <mergeCell ref="N819:O819"/>
    <mergeCell ref="AF817:AG817"/>
    <mergeCell ref="AH817:AI817"/>
    <mergeCell ref="AJ817:AK817"/>
    <mergeCell ref="B818:C818"/>
    <mergeCell ref="D818:E818"/>
    <mergeCell ref="F818:G818"/>
    <mergeCell ref="H818:I818"/>
    <mergeCell ref="J818:K818"/>
    <mergeCell ref="L818:M818"/>
    <mergeCell ref="N818:O818"/>
    <mergeCell ref="AF816:AG816"/>
    <mergeCell ref="AH816:AI816"/>
    <mergeCell ref="AJ816:AK816"/>
    <mergeCell ref="B817:C817"/>
    <mergeCell ref="D817:E817"/>
    <mergeCell ref="F817:G817"/>
    <mergeCell ref="H817:I817"/>
    <mergeCell ref="J817:K817"/>
    <mergeCell ref="L817:M817"/>
    <mergeCell ref="N817:O817"/>
    <mergeCell ref="AF815:AG815"/>
    <mergeCell ref="AH815:AI815"/>
    <mergeCell ref="AJ815:AK815"/>
    <mergeCell ref="B816:C816"/>
    <mergeCell ref="D816:E816"/>
    <mergeCell ref="F816:G816"/>
    <mergeCell ref="H816:I816"/>
    <mergeCell ref="J816:K816"/>
    <mergeCell ref="L816:M816"/>
    <mergeCell ref="N816:O816"/>
    <mergeCell ref="X819:Y819"/>
    <mergeCell ref="Z819:AA819"/>
    <mergeCell ref="AB819:AC819"/>
    <mergeCell ref="AD819:AE819"/>
    <mergeCell ref="P819:Q819"/>
    <mergeCell ref="R819:S819"/>
    <mergeCell ref="T819:U819"/>
    <mergeCell ref="V819:W819"/>
    <mergeCell ref="X818:Y818"/>
    <mergeCell ref="Z818:AA818"/>
    <mergeCell ref="AB818:AC818"/>
    <mergeCell ref="AD818:AE818"/>
    <mergeCell ref="P818:Q818"/>
    <mergeCell ref="R818:S818"/>
    <mergeCell ref="T818:U818"/>
    <mergeCell ref="V818:W818"/>
    <mergeCell ref="X817:Y817"/>
    <mergeCell ref="Z817:AA817"/>
    <mergeCell ref="AB817:AC817"/>
    <mergeCell ref="AD817:AE817"/>
    <mergeCell ref="P817:Q817"/>
    <mergeCell ref="R817:S817"/>
    <mergeCell ref="T817:U817"/>
    <mergeCell ref="V817:W817"/>
    <mergeCell ref="AF822:AG822"/>
    <mergeCell ref="AH822:AI822"/>
    <mergeCell ref="AJ822:AK822"/>
    <mergeCell ref="B823:C823"/>
    <mergeCell ref="D823:E823"/>
    <mergeCell ref="F823:G823"/>
    <mergeCell ref="H823:I823"/>
    <mergeCell ref="J823:K823"/>
    <mergeCell ref="L823:M823"/>
    <mergeCell ref="N823:O823"/>
    <mergeCell ref="AF821:AG821"/>
    <mergeCell ref="AH821:AI821"/>
    <mergeCell ref="AJ821:AK821"/>
    <mergeCell ref="B822:C822"/>
    <mergeCell ref="D822:E822"/>
    <mergeCell ref="F822:G822"/>
    <mergeCell ref="H822:I822"/>
    <mergeCell ref="J822:K822"/>
    <mergeCell ref="L822:M822"/>
    <mergeCell ref="N822:O822"/>
    <mergeCell ref="AF820:AG820"/>
    <mergeCell ref="AH820:AI820"/>
    <mergeCell ref="AJ820:AK820"/>
    <mergeCell ref="B821:C821"/>
    <mergeCell ref="D821:E821"/>
    <mergeCell ref="F821:G821"/>
    <mergeCell ref="H821:I821"/>
    <mergeCell ref="J821:K821"/>
    <mergeCell ref="L821:M821"/>
    <mergeCell ref="N821:O821"/>
    <mergeCell ref="AF819:AG819"/>
    <mergeCell ref="AH819:AI819"/>
    <mergeCell ref="AJ819:AK819"/>
    <mergeCell ref="B820:C820"/>
    <mergeCell ref="D820:E820"/>
    <mergeCell ref="F820:G820"/>
    <mergeCell ref="H820:I820"/>
    <mergeCell ref="J820:K820"/>
    <mergeCell ref="L820:M820"/>
    <mergeCell ref="N820:O820"/>
    <mergeCell ref="AF826:AG826"/>
    <mergeCell ref="AH826:AI826"/>
    <mergeCell ref="AJ826:AK826"/>
    <mergeCell ref="B827:C827"/>
    <mergeCell ref="D827:E827"/>
    <mergeCell ref="F827:G827"/>
    <mergeCell ref="H827:I827"/>
    <mergeCell ref="J827:K827"/>
    <mergeCell ref="L827:M827"/>
    <mergeCell ref="N827:O827"/>
    <mergeCell ref="AF825:AG825"/>
    <mergeCell ref="AH825:AI825"/>
    <mergeCell ref="AJ825:AK825"/>
    <mergeCell ref="B826:C826"/>
    <mergeCell ref="D826:E826"/>
    <mergeCell ref="F826:G826"/>
    <mergeCell ref="H826:I826"/>
    <mergeCell ref="J826:K826"/>
    <mergeCell ref="L826:M826"/>
    <mergeCell ref="N826:O826"/>
    <mergeCell ref="AF824:AG824"/>
    <mergeCell ref="AH824:AI824"/>
    <mergeCell ref="AJ824:AK824"/>
    <mergeCell ref="B825:C825"/>
    <mergeCell ref="D825:E825"/>
    <mergeCell ref="F825:G825"/>
    <mergeCell ref="H825:I825"/>
    <mergeCell ref="J825:K825"/>
    <mergeCell ref="L825:M825"/>
    <mergeCell ref="N825:O825"/>
    <mergeCell ref="AF823:AG823"/>
    <mergeCell ref="AH823:AI823"/>
    <mergeCell ref="AJ823:AK823"/>
    <mergeCell ref="B824:C824"/>
    <mergeCell ref="D824:E824"/>
    <mergeCell ref="F824:G824"/>
    <mergeCell ref="H824:I824"/>
    <mergeCell ref="J824:K824"/>
    <mergeCell ref="L824:M824"/>
    <mergeCell ref="N824:O824"/>
    <mergeCell ref="X827:Y827"/>
    <mergeCell ref="Z827:AA827"/>
    <mergeCell ref="AB827:AC827"/>
    <mergeCell ref="AD827:AE827"/>
    <mergeCell ref="P827:Q827"/>
    <mergeCell ref="R827:S827"/>
    <mergeCell ref="T827:U827"/>
    <mergeCell ref="V827:W827"/>
    <mergeCell ref="X826:Y826"/>
    <mergeCell ref="Z826:AA826"/>
    <mergeCell ref="AB826:AC826"/>
    <mergeCell ref="AD826:AE826"/>
    <mergeCell ref="P826:Q826"/>
    <mergeCell ref="R826:S826"/>
    <mergeCell ref="T826:U826"/>
    <mergeCell ref="V826:W826"/>
    <mergeCell ref="X825:Y825"/>
    <mergeCell ref="Z825:AA825"/>
    <mergeCell ref="AB825:AC825"/>
    <mergeCell ref="AD825:AE825"/>
    <mergeCell ref="P825:Q825"/>
    <mergeCell ref="R825:S825"/>
    <mergeCell ref="T825:U825"/>
    <mergeCell ref="V825:W825"/>
    <mergeCell ref="AF830:AG830"/>
    <mergeCell ref="AH830:AI830"/>
    <mergeCell ref="AJ830:AK830"/>
    <mergeCell ref="B831:C831"/>
    <mergeCell ref="D831:E831"/>
    <mergeCell ref="F831:G831"/>
    <mergeCell ref="H831:I831"/>
    <mergeCell ref="J831:K831"/>
    <mergeCell ref="L831:M831"/>
    <mergeCell ref="N831:O831"/>
    <mergeCell ref="AF829:AG829"/>
    <mergeCell ref="AH829:AI829"/>
    <mergeCell ref="AJ829:AK829"/>
    <mergeCell ref="B830:C830"/>
    <mergeCell ref="D830:E830"/>
    <mergeCell ref="F830:G830"/>
    <mergeCell ref="H830:I830"/>
    <mergeCell ref="J830:K830"/>
    <mergeCell ref="L830:M830"/>
    <mergeCell ref="N830:O830"/>
    <mergeCell ref="AF828:AG828"/>
    <mergeCell ref="AH828:AI828"/>
    <mergeCell ref="AJ828:AK828"/>
    <mergeCell ref="B829:C829"/>
    <mergeCell ref="D829:E829"/>
    <mergeCell ref="F829:G829"/>
    <mergeCell ref="H829:I829"/>
    <mergeCell ref="J829:K829"/>
    <mergeCell ref="L829:M829"/>
    <mergeCell ref="N829:O829"/>
    <mergeCell ref="AF827:AG827"/>
    <mergeCell ref="AH827:AI827"/>
    <mergeCell ref="AJ827:AK827"/>
    <mergeCell ref="B828:C828"/>
    <mergeCell ref="D828:E828"/>
    <mergeCell ref="F828:G828"/>
    <mergeCell ref="H828:I828"/>
    <mergeCell ref="J828:K828"/>
    <mergeCell ref="L828:M828"/>
    <mergeCell ref="N828:O828"/>
    <mergeCell ref="AF834:AG834"/>
    <mergeCell ref="AH834:AI834"/>
    <mergeCell ref="AJ834:AK834"/>
    <mergeCell ref="B835:C835"/>
    <mergeCell ref="D835:E835"/>
    <mergeCell ref="F835:G835"/>
    <mergeCell ref="H835:I835"/>
    <mergeCell ref="J835:K835"/>
    <mergeCell ref="L835:M835"/>
    <mergeCell ref="N835:O835"/>
    <mergeCell ref="AF833:AG833"/>
    <mergeCell ref="AH833:AI833"/>
    <mergeCell ref="AJ833:AK833"/>
    <mergeCell ref="B834:C834"/>
    <mergeCell ref="D834:E834"/>
    <mergeCell ref="F834:G834"/>
    <mergeCell ref="H834:I834"/>
    <mergeCell ref="J834:K834"/>
    <mergeCell ref="L834:M834"/>
    <mergeCell ref="N834:O834"/>
    <mergeCell ref="AF832:AG832"/>
    <mergeCell ref="AH832:AI832"/>
    <mergeCell ref="AJ832:AK832"/>
    <mergeCell ref="B833:C833"/>
    <mergeCell ref="D833:E833"/>
    <mergeCell ref="F833:G833"/>
    <mergeCell ref="H833:I833"/>
    <mergeCell ref="J833:K833"/>
    <mergeCell ref="L833:M833"/>
    <mergeCell ref="N833:O833"/>
    <mergeCell ref="AF831:AG831"/>
    <mergeCell ref="AH831:AI831"/>
    <mergeCell ref="AJ831:AK831"/>
    <mergeCell ref="B832:C832"/>
    <mergeCell ref="D832:E832"/>
    <mergeCell ref="F832:G832"/>
    <mergeCell ref="H832:I832"/>
    <mergeCell ref="J832:K832"/>
    <mergeCell ref="L832:M832"/>
    <mergeCell ref="N832:O832"/>
    <mergeCell ref="X835:Y835"/>
    <mergeCell ref="Z835:AA835"/>
    <mergeCell ref="AB835:AC835"/>
    <mergeCell ref="AD835:AE835"/>
    <mergeCell ref="P835:Q835"/>
    <mergeCell ref="R835:S835"/>
    <mergeCell ref="T835:U835"/>
    <mergeCell ref="V835:W835"/>
    <mergeCell ref="X834:Y834"/>
    <mergeCell ref="Z834:AA834"/>
    <mergeCell ref="AB834:AC834"/>
    <mergeCell ref="AD834:AE834"/>
    <mergeCell ref="P834:Q834"/>
    <mergeCell ref="R834:S834"/>
    <mergeCell ref="T834:U834"/>
    <mergeCell ref="V834:W834"/>
    <mergeCell ref="X833:Y833"/>
    <mergeCell ref="Z833:AA833"/>
    <mergeCell ref="AB833:AC833"/>
    <mergeCell ref="AD833:AE833"/>
    <mergeCell ref="P833:Q833"/>
    <mergeCell ref="R833:S833"/>
    <mergeCell ref="T833:U833"/>
    <mergeCell ref="V833:W833"/>
    <mergeCell ref="AF838:AG838"/>
    <mergeCell ref="AH838:AI838"/>
    <mergeCell ref="AJ838:AK838"/>
    <mergeCell ref="B839:C839"/>
    <mergeCell ref="D839:E839"/>
    <mergeCell ref="F839:G839"/>
    <mergeCell ref="H839:I839"/>
    <mergeCell ref="J839:K839"/>
    <mergeCell ref="L839:M839"/>
    <mergeCell ref="N839:O839"/>
    <mergeCell ref="AF837:AG837"/>
    <mergeCell ref="AH837:AI837"/>
    <mergeCell ref="AJ837:AK837"/>
    <mergeCell ref="B838:C838"/>
    <mergeCell ref="D838:E838"/>
    <mergeCell ref="F838:G838"/>
    <mergeCell ref="H838:I838"/>
    <mergeCell ref="J838:K838"/>
    <mergeCell ref="L838:M838"/>
    <mergeCell ref="N838:O838"/>
    <mergeCell ref="AF836:AG836"/>
    <mergeCell ref="AH836:AI836"/>
    <mergeCell ref="AJ836:AK836"/>
    <mergeCell ref="B837:C837"/>
    <mergeCell ref="D837:E837"/>
    <mergeCell ref="F837:G837"/>
    <mergeCell ref="H837:I837"/>
    <mergeCell ref="J837:K837"/>
    <mergeCell ref="L837:M837"/>
    <mergeCell ref="N837:O837"/>
    <mergeCell ref="AF835:AG835"/>
    <mergeCell ref="AH835:AI835"/>
    <mergeCell ref="AJ835:AK835"/>
    <mergeCell ref="B836:C836"/>
    <mergeCell ref="D836:E836"/>
    <mergeCell ref="F836:G836"/>
    <mergeCell ref="H836:I836"/>
    <mergeCell ref="J836:K836"/>
    <mergeCell ref="L836:M836"/>
    <mergeCell ref="N836:O836"/>
    <mergeCell ref="AF842:AG842"/>
    <mergeCell ref="AH842:AI842"/>
    <mergeCell ref="AJ842:AK842"/>
    <mergeCell ref="B843:C843"/>
    <mergeCell ref="D843:E843"/>
    <mergeCell ref="F843:G843"/>
    <mergeCell ref="H843:I843"/>
    <mergeCell ref="J843:K843"/>
    <mergeCell ref="L843:M843"/>
    <mergeCell ref="N843:O843"/>
    <mergeCell ref="AF841:AG841"/>
    <mergeCell ref="AH841:AI841"/>
    <mergeCell ref="AJ841:AK841"/>
    <mergeCell ref="B842:C842"/>
    <mergeCell ref="D842:E842"/>
    <mergeCell ref="F842:G842"/>
    <mergeCell ref="H842:I842"/>
    <mergeCell ref="J842:K842"/>
    <mergeCell ref="L842:M842"/>
    <mergeCell ref="N842:O842"/>
    <mergeCell ref="AF840:AG840"/>
    <mergeCell ref="AH840:AI840"/>
    <mergeCell ref="AJ840:AK840"/>
    <mergeCell ref="B841:C841"/>
    <mergeCell ref="D841:E841"/>
    <mergeCell ref="F841:G841"/>
    <mergeCell ref="H841:I841"/>
    <mergeCell ref="J841:K841"/>
    <mergeCell ref="L841:M841"/>
    <mergeCell ref="N841:O841"/>
    <mergeCell ref="AF839:AG839"/>
    <mergeCell ref="AH839:AI839"/>
    <mergeCell ref="AJ839:AK839"/>
    <mergeCell ref="B840:C840"/>
    <mergeCell ref="D840:E840"/>
    <mergeCell ref="F840:G840"/>
    <mergeCell ref="H840:I840"/>
    <mergeCell ref="J840:K840"/>
    <mergeCell ref="L840:M840"/>
    <mergeCell ref="N840:O840"/>
    <mergeCell ref="X843:Y843"/>
    <mergeCell ref="Z843:AA843"/>
    <mergeCell ref="AB843:AC843"/>
    <mergeCell ref="AD843:AE843"/>
    <mergeCell ref="P843:Q843"/>
    <mergeCell ref="R843:S843"/>
    <mergeCell ref="T843:U843"/>
    <mergeCell ref="V843:W843"/>
    <mergeCell ref="X842:Y842"/>
    <mergeCell ref="Z842:AA842"/>
    <mergeCell ref="AB842:AC842"/>
    <mergeCell ref="AD842:AE842"/>
    <mergeCell ref="P842:Q842"/>
    <mergeCell ref="R842:S842"/>
    <mergeCell ref="T842:U842"/>
    <mergeCell ref="V842:W842"/>
    <mergeCell ref="X841:Y841"/>
    <mergeCell ref="Z841:AA841"/>
    <mergeCell ref="AB841:AC841"/>
    <mergeCell ref="AD841:AE841"/>
    <mergeCell ref="P841:Q841"/>
    <mergeCell ref="R841:S841"/>
    <mergeCell ref="T841:U841"/>
    <mergeCell ref="V841:W841"/>
    <mergeCell ref="AF846:AG846"/>
    <mergeCell ref="AH846:AI846"/>
    <mergeCell ref="AJ846:AK846"/>
    <mergeCell ref="B847:C847"/>
    <mergeCell ref="D847:E847"/>
    <mergeCell ref="F847:G847"/>
    <mergeCell ref="H847:I847"/>
    <mergeCell ref="J847:K847"/>
    <mergeCell ref="L847:M847"/>
    <mergeCell ref="N847:O847"/>
    <mergeCell ref="AF845:AG845"/>
    <mergeCell ref="AH845:AI845"/>
    <mergeCell ref="AJ845:AK845"/>
    <mergeCell ref="B846:C846"/>
    <mergeCell ref="D846:E846"/>
    <mergeCell ref="F846:G846"/>
    <mergeCell ref="H846:I846"/>
    <mergeCell ref="J846:K846"/>
    <mergeCell ref="L846:M846"/>
    <mergeCell ref="N846:O846"/>
    <mergeCell ref="AF844:AG844"/>
    <mergeCell ref="AH844:AI844"/>
    <mergeCell ref="AJ844:AK844"/>
    <mergeCell ref="B845:C845"/>
    <mergeCell ref="D845:E845"/>
    <mergeCell ref="F845:G845"/>
    <mergeCell ref="H845:I845"/>
    <mergeCell ref="J845:K845"/>
    <mergeCell ref="L845:M845"/>
    <mergeCell ref="N845:O845"/>
    <mergeCell ref="AF843:AG843"/>
    <mergeCell ref="AH843:AI843"/>
    <mergeCell ref="AJ843:AK843"/>
    <mergeCell ref="B844:C844"/>
    <mergeCell ref="D844:E844"/>
    <mergeCell ref="F844:G844"/>
    <mergeCell ref="H844:I844"/>
    <mergeCell ref="J844:K844"/>
    <mergeCell ref="L844:M844"/>
    <mergeCell ref="N844:O844"/>
    <mergeCell ref="AF850:AG850"/>
    <mergeCell ref="AH850:AI850"/>
    <mergeCell ref="AJ850:AK850"/>
    <mergeCell ref="B851:C851"/>
    <mergeCell ref="D851:E851"/>
    <mergeCell ref="F851:G851"/>
    <mergeCell ref="H851:I851"/>
    <mergeCell ref="J851:K851"/>
    <mergeCell ref="L851:M851"/>
    <mergeCell ref="N851:O851"/>
    <mergeCell ref="AF849:AG849"/>
    <mergeCell ref="AH849:AI849"/>
    <mergeCell ref="AJ849:AK849"/>
    <mergeCell ref="B850:C850"/>
    <mergeCell ref="D850:E850"/>
    <mergeCell ref="F850:G850"/>
    <mergeCell ref="H850:I850"/>
    <mergeCell ref="J850:K850"/>
    <mergeCell ref="L850:M850"/>
    <mergeCell ref="N850:O850"/>
    <mergeCell ref="AF848:AG848"/>
    <mergeCell ref="AH848:AI848"/>
    <mergeCell ref="AJ848:AK848"/>
    <mergeCell ref="B849:C849"/>
    <mergeCell ref="D849:E849"/>
    <mergeCell ref="F849:G849"/>
    <mergeCell ref="H849:I849"/>
    <mergeCell ref="J849:K849"/>
    <mergeCell ref="L849:M849"/>
    <mergeCell ref="N849:O849"/>
    <mergeCell ref="AF847:AG847"/>
    <mergeCell ref="AH847:AI847"/>
    <mergeCell ref="AJ847:AK847"/>
    <mergeCell ref="B848:C848"/>
    <mergeCell ref="D848:E848"/>
    <mergeCell ref="F848:G848"/>
    <mergeCell ref="H848:I848"/>
    <mergeCell ref="J848:K848"/>
    <mergeCell ref="L848:M848"/>
    <mergeCell ref="N848:O848"/>
    <mergeCell ref="X851:Y851"/>
    <mergeCell ref="Z851:AA851"/>
    <mergeCell ref="AB851:AC851"/>
    <mergeCell ref="AD851:AE851"/>
    <mergeCell ref="P851:Q851"/>
    <mergeCell ref="R851:S851"/>
    <mergeCell ref="T851:U851"/>
    <mergeCell ref="V851:W851"/>
    <mergeCell ref="X850:Y850"/>
    <mergeCell ref="Z850:AA850"/>
    <mergeCell ref="AB850:AC850"/>
    <mergeCell ref="AD850:AE850"/>
    <mergeCell ref="P850:Q850"/>
    <mergeCell ref="R850:S850"/>
    <mergeCell ref="T850:U850"/>
    <mergeCell ref="V850:W850"/>
    <mergeCell ref="X849:Y849"/>
    <mergeCell ref="Z849:AA849"/>
    <mergeCell ref="AB849:AC849"/>
    <mergeCell ref="AD849:AE849"/>
    <mergeCell ref="P849:Q849"/>
    <mergeCell ref="R849:S849"/>
    <mergeCell ref="T849:U849"/>
    <mergeCell ref="V849:W849"/>
    <mergeCell ref="AF854:AG854"/>
    <mergeCell ref="AH854:AI854"/>
    <mergeCell ref="AJ854:AK854"/>
    <mergeCell ref="B855:C855"/>
    <mergeCell ref="D855:E855"/>
    <mergeCell ref="F855:G855"/>
    <mergeCell ref="H855:I855"/>
    <mergeCell ref="J855:K855"/>
    <mergeCell ref="L855:M855"/>
    <mergeCell ref="N855:O855"/>
    <mergeCell ref="AF853:AG853"/>
    <mergeCell ref="AH853:AI853"/>
    <mergeCell ref="AJ853:AK853"/>
    <mergeCell ref="B854:C854"/>
    <mergeCell ref="D854:E854"/>
    <mergeCell ref="F854:G854"/>
    <mergeCell ref="H854:I854"/>
    <mergeCell ref="J854:K854"/>
    <mergeCell ref="L854:M854"/>
    <mergeCell ref="N854:O854"/>
    <mergeCell ref="AF852:AG852"/>
    <mergeCell ref="AH852:AI852"/>
    <mergeCell ref="AJ852:AK852"/>
    <mergeCell ref="B853:C853"/>
    <mergeCell ref="D853:E853"/>
    <mergeCell ref="F853:G853"/>
    <mergeCell ref="H853:I853"/>
    <mergeCell ref="J853:K853"/>
    <mergeCell ref="L853:M853"/>
    <mergeCell ref="N853:O853"/>
    <mergeCell ref="AF851:AG851"/>
    <mergeCell ref="AH851:AI851"/>
    <mergeCell ref="AJ851:AK851"/>
    <mergeCell ref="B852:C852"/>
    <mergeCell ref="D852:E852"/>
    <mergeCell ref="F852:G852"/>
    <mergeCell ref="H852:I852"/>
    <mergeCell ref="J852:K852"/>
    <mergeCell ref="L852:M852"/>
    <mergeCell ref="N852:O852"/>
    <mergeCell ref="AF858:AG858"/>
    <mergeCell ref="AH858:AI858"/>
    <mergeCell ref="AJ858:AK858"/>
    <mergeCell ref="B859:C859"/>
    <mergeCell ref="D859:E859"/>
    <mergeCell ref="F859:G859"/>
    <mergeCell ref="H859:I859"/>
    <mergeCell ref="J859:K859"/>
    <mergeCell ref="L859:M859"/>
    <mergeCell ref="N859:O859"/>
    <mergeCell ref="AF857:AG857"/>
    <mergeCell ref="AH857:AI857"/>
    <mergeCell ref="AJ857:AK857"/>
    <mergeCell ref="B858:C858"/>
    <mergeCell ref="D858:E858"/>
    <mergeCell ref="F858:G858"/>
    <mergeCell ref="H858:I858"/>
    <mergeCell ref="J858:K858"/>
    <mergeCell ref="L858:M858"/>
    <mergeCell ref="N858:O858"/>
    <mergeCell ref="AF856:AG856"/>
    <mergeCell ref="AH856:AI856"/>
    <mergeCell ref="AJ856:AK856"/>
    <mergeCell ref="B857:C857"/>
    <mergeCell ref="D857:E857"/>
    <mergeCell ref="F857:G857"/>
    <mergeCell ref="H857:I857"/>
    <mergeCell ref="J857:K857"/>
    <mergeCell ref="L857:M857"/>
    <mergeCell ref="N857:O857"/>
    <mergeCell ref="AF855:AG855"/>
    <mergeCell ref="AH855:AI855"/>
    <mergeCell ref="AJ855:AK855"/>
    <mergeCell ref="B856:C856"/>
    <mergeCell ref="D856:E856"/>
    <mergeCell ref="F856:G856"/>
    <mergeCell ref="H856:I856"/>
    <mergeCell ref="J856:K856"/>
    <mergeCell ref="L856:M856"/>
    <mergeCell ref="N856:O856"/>
    <mergeCell ref="X859:Y859"/>
    <mergeCell ref="Z859:AA859"/>
    <mergeCell ref="AB859:AC859"/>
    <mergeCell ref="AD859:AE859"/>
    <mergeCell ref="P859:Q859"/>
    <mergeCell ref="R859:S859"/>
    <mergeCell ref="T859:U859"/>
    <mergeCell ref="V859:W859"/>
    <mergeCell ref="X858:Y858"/>
    <mergeCell ref="Z858:AA858"/>
    <mergeCell ref="AB858:AC858"/>
    <mergeCell ref="AD858:AE858"/>
    <mergeCell ref="P858:Q858"/>
    <mergeCell ref="R858:S858"/>
    <mergeCell ref="T858:U858"/>
    <mergeCell ref="V858:W858"/>
    <mergeCell ref="X857:Y857"/>
    <mergeCell ref="Z857:AA857"/>
    <mergeCell ref="AB857:AC857"/>
    <mergeCell ref="AD857:AE857"/>
    <mergeCell ref="P857:Q857"/>
    <mergeCell ref="R857:S857"/>
    <mergeCell ref="T857:U857"/>
    <mergeCell ref="V857:W857"/>
    <mergeCell ref="AF862:AG862"/>
    <mergeCell ref="AH862:AI862"/>
    <mergeCell ref="AJ862:AK862"/>
    <mergeCell ref="B863:C863"/>
    <mergeCell ref="D863:E863"/>
    <mergeCell ref="F863:G863"/>
    <mergeCell ref="H863:I863"/>
    <mergeCell ref="J863:K863"/>
    <mergeCell ref="L863:M863"/>
    <mergeCell ref="N863:O863"/>
    <mergeCell ref="AF861:AG861"/>
    <mergeCell ref="AH861:AI861"/>
    <mergeCell ref="AJ861:AK861"/>
    <mergeCell ref="B862:C862"/>
    <mergeCell ref="D862:E862"/>
    <mergeCell ref="F862:G862"/>
    <mergeCell ref="H862:I862"/>
    <mergeCell ref="J862:K862"/>
    <mergeCell ref="L862:M862"/>
    <mergeCell ref="N862:O862"/>
    <mergeCell ref="AF860:AG860"/>
    <mergeCell ref="AH860:AI860"/>
    <mergeCell ref="AJ860:AK860"/>
    <mergeCell ref="B861:C861"/>
    <mergeCell ref="D861:E861"/>
    <mergeCell ref="F861:G861"/>
    <mergeCell ref="H861:I861"/>
    <mergeCell ref="J861:K861"/>
    <mergeCell ref="L861:M861"/>
    <mergeCell ref="N861:O861"/>
    <mergeCell ref="AF859:AG859"/>
    <mergeCell ref="AH859:AI859"/>
    <mergeCell ref="AJ859:AK859"/>
    <mergeCell ref="B860:C860"/>
    <mergeCell ref="D860:E860"/>
    <mergeCell ref="F860:G860"/>
    <mergeCell ref="H860:I860"/>
    <mergeCell ref="J860:K860"/>
    <mergeCell ref="L860:M860"/>
    <mergeCell ref="N860:O860"/>
    <mergeCell ref="AF866:AG866"/>
    <mergeCell ref="AH866:AI866"/>
    <mergeCell ref="AJ866:AK866"/>
    <mergeCell ref="B867:C867"/>
    <mergeCell ref="D867:E867"/>
    <mergeCell ref="F867:G867"/>
    <mergeCell ref="H867:I867"/>
    <mergeCell ref="J867:K867"/>
    <mergeCell ref="L867:M867"/>
    <mergeCell ref="N867:O867"/>
    <mergeCell ref="AF865:AG865"/>
    <mergeCell ref="AH865:AI865"/>
    <mergeCell ref="AJ865:AK865"/>
    <mergeCell ref="B866:C866"/>
    <mergeCell ref="D866:E866"/>
    <mergeCell ref="F866:G866"/>
    <mergeCell ref="H866:I866"/>
    <mergeCell ref="J866:K866"/>
    <mergeCell ref="L866:M866"/>
    <mergeCell ref="N866:O866"/>
    <mergeCell ref="AF864:AG864"/>
    <mergeCell ref="AH864:AI864"/>
    <mergeCell ref="AJ864:AK864"/>
    <mergeCell ref="B865:C865"/>
    <mergeCell ref="D865:E865"/>
    <mergeCell ref="F865:G865"/>
    <mergeCell ref="H865:I865"/>
    <mergeCell ref="J865:K865"/>
    <mergeCell ref="L865:M865"/>
    <mergeCell ref="N865:O865"/>
    <mergeCell ref="AF863:AG863"/>
    <mergeCell ref="AH863:AI863"/>
    <mergeCell ref="AJ863:AK863"/>
    <mergeCell ref="B864:C864"/>
    <mergeCell ref="D864:E864"/>
    <mergeCell ref="F864:G864"/>
    <mergeCell ref="H864:I864"/>
    <mergeCell ref="J864:K864"/>
    <mergeCell ref="L864:M864"/>
    <mergeCell ref="N864:O864"/>
    <mergeCell ref="X867:Y867"/>
    <mergeCell ref="Z867:AA867"/>
    <mergeCell ref="AB867:AC867"/>
    <mergeCell ref="AD867:AE867"/>
    <mergeCell ref="P867:Q867"/>
    <mergeCell ref="R867:S867"/>
    <mergeCell ref="T867:U867"/>
    <mergeCell ref="V867:W867"/>
    <mergeCell ref="X866:Y866"/>
    <mergeCell ref="Z866:AA866"/>
    <mergeCell ref="AB866:AC866"/>
    <mergeCell ref="AD866:AE866"/>
    <mergeCell ref="P866:Q866"/>
    <mergeCell ref="R866:S866"/>
    <mergeCell ref="T866:U866"/>
    <mergeCell ref="V866:W866"/>
    <mergeCell ref="X865:Y865"/>
    <mergeCell ref="Z865:AA865"/>
    <mergeCell ref="AB865:AC865"/>
    <mergeCell ref="AD865:AE865"/>
    <mergeCell ref="P865:Q865"/>
    <mergeCell ref="R865:S865"/>
    <mergeCell ref="T865:U865"/>
    <mergeCell ref="V865:W865"/>
    <mergeCell ref="AF870:AG870"/>
    <mergeCell ref="AH870:AI870"/>
    <mergeCell ref="AJ870:AK870"/>
    <mergeCell ref="B871:C871"/>
    <mergeCell ref="D871:E871"/>
    <mergeCell ref="F871:G871"/>
    <mergeCell ref="H871:I871"/>
    <mergeCell ref="J871:K871"/>
    <mergeCell ref="L871:M871"/>
    <mergeCell ref="N871:O871"/>
    <mergeCell ref="AF869:AG869"/>
    <mergeCell ref="AH869:AI869"/>
    <mergeCell ref="AJ869:AK869"/>
    <mergeCell ref="B870:C870"/>
    <mergeCell ref="D870:E870"/>
    <mergeCell ref="F870:G870"/>
    <mergeCell ref="H870:I870"/>
    <mergeCell ref="J870:K870"/>
    <mergeCell ref="L870:M870"/>
    <mergeCell ref="N870:O870"/>
    <mergeCell ref="AF868:AG868"/>
    <mergeCell ref="AH868:AI868"/>
    <mergeCell ref="AJ868:AK868"/>
    <mergeCell ref="B869:C869"/>
    <mergeCell ref="D869:E869"/>
    <mergeCell ref="F869:G869"/>
    <mergeCell ref="H869:I869"/>
    <mergeCell ref="J869:K869"/>
    <mergeCell ref="L869:M869"/>
    <mergeCell ref="N869:O869"/>
    <mergeCell ref="AF867:AG867"/>
    <mergeCell ref="AH867:AI867"/>
    <mergeCell ref="AJ867:AK867"/>
    <mergeCell ref="B868:C868"/>
    <mergeCell ref="D868:E868"/>
    <mergeCell ref="F868:G868"/>
    <mergeCell ref="H868:I868"/>
    <mergeCell ref="J868:K868"/>
    <mergeCell ref="L868:M868"/>
    <mergeCell ref="N868:O868"/>
    <mergeCell ref="AF874:AG874"/>
    <mergeCell ref="AH874:AI874"/>
    <mergeCell ref="AJ874:AK874"/>
    <mergeCell ref="B875:C875"/>
    <mergeCell ref="D875:E875"/>
    <mergeCell ref="F875:G875"/>
    <mergeCell ref="H875:I875"/>
    <mergeCell ref="J875:K875"/>
    <mergeCell ref="L875:M875"/>
    <mergeCell ref="N875:O875"/>
    <mergeCell ref="AF873:AG873"/>
    <mergeCell ref="AH873:AI873"/>
    <mergeCell ref="AJ873:AK873"/>
    <mergeCell ref="B874:C874"/>
    <mergeCell ref="D874:E874"/>
    <mergeCell ref="F874:G874"/>
    <mergeCell ref="H874:I874"/>
    <mergeCell ref="J874:K874"/>
    <mergeCell ref="L874:M874"/>
    <mergeCell ref="N874:O874"/>
    <mergeCell ref="AF872:AG872"/>
    <mergeCell ref="AH872:AI872"/>
    <mergeCell ref="AJ872:AK872"/>
    <mergeCell ref="B873:C873"/>
    <mergeCell ref="D873:E873"/>
    <mergeCell ref="F873:G873"/>
    <mergeCell ref="H873:I873"/>
    <mergeCell ref="J873:K873"/>
    <mergeCell ref="L873:M873"/>
    <mergeCell ref="N873:O873"/>
    <mergeCell ref="AF871:AG871"/>
    <mergeCell ref="AH871:AI871"/>
    <mergeCell ref="AJ871:AK871"/>
    <mergeCell ref="B872:C872"/>
    <mergeCell ref="D872:E872"/>
    <mergeCell ref="F872:G872"/>
    <mergeCell ref="H872:I872"/>
    <mergeCell ref="J872:K872"/>
    <mergeCell ref="L872:M872"/>
    <mergeCell ref="N872:O872"/>
    <mergeCell ref="X875:Y875"/>
    <mergeCell ref="Z875:AA875"/>
    <mergeCell ref="AB875:AC875"/>
    <mergeCell ref="AD875:AE875"/>
    <mergeCell ref="P875:Q875"/>
    <mergeCell ref="R875:S875"/>
    <mergeCell ref="T875:U875"/>
    <mergeCell ref="V875:W875"/>
    <mergeCell ref="X874:Y874"/>
    <mergeCell ref="Z874:AA874"/>
    <mergeCell ref="AB874:AC874"/>
    <mergeCell ref="AD874:AE874"/>
    <mergeCell ref="P874:Q874"/>
    <mergeCell ref="R874:S874"/>
    <mergeCell ref="T874:U874"/>
    <mergeCell ref="V874:W874"/>
    <mergeCell ref="X873:Y873"/>
    <mergeCell ref="Z873:AA873"/>
    <mergeCell ref="AB873:AC873"/>
    <mergeCell ref="AD873:AE873"/>
    <mergeCell ref="P873:Q873"/>
    <mergeCell ref="R873:S873"/>
    <mergeCell ref="T873:U873"/>
    <mergeCell ref="V873:W873"/>
    <mergeCell ref="AF878:AG878"/>
    <mergeCell ref="AH878:AI878"/>
    <mergeCell ref="AJ878:AK878"/>
    <mergeCell ref="B879:C879"/>
    <mergeCell ref="D879:E879"/>
    <mergeCell ref="F879:G879"/>
    <mergeCell ref="H879:I879"/>
    <mergeCell ref="J879:K879"/>
    <mergeCell ref="L879:M879"/>
    <mergeCell ref="N879:O879"/>
    <mergeCell ref="AF877:AG877"/>
    <mergeCell ref="AH877:AI877"/>
    <mergeCell ref="AJ877:AK877"/>
    <mergeCell ref="B878:C878"/>
    <mergeCell ref="D878:E878"/>
    <mergeCell ref="F878:G878"/>
    <mergeCell ref="H878:I878"/>
    <mergeCell ref="J878:K878"/>
    <mergeCell ref="L878:M878"/>
    <mergeCell ref="N878:O878"/>
    <mergeCell ref="AF876:AG876"/>
    <mergeCell ref="AH876:AI876"/>
    <mergeCell ref="AJ876:AK876"/>
    <mergeCell ref="B877:C877"/>
    <mergeCell ref="D877:E877"/>
    <mergeCell ref="F877:G877"/>
    <mergeCell ref="H877:I877"/>
    <mergeCell ref="J877:K877"/>
    <mergeCell ref="L877:M877"/>
    <mergeCell ref="N877:O877"/>
    <mergeCell ref="AF875:AG875"/>
    <mergeCell ref="AH875:AI875"/>
    <mergeCell ref="AJ875:AK875"/>
    <mergeCell ref="B876:C876"/>
    <mergeCell ref="D876:E876"/>
    <mergeCell ref="F876:G876"/>
    <mergeCell ref="H876:I876"/>
    <mergeCell ref="J876:K876"/>
    <mergeCell ref="L876:M876"/>
    <mergeCell ref="N876:O876"/>
    <mergeCell ref="AF882:AG882"/>
    <mergeCell ref="AH882:AI882"/>
    <mergeCell ref="AJ882:AK882"/>
    <mergeCell ref="B883:C883"/>
    <mergeCell ref="D883:E883"/>
    <mergeCell ref="F883:G883"/>
    <mergeCell ref="H883:I883"/>
    <mergeCell ref="J883:K883"/>
    <mergeCell ref="L883:M883"/>
    <mergeCell ref="N883:O883"/>
    <mergeCell ref="AF881:AG881"/>
    <mergeCell ref="AH881:AI881"/>
    <mergeCell ref="AJ881:AK881"/>
    <mergeCell ref="B882:C882"/>
    <mergeCell ref="D882:E882"/>
    <mergeCell ref="F882:G882"/>
    <mergeCell ref="H882:I882"/>
    <mergeCell ref="J882:K882"/>
    <mergeCell ref="L882:M882"/>
    <mergeCell ref="N882:O882"/>
    <mergeCell ref="AF880:AG880"/>
    <mergeCell ref="AH880:AI880"/>
    <mergeCell ref="AJ880:AK880"/>
    <mergeCell ref="B881:C881"/>
    <mergeCell ref="D881:E881"/>
    <mergeCell ref="F881:G881"/>
    <mergeCell ref="H881:I881"/>
    <mergeCell ref="J881:K881"/>
    <mergeCell ref="L881:M881"/>
    <mergeCell ref="N881:O881"/>
    <mergeCell ref="AF879:AG879"/>
    <mergeCell ref="AH879:AI879"/>
    <mergeCell ref="AJ879:AK879"/>
    <mergeCell ref="B880:C880"/>
    <mergeCell ref="D880:E880"/>
    <mergeCell ref="F880:G880"/>
    <mergeCell ref="H880:I880"/>
    <mergeCell ref="J880:K880"/>
    <mergeCell ref="L880:M880"/>
    <mergeCell ref="N880:O880"/>
    <mergeCell ref="X883:Y883"/>
    <mergeCell ref="Z883:AA883"/>
    <mergeCell ref="AB883:AC883"/>
    <mergeCell ref="AD883:AE883"/>
    <mergeCell ref="P883:Q883"/>
    <mergeCell ref="R883:S883"/>
    <mergeCell ref="T883:U883"/>
    <mergeCell ref="V883:W883"/>
    <mergeCell ref="X882:Y882"/>
    <mergeCell ref="Z882:AA882"/>
    <mergeCell ref="AB882:AC882"/>
    <mergeCell ref="AD882:AE882"/>
    <mergeCell ref="P882:Q882"/>
    <mergeCell ref="R882:S882"/>
    <mergeCell ref="T882:U882"/>
    <mergeCell ref="V882:W882"/>
    <mergeCell ref="X881:Y881"/>
    <mergeCell ref="Z881:AA881"/>
    <mergeCell ref="AB881:AC881"/>
    <mergeCell ref="AD881:AE881"/>
    <mergeCell ref="P881:Q881"/>
    <mergeCell ref="R881:S881"/>
    <mergeCell ref="T881:U881"/>
    <mergeCell ref="V881:W881"/>
    <mergeCell ref="AF886:AG886"/>
    <mergeCell ref="AH886:AI886"/>
    <mergeCell ref="AJ886:AK886"/>
    <mergeCell ref="B887:C887"/>
    <mergeCell ref="D887:E887"/>
    <mergeCell ref="F887:G887"/>
    <mergeCell ref="H887:I887"/>
    <mergeCell ref="J887:K887"/>
    <mergeCell ref="L887:M887"/>
    <mergeCell ref="N887:O887"/>
    <mergeCell ref="AF885:AG885"/>
    <mergeCell ref="AH885:AI885"/>
    <mergeCell ref="AJ885:AK885"/>
    <mergeCell ref="B886:C886"/>
    <mergeCell ref="D886:E886"/>
    <mergeCell ref="F886:G886"/>
    <mergeCell ref="H886:I886"/>
    <mergeCell ref="J886:K886"/>
    <mergeCell ref="L886:M886"/>
    <mergeCell ref="N886:O886"/>
    <mergeCell ref="AF884:AG884"/>
    <mergeCell ref="AH884:AI884"/>
    <mergeCell ref="AJ884:AK884"/>
    <mergeCell ref="B885:C885"/>
    <mergeCell ref="D885:E885"/>
    <mergeCell ref="F885:G885"/>
    <mergeCell ref="H885:I885"/>
    <mergeCell ref="J885:K885"/>
    <mergeCell ref="L885:M885"/>
    <mergeCell ref="N885:O885"/>
    <mergeCell ref="AF883:AG883"/>
    <mergeCell ref="AH883:AI883"/>
    <mergeCell ref="AJ883:AK883"/>
    <mergeCell ref="B884:C884"/>
    <mergeCell ref="D884:E884"/>
    <mergeCell ref="F884:G884"/>
    <mergeCell ref="H884:I884"/>
    <mergeCell ref="J884:K884"/>
    <mergeCell ref="L884:M884"/>
    <mergeCell ref="N884:O884"/>
    <mergeCell ref="AF890:AG890"/>
    <mergeCell ref="AH890:AI890"/>
    <mergeCell ref="AJ890:AK890"/>
    <mergeCell ref="B891:C891"/>
    <mergeCell ref="D891:E891"/>
    <mergeCell ref="F891:G891"/>
    <mergeCell ref="H891:I891"/>
    <mergeCell ref="J891:K891"/>
    <mergeCell ref="L891:M891"/>
    <mergeCell ref="N891:O891"/>
    <mergeCell ref="AF889:AG889"/>
    <mergeCell ref="AH889:AI889"/>
    <mergeCell ref="AJ889:AK889"/>
    <mergeCell ref="B890:C890"/>
    <mergeCell ref="D890:E890"/>
    <mergeCell ref="F890:G890"/>
    <mergeCell ref="H890:I890"/>
    <mergeCell ref="J890:K890"/>
    <mergeCell ref="L890:M890"/>
    <mergeCell ref="N890:O890"/>
    <mergeCell ref="AF888:AG888"/>
    <mergeCell ref="AH888:AI888"/>
    <mergeCell ref="AJ888:AK888"/>
    <mergeCell ref="B889:C889"/>
    <mergeCell ref="D889:E889"/>
    <mergeCell ref="F889:G889"/>
    <mergeCell ref="H889:I889"/>
    <mergeCell ref="J889:K889"/>
    <mergeCell ref="L889:M889"/>
    <mergeCell ref="N889:O889"/>
    <mergeCell ref="AF887:AG887"/>
    <mergeCell ref="AH887:AI887"/>
    <mergeCell ref="AJ887:AK887"/>
    <mergeCell ref="B888:C888"/>
    <mergeCell ref="D888:E888"/>
    <mergeCell ref="F888:G888"/>
    <mergeCell ref="H888:I888"/>
    <mergeCell ref="J888:K888"/>
    <mergeCell ref="L888:M888"/>
    <mergeCell ref="N888:O888"/>
    <mergeCell ref="X891:Y891"/>
    <mergeCell ref="Z891:AA891"/>
    <mergeCell ref="AB891:AC891"/>
    <mergeCell ref="AD891:AE891"/>
    <mergeCell ref="P891:Q891"/>
    <mergeCell ref="R891:S891"/>
    <mergeCell ref="T891:U891"/>
    <mergeCell ref="V891:W891"/>
    <mergeCell ref="X890:Y890"/>
    <mergeCell ref="Z890:AA890"/>
    <mergeCell ref="AB890:AC890"/>
    <mergeCell ref="AD890:AE890"/>
    <mergeCell ref="P890:Q890"/>
    <mergeCell ref="R890:S890"/>
    <mergeCell ref="T890:U890"/>
    <mergeCell ref="V890:W890"/>
    <mergeCell ref="X889:Y889"/>
    <mergeCell ref="Z889:AA889"/>
    <mergeCell ref="AB889:AC889"/>
    <mergeCell ref="AD889:AE889"/>
    <mergeCell ref="P889:Q889"/>
    <mergeCell ref="R889:S889"/>
    <mergeCell ref="T889:U889"/>
    <mergeCell ref="V889:W889"/>
    <mergeCell ref="AF894:AG894"/>
    <mergeCell ref="AH894:AI894"/>
    <mergeCell ref="AJ894:AK894"/>
    <mergeCell ref="B895:C895"/>
    <mergeCell ref="D895:E895"/>
    <mergeCell ref="F895:G895"/>
    <mergeCell ref="H895:I895"/>
    <mergeCell ref="J895:K895"/>
    <mergeCell ref="L895:M895"/>
    <mergeCell ref="N895:O895"/>
    <mergeCell ref="AF893:AG893"/>
    <mergeCell ref="AH893:AI893"/>
    <mergeCell ref="AJ893:AK893"/>
    <mergeCell ref="B894:C894"/>
    <mergeCell ref="D894:E894"/>
    <mergeCell ref="F894:G894"/>
    <mergeCell ref="H894:I894"/>
    <mergeCell ref="J894:K894"/>
    <mergeCell ref="L894:M894"/>
    <mergeCell ref="N894:O894"/>
    <mergeCell ref="AF892:AG892"/>
    <mergeCell ref="AH892:AI892"/>
    <mergeCell ref="AJ892:AK892"/>
    <mergeCell ref="B893:C893"/>
    <mergeCell ref="D893:E893"/>
    <mergeCell ref="F893:G893"/>
    <mergeCell ref="H893:I893"/>
    <mergeCell ref="J893:K893"/>
    <mergeCell ref="L893:M893"/>
    <mergeCell ref="N893:O893"/>
    <mergeCell ref="AF891:AG891"/>
    <mergeCell ref="AH891:AI891"/>
    <mergeCell ref="AJ891:AK891"/>
    <mergeCell ref="B892:C892"/>
    <mergeCell ref="D892:E892"/>
    <mergeCell ref="F892:G892"/>
    <mergeCell ref="H892:I892"/>
    <mergeCell ref="J892:K892"/>
    <mergeCell ref="L892:M892"/>
    <mergeCell ref="N892:O892"/>
    <mergeCell ref="AF898:AG898"/>
    <mergeCell ref="AH898:AI898"/>
    <mergeCell ref="AJ898:AK898"/>
    <mergeCell ref="B899:C899"/>
    <mergeCell ref="D899:E899"/>
    <mergeCell ref="F899:G899"/>
    <mergeCell ref="H899:I899"/>
    <mergeCell ref="J899:K899"/>
    <mergeCell ref="L899:M899"/>
    <mergeCell ref="N899:O899"/>
    <mergeCell ref="AF897:AG897"/>
    <mergeCell ref="AH897:AI897"/>
    <mergeCell ref="AJ897:AK897"/>
    <mergeCell ref="B898:C898"/>
    <mergeCell ref="D898:E898"/>
    <mergeCell ref="F898:G898"/>
    <mergeCell ref="H898:I898"/>
    <mergeCell ref="J898:K898"/>
    <mergeCell ref="L898:M898"/>
    <mergeCell ref="N898:O898"/>
    <mergeCell ref="AF896:AG896"/>
    <mergeCell ref="AH896:AI896"/>
    <mergeCell ref="AJ896:AK896"/>
    <mergeCell ref="B897:C897"/>
    <mergeCell ref="D897:E897"/>
    <mergeCell ref="F897:G897"/>
    <mergeCell ref="H897:I897"/>
    <mergeCell ref="J897:K897"/>
    <mergeCell ref="L897:M897"/>
    <mergeCell ref="N897:O897"/>
    <mergeCell ref="AF895:AG895"/>
    <mergeCell ref="AH895:AI895"/>
    <mergeCell ref="AJ895:AK895"/>
    <mergeCell ref="B896:C896"/>
    <mergeCell ref="D896:E896"/>
    <mergeCell ref="F896:G896"/>
    <mergeCell ref="H896:I896"/>
    <mergeCell ref="J896:K896"/>
    <mergeCell ref="L896:M896"/>
    <mergeCell ref="N896:O896"/>
    <mergeCell ref="X899:Y899"/>
    <mergeCell ref="Z899:AA899"/>
    <mergeCell ref="AB899:AC899"/>
    <mergeCell ref="AD899:AE899"/>
    <mergeCell ref="P899:Q899"/>
    <mergeCell ref="R899:S899"/>
    <mergeCell ref="T899:U899"/>
    <mergeCell ref="V899:W899"/>
    <mergeCell ref="X898:Y898"/>
    <mergeCell ref="Z898:AA898"/>
    <mergeCell ref="AB898:AC898"/>
    <mergeCell ref="AD898:AE898"/>
    <mergeCell ref="P898:Q898"/>
    <mergeCell ref="R898:S898"/>
    <mergeCell ref="T898:U898"/>
    <mergeCell ref="V898:W898"/>
    <mergeCell ref="X897:Y897"/>
    <mergeCell ref="Z897:AA897"/>
    <mergeCell ref="AB897:AC897"/>
    <mergeCell ref="AD897:AE897"/>
    <mergeCell ref="P897:Q897"/>
    <mergeCell ref="R897:S897"/>
    <mergeCell ref="T897:U897"/>
    <mergeCell ref="V897:W897"/>
    <mergeCell ref="AF902:AG902"/>
    <mergeCell ref="AH902:AI902"/>
    <mergeCell ref="AJ902:AK902"/>
    <mergeCell ref="AF901:AG901"/>
    <mergeCell ref="AH901:AI901"/>
    <mergeCell ref="AJ901:AK901"/>
    <mergeCell ref="B902:C902"/>
    <mergeCell ref="D902:E902"/>
    <mergeCell ref="F902:G902"/>
    <mergeCell ref="H902:I902"/>
    <mergeCell ref="J902:K902"/>
    <mergeCell ref="L902:M902"/>
    <mergeCell ref="N902:O902"/>
    <mergeCell ref="AF900:AG900"/>
    <mergeCell ref="AH900:AI900"/>
    <mergeCell ref="AJ900:AK900"/>
    <mergeCell ref="B901:C901"/>
    <mergeCell ref="D901:E901"/>
    <mergeCell ref="F901:G901"/>
    <mergeCell ref="H901:I901"/>
    <mergeCell ref="J901:K901"/>
    <mergeCell ref="L901:M901"/>
    <mergeCell ref="N901:O901"/>
    <mergeCell ref="AF899:AG899"/>
    <mergeCell ref="AH899:AI899"/>
    <mergeCell ref="AJ899:AK899"/>
    <mergeCell ref="B900:C900"/>
    <mergeCell ref="D900:E900"/>
    <mergeCell ref="F900:G900"/>
    <mergeCell ref="H900:I900"/>
    <mergeCell ref="J900:K900"/>
    <mergeCell ref="L900:M900"/>
    <mergeCell ref="N900:O900"/>
    <mergeCell ref="X902:Y902"/>
    <mergeCell ref="Z902:AA902"/>
    <mergeCell ref="AB902:AC902"/>
    <mergeCell ref="AD902:AE902"/>
    <mergeCell ref="P902:Q902"/>
    <mergeCell ref="R902:S902"/>
    <mergeCell ref="T902:U902"/>
    <mergeCell ref="V902:W902"/>
    <mergeCell ref="X901:Y901"/>
    <mergeCell ref="Z901:AA901"/>
    <mergeCell ref="AB901:AC901"/>
    <mergeCell ref="AD901:AE901"/>
    <mergeCell ref="P901:Q901"/>
    <mergeCell ref="R901:S901"/>
    <mergeCell ref="T901:U901"/>
    <mergeCell ref="V901:W901"/>
    <mergeCell ref="X900:Y900"/>
    <mergeCell ref="Z900:AA900"/>
    <mergeCell ref="AB900:AC900"/>
    <mergeCell ref="AD900:AE900"/>
    <mergeCell ref="P900:Q900"/>
    <mergeCell ref="R900:S900"/>
    <mergeCell ref="T900:U900"/>
    <mergeCell ref="V900:W900"/>
  </mergeCells>
  <pageMargins left="0" right="0" top="0" bottom="0" header="0" footer="0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816A9-FE57-407F-B3BB-5D35A3E54F07}">
  <sheetPr codeName="Feuil18"/>
  <dimension ref="B2:K105"/>
  <sheetViews>
    <sheetView showGridLines="0" showRowColHeaders="0" zoomScaleNormal="100" workbookViewId="0">
      <selection activeCell="B103" sqref="B103"/>
    </sheetView>
  </sheetViews>
  <sheetFormatPr baseColWidth="10" defaultRowHeight="15.6"/>
  <cols>
    <col min="1" max="1" width="2.19921875" customWidth="1"/>
    <col min="2" max="2" width="24" bestFit="1" customWidth="1"/>
    <col min="3" max="4" width="7.69921875" customWidth="1"/>
    <col min="5" max="5" width="8.3984375" customWidth="1"/>
    <col min="6" max="10" width="7.69921875" customWidth="1"/>
  </cols>
  <sheetData>
    <row r="2" spans="2:10">
      <c r="B2" s="41" t="str">
        <f>"Evolution des licences par catégories d'age : "&amp;'Page de garde'!$E$6</f>
        <v>Evolution des licences par catégories d'age : NIMES ASPTT TENNIS DE TABLE</v>
      </c>
      <c r="C2" s="41"/>
      <c r="D2" s="41"/>
      <c r="E2" s="41"/>
      <c r="F2" s="41"/>
      <c r="G2" s="41"/>
      <c r="H2" s="41"/>
      <c r="I2" s="41"/>
      <c r="J2" s="41"/>
    </row>
    <row r="3" spans="2:10" ht="6" customHeight="1">
      <c r="B3" s="11"/>
      <c r="C3" s="11"/>
      <c r="D3" s="11"/>
      <c r="E3" s="11"/>
      <c r="F3" s="11"/>
      <c r="G3" s="11"/>
      <c r="H3" s="11"/>
      <c r="I3" s="11"/>
      <c r="J3" s="11"/>
    </row>
    <row r="4" spans="2:10">
      <c r="B4" s="12"/>
      <c r="C4" s="12" t="s">
        <v>232</v>
      </c>
      <c r="D4" s="12" t="s">
        <v>233</v>
      </c>
      <c r="E4" s="12" t="s">
        <v>7</v>
      </c>
      <c r="F4" s="12" t="s">
        <v>8</v>
      </c>
      <c r="G4" s="12" t="s">
        <v>234</v>
      </c>
      <c r="H4" s="12" t="s">
        <v>235</v>
      </c>
      <c r="I4" s="12" t="s">
        <v>236</v>
      </c>
      <c r="J4" s="12" t="s">
        <v>1</v>
      </c>
    </row>
    <row r="5" spans="2:10" ht="12" customHeight="1">
      <c r="B5" s="13" t="str">
        <f>"Données au "&amp;TEXT('Page de garde'!$D$12,"jj/mm/aaaa")</f>
        <v>Données au 30/06/2025</v>
      </c>
      <c r="C5" s="12">
        <f>VLOOKUP(nb_club,TTN!$A:$S,6,FALSE)+VLOOKUP(nb_club,TTN!$A:$S,7,FALSE)</f>
        <v>12</v>
      </c>
      <c r="D5" s="12">
        <f>VLOOKUP(nb_club,TTN!$A:$S,8,FALSE)+VLOOKUP(nb_club,TTN!$A:$S,9,FALSE)</f>
        <v>21</v>
      </c>
      <c r="E5" s="12">
        <f>VLOOKUP(nb_club,TTN!$A:$S,10,FALSE)+VLOOKUP(nb_club,TTN!$A:$S,11,FALSE)</f>
        <v>23</v>
      </c>
      <c r="F5" s="12">
        <f>VLOOKUP(nb_club,TTN!$A:$S,12,FALSE)+VLOOKUP(nb_club,TTN!$A:$S,13,FALSE)</f>
        <v>14</v>
      </c>
      <c r="G5" s="12">
        <f>VLOOKUP(nb_club,TTN!$A:$S,14,FALSE)+VLOOKUP(nb_club,TTN!$A:$S,15,FALSE)</f>
        <v>1</v>
      </c>
      <c r="H5" s="12">
        <f>VLOOKUP(nb_club,TTN!$A:$S,16,FALSE)+VLOOKUP(nb_club,TTN!$A:$S,17,FALSE)</f>
        <v>21</v>
      </c>
      <c r="I5" s="12">
        <f>VLOOKUP(nb_club,TTN!$A:$S,18,FALSE)+VLOOKUP(nb_club,TTN!$A:$S,19,FALSE)</f>
        <v>71</v>
      </c>
      <c r="J5" s="12">
        <f>SUM(C5:I5)</f>
        <v>163</v>
      </c>
    </row>
    <row r="6" spans="2:10" ht="12" customHeight="1">
      <c r="B6" s="21" t="str">
        <f>"Moyenne cd au"&amp;TEXT('Page de garde'!$D$12,"jj/mm/aaaa")</f>
        <v>Moyenne cd au30/06/2025</v>
      </c>
      <c r="C6" s="23">
        <f>VLOOKUP('Page de garde'!$D$8,Param!$I$2:$R$14,4,FALSE)</f>
        <v>7.6875</v>
      </c>
      <c r="D6" s="23">
        <f>VLOOKUP('Page de garde'!$D$8,Param!$I$2:$R$14,5,FALSE)</f>
        <v>12.368421052631579</v>
      </c>
      <c r="E6" s="23">
        <f>VLOOKUP('Page de garde'!$D$8,Param!$I$2:$R$14,6,FALSE)</f>
        <v>14.4</v>
      </c>
      <c r="F6" s="23">
        <f>VLOOKUP('Page de garde'!$D$8,Param!$I$2:$R$14,7,FALSE)</f>
        <v>8.0476190476190474</v>
      </c>
      <c r="G6" s="23">
        <f>VLOOKUP('Page de garde'!$D$8,Param!$I$2:$R$14,8,FALSE)</f>
        <v>4.25</v>
      </c>
      <c r="H6" s="23">
        <f>VLOOKUP('Page de garde'!$D$8,Param!$I$2:$R$14,9,FALSE)</f>
        <v>9.4</v>
      </c>
      <c r="I6" s="23">
        <f>VLOOKUP('Page de garde'!$D$8,Param!$I$2:$R$14,10,FALSE)</f>
        <v>31.72</v>
      </c>
      <c r="J6" s="23">
        <f t="shared" ref="J6" si="0">SUM(C6:I6)</f>
        <v>87.873540100250636</v>
      </c>
    </row>
    <row r="7" spans="2:10" ht="12" customHeight="1">
      <c r="B7" s="21" t="str">
        <f>"Moyenne ligue au "&amp;TEXT('Page de garde'!$D$12,"jj/mm/aaaa")</f>
        <v>Moyenne ligue au 30/06/2025</v>
      </c>
      <c r="C7" s="23">
        <f>AVERAGEIF(TTN!U:U,"&lt;&gt;0")</f>
        <v>7.5897435897435894</v>
      </c>
      <c r="D7" s="23">
        <f>AVERAGEIF(TTN!V:V,"&lt;&gt;0")</f>
        <v>10.953020134228188</v>
      </c>
      <c r="E7" s="23">
        <f>AVERAGEIF(TTN!W:W,"&lt;&gt;0")</f>
        <v>10.884615384615385</v>
      </c>
      <c r="F7" s="23">
        <f>AVERAGEIF(TTN!X:X,"&lt;&gt;0")</f>
        <v>7.6729559748427674</v>
      </c>
      <c r="G7" s="23">
        <f>AVERAGEIF(TTN!Y:Y,"&lt;&gt;0")</f>
        <v>4.4539007092198579</v>
      </c>
      <c r="H7" s="23">
        <f>AVERAGEIF(TTN!Z:Z,"&lt;&gt;0")</f>
        <v>11.754385964912281</v>
      </c>
      <c r="I7" s="23">
        <f>AVERAGEIF(TTN!AA:AA,"&lt;&gt;0")</f>
        <v>30.096045197740114</v>
      </c>
      <c r="J7" s="23">
        <f>AVERAGE(TTN!E3:E4996)</f>
        <v>75.723163841807903</v>
      </c>
    </row>
    <row r="8" spans="2:10" ht="12" customHeight="1">
      <c r="B8" s="13" t="str">
        <f>"Données au "&amp;TEXT('TTN-1'!$V$1,"jj/mm/aaaa")</f>
        <v>Données au 30/06/2024</v>
      </c>
      <c r="C8" s="12">
        <f>VLOOKUP(nb_club,'TTN-1'!$A:$S,6,FALSE)+VLOOKUP(nb_club,'TTN-1'!$A:$S,7,FALSE)</f>
        <v>6</v>
      </c>
      <c r="D8" s="12">
        <f>VLOOKUP(nb_club,'TTN-1'!$A:$S,8,FALSE)+VLOOKUP(nb_club,'TTN-1'!$A:$S,9,FALSE)</f>
        <v>12</v>
      </c>
      <c r="E8" s="12">
        <f>VLOOKUP(nb_club,'TTN-1'!$A:$S,10,FALSE)+VLOOKUP(nb_club,'TTN-1'!$A:$S,11,FALSE)</f>
        <v>12</v>
      </c>
      <c r="F8" s="12">
        <f>VLOOKUP(nb_club,'TTN-1'!$A:$S,12,FALSE)+VLOOKUP(nb_club,'TTN-1'!$A:$S,13,FALSE)</f>
        <v>4</v>
      </c>
      <c r="G8" s="12">
        <f>VLOOKUP(nb_club,'TTN-1'!$A:$S,14,FALSE)+VLOOKUP(nb_club,'TTN-1'!$A:$S,15,FALSE)</f>
        <v>7</v>
      </c>
      <c r="H8" s="12">
        <f>VLOOKUP(nb_club,'TTN-1'!$A:$S,16,FALSE)+VLOOKUP(nb_club,'TTN-1'!$A:$S,17,FALSE)</f>
        <v>10</v>
      </c>
      <c r="I8" s="12">
        <f>VLOOKUP(nb_club,'TTN-1'!$A:$S,18,FALSE)+VLOOKUP(nb_club,'TTN-1'!$A:$S,19,FALSE)</f>
        <v>42</v>
      </c>
      <c r="J8" s="12">
        <f t="shared" ref="J8:J10" si="1">SUM(C8:I8)</f>
        <v>93</v>
      </c>
    </row>
    <row r="9" spans="2:10" ht="12" customHeight="1">
      <c r="B9" s="13" t="str">
        <f>"Données au "&amp;TEXT('TTN-2'!$V$1,"jj/mm/aaaa")</f>
        <v>Données au 30/06/2023</v>
      </c>
      <c r="C9" s="12">
        <f>VLOOKUP(nb_club,'TTN-2'!$A:$S,6,FALSE)+VLOOKUP(nb_club,'TTN-2'!$A:$S,7,FALSE)</f>
        <v>6</v>
      </c>
      <c r="D9" s="12">
        <f>VLOOKUP(nb_club,'TTN-2'!$A:$S,8,FALSE)+VLOOKUP(nb_club,'TTN-2'!$A:$S,9,FALSE)</f>
        <v>10</v>
      </c>
      <c r="E9" s="12">
        <f>VLOOKUP(nb_club,'TTN-2'!$A:$S,10,FALSE)+VLOOKUP(nb_club,'TTN-2'!$A:$S,11,FALSE)</f>
        <v>5</v>
      </c>
      <c r="F9" s="12">
        <f>VLOOKUP(nb_club,'TTN-2'!$A:$S,12,FALSE)+VLOOKUP(nb_club,'TTN-2'!$A:$S,13,FALSE)</f>
        <v>6</v>
      </c>
      <c r="G9" s="12">
        <f>VLOOKUP(nb_club,'TTN-2'!$A:$S,14,FALSE)+VLOOKUP(nb_club,'TTN-2'!$A:$S,15,FALSE)</f>
        <v>5</v>
      </c>
      <c r="H9" s="12">
        <f>VLOOKUP(nb_club,'TTN-2'!$A:$S,16,FALSE)+VLOOKUP(nb_club,'TTN-2'!$A:$S,17,FALSE)</f>
        <v>10</v>
      </c>
      <c r="I9" s="12">
        <f>VLOOKUP(nb_club,'TTN-2'!$A:$S,18,FALSE)+VLOOKUP(nb_club,'TTN-2'!$A:$S,19,FALSE)</f>
        <v>38</v>
      </c>
      <c r="J9" s="12">
        <f t="shared" si="1"/>
        <v>80</v>
      </c>
    </row>
    <row r="10" spans="2:10" ht="12" customHeight="1">
      <c r="B10" s="13" t="str">
        <f>"Données au "&amp;TEXT('TTN-3'!$V$1,"jj/mm/aaaa")</f>
        <v>Données au 30/06/2022</v>
      </c>
      <c r="C10" s="12">
        <f>VLOOKUP(nb_club,'TTN-3'!$A:$S,6,FALSE)+VLOOKUP(nb_club,'TTN-3'!$A:$S,7,FALSE)</f>
        <v>3</v>
      </c>
      <c r="D10" s="12">
        <f>VLOOKUP(nb_club,'TTN-3'!$A:$S,8,FALSE)+VLOOKUP(nb_club,'TTN-3'!$A:$S,9,FALSE)</f>
        <v>3</v>
      </c>
      <c r="E10" s="12">
        <f>VLOOKUP(nb_club,'TTN-3'!$A:$S,10,FALSE)+VLOOKUP(nb_club,'TTN-3'!$A:$S,11,FALSE)</f>
        <v>1</v>
      </c>
      <c r="F10" s="12">
        <f>VLOOKUP(nb_club,'TTN-3'!$A:$S,12,FALSE)+VLOOKUP(nb_club,'TTN-3'!$A:$S,13,FALSE)</f>
        <v>9</v>
      </c>
      <c r="G10" s="12">
        <f>VLOOKUP(nb_club,'TTN-3'!$A:$S,14,FALSE)+VLOOKUP(nb_club,'TTN-3'!$A:$S,15,FALSE)</f>
        <v>5</v>
      </c>
      <c r="H10" s="12">
        <f>VLOOKUP(nb_club,'TTN-3'!$A:$S,16,FALSE)+VLOOKUP(nb_club,'TTN-3'!$A:$S,17,FALSE)</f>
        <v>8</v>
      </c>
      <c r="I10" s="12">
        <f>VLOOKUP(nb_club,'TTN-3'!$A:$S,18,FALSE)+VLOOKUP(nb_club,'TTN-3'!$A:$S,19,FALSE)</f>
        <v>28</v>
      </c>
      <c r="J10" s="12">
        <f t="shared" si="1"/>
        <v>57</v>
      </c>
    </row>
    <row r="26" spans="2:10">
      <c r="B26" s="41" t="str">
        <f>"Répartition des licences par genre : "&amp;'Page de garde'!$E$6</f>
        <v>Répartition des licences par genre : NIMES ASPTT TENNIS DE TABLE</v>
      </c>
      <c r="C26" s="41"/>
      <c r="D26" s="41"/>
      <c r="E26" s="41"/>
      <c r="F26" s="41"/>
      <c r="G26" s="41"/>
      <c r="H26" s="41"/>
      <c r="I26" s="41"/>
      <c r="J26" s="41"/>
    </row>
    <row r="27" spans="2:10" ht="6" customHeight="1">
      <c r="B27" s="11"/>
      <c r="C27" s="11"/>
      <c r="D27" s="11"/>
      <c r="E27" s="11"/>
      <c r="F27" s="11"/>
      <c r="G27" s="11"/>
      <c r="H27" s="11"/>
      <c r="I27" s="11"/>
      <c r="J27" s="11"/>
    </row>
    <row r="28" spans="2:10">
      <c r="B28" s="12"/>
      <c r="C28" s="42" t="s">
        <v>240</v>
      </c>
      <c r="D28" s="43"/>
      <c r="E28" s="42" t="s">
        <v>241</v>
      </c>
      <c r="F28" s="43"/>
      <c r="G28" s="12" t="s">
        <v>1</v>
      </c>
      <c r="H28" s="11"/>
      <c r="I28" s="11"/>
    </row>
    <row r="29" spans="2:10">
      <c r="B29" s="13" t="str">
        <f>"Données au "&amp;TEXT('Page de garde'!$D$12,"jj/mm/aaaa")</f>
        <v>Données au 30/06/2025</v>
      </c>
      <c r="C29" s="12">
        <f>VLOOKUP(nb_club,TTN!$A:$S,3,FALSE)</f>
        <v>135</v>
      </c>
      <c r="D29" s="16">
        <f t="shared" ref="D29:D34" si="2">C29/G29</f>
        <v>0.82822085889570551</v>
      </c>
      <c r="E29" s="12">
        <f>VLOOKUP(nb_club,TTN!$A:$S,4,FALSE)</f>
        <v>28</v>
      </c>
      <c r="F29" s="16">
        <f>E29/G29</f>
        <v>0.17177914110429449</v>
      </c>
      <c r="G29" s="12">
        <f t="shared" ref="G29:G34" si="3">J5</f>
        <v>163</v>
      </c>
      <c r="H29" s="11"/>
      <c r="I29" s="11"/>
    </row>
    <row r="30" spans="2:10">
      <c r="B30" s="21" t="str">
        <f>"Moyenne cd au"&amp;TEXT('Page de garde'!$D$12,"jj/mm/aaaa")</f>
        <v>Moyenne cd au30/06/2025</v>
      </c>
      <c r="C30" s="23">
        <f>VLOOKUP('Page de garde'!$D$8,Param!$I$2:$U$14,12,FALSE)</f>
        <v>65.52</v>
      </c>
      <c r="D30" s="22">
        <f t="shared" si="2"/>
        <v>0.85207100591715978</v>
      </c>
      <c r="E30" s="23">
        <f>VLOOKUP('Page de garde'!$D$8,Param!$I$2:$U$14,13,FALSE)</f>
        <v>11.375</v>
      </c>
      <c r="F30" s="22">
        <f t="shared" ref="F30:F34" si="4">E30/G30</f>
        <v>0.14792899408284024</v>
      </c>
      <c r="G30" s="23">
        <f>C30+E30</f>
        <v>76.894999999999996</v>
      </c>
      <c r="H30" s="11"/>
      <c r="I30" s="11"/>
    </row>
    <row r="31" spans="2:10">
      <c r="B31" s="21" t="str">
        <f>"Moyenne ligue au "&amp;TEXT('Page de garde'!$D$12,"jj/mm/aaaa")</f>
        <v>Moyenne ligue au 30/06/2025</v>
      </c>
      <c r="C31" s="23">
        <f>AVERAGEIF(TTN!C:C,"&lt;&gt;0")</f>
        <v>65.75</v>
      </c>
      <c r="D31" s="22">
        <f t="shared" si="2"/>
        <v>0.85634145384645566</v>
      </c>
      <c r="E31" s="23">
        <f>AVERAGEIF(TTN!D:D,"&lt;&gt;0")</f>
        <v>11.03012048192771</v>
      </c>
      <c r="F31" s="22">
        <f t="shared" si="4"/>
        <v>0.14365854615354437</v>
      </c>
      <c r="G31" s="23">
        <f>C31+E31</f>
        <v>76.78012048192771</v>
      </c>
      <c r="H31" s="11"/>
      <c r="I31" s="11"/>
    </row>
    <row r="32" spans="2:10">
      <c r="B32" s="13" t="str">
        <f>"Données au "&amp;TEXT('TTN-1'!$V$1,"jj/mm/aaaa")</f>
        <v>Données au 30/06/2024</v>
      </c>
      <c r="C32" s="12">
        <f>VLOOKUP(nb_club,'TTN-1'!$A:$S,3,FALSE)</f>
        <v>81</v>
      </c>
      <c r="D32" s="16">
        <f t="shared" si="2"/>
        <v>0.87096774193548387</v>
      </c>
      <c r="E32" s="12">
        <f>VLOOKUP(nb_club,'TTN-1'!$A:$S,4,FALSE)</f>
        <v>12</v>
      </c>
      <c r="F32" s="16">
        <f t="shared" si="4"/>
        <v>0.12903225806451613</v>
      </c>
      <c r="G32" s="12">
        <f t="shared" si="3"/>
        <v>93</v>
      </c>
      <c r="H32" s="11"/>
      <c r="I32" s="11"/>
    </row>
    <row r="33" spans="2:9">
      <c r="B33" s="13" t="str">
        <f>"Données au "&amp;TEXT('TTN-2'!$V$1,"jj/mm/aaaa")</f>
        <v>Données au 30/06/2023</v>
      </c>
      <c r="C33" s="12">
        <f>VLOOKUP(nb_club,'TTN-2'!$A:$S,3,FALSE)</f>
        <v>71</v>
      </c>
      <c r="D33" s="16">
        <f t="shared" si="2"/>
        <v>0.88749999999999996</v>
      </c>
      <c r="E33" s="12">
        <f>VLOOKUP(nb_club,'TTN-2'!$A:$S,4,FALSE)</f>
        <v>9</v>
      </c>
      <c r="F33" s="16">
        <f t="shared" si="4"/>
        <v>0.1125</v>
      </c>
      <c r="G33" s="12">
        <f t="shared" si="3"/>
        <v>80</v>
      </c>
      <c r="H33" s="11"/>
      <c r="I33" s="11"/>
    </row>
    <row r="34" spans="2:9">
      <c r="B34" s="13" t="str">
        <f>"Données au "&amp;TEXT('TTN-3'!$V$1,"jj/mm/aaaa")</f>
        <v>Données au 30/06/2022</v>
      </c>
      <c r="C34" s="12">
        <f>VLOOKUP(nb_club,'TTN-3'!$A:$S,3,FALSE)</f>
        <v>53</v>
      </c>
      <c r="D34" s="16">
        <f t="shared" si="2"/>
        <v>0.92982456140350878</v>
      </c>
      <c r="E34" s="12">
        <f>VLOOKUP(nb_club,'TTN-3'!$A:$S,4,FALSE)</f>
        <v>4</v>
      </c>
      <c r="F34" s="16">
        <f t="shared" si="4"/>
        <v>7.0175438596491224E-2</v>
      </c>
      <c r="G34" s="12">
        <f t="shared" si="3"/>
        <v>57</v>
      </c>
      <c r="H34" s="11"/>
      <c r="I34" s="11"/>
    </row>
    <row r="50" spans="2:10">
      <c r="B50" s="41" t="str">
        <f>"Répartition des loisirs &amp; compétiteurs : "&amp;'Page de garde'!$E$6</f>
        <v>Répartition des loisirs &amp; compétiteurs : NIMES ASPTT TENNIS DE TABLE</v>
      </c>
      <c r="C50" s="41"/>
      <c r="D50" s="41"/>
      <c r="E50" s="41"/>
      <c r="F50" s="41"/>
      <c r="G50" s="41"/>
      <c r="H50" s="41"/>
      <c r="I50" s="41"/>
      <c r="J50" s="41"/>
    </row>
    <row r="51" spans="2:10">
      <c r="B51" s="11"/>
      <c r="C51" s="11"/>
      <c r="D51" s="11"/>
      <c r="E51" s="11"/>
      <c r="F51" s="11"/>
      <c r="G51" s="11"/>
      <c r="H51" s="11"/>
      <c r="I51" s="11"/>
      <c r="J51" s="11"/>
    </row>
    <row r="52" spans="2:10">
      <c r="B52" s="12"/>
      <c r="C52" s="44" t="s">
        <v>242</v>
      </c>
      <c r="D52" s="45"/>
      <c r="E52" s="45"/>
      <c r="F52" s="46"/>
      <c r="G52" s="44" t="s">
        <v>243</v>
      </c>
      <c r="H52" s="45"/>
      <c r="I52" s="45"/>
      <c r="J52" s="46"/>
    </row>
    <row r="53" spans="2:10">
      <c r="B53" s="12"/>
      <c r="C53" s="14" t="s">
        <v>244</v>
      </c>
      <c r="D53" s="19" t="s">
        <v>245</v>
      </c>
      <c r="E53" s="15" t="s">
        <v>246</v>
      </c>
      <c r="F53" s="20"/>
      <c r="G53" s="14" t="s">
        <v>244</v>
      </c>
      <c r="H53" s="19" t="s">
        <v>245</v>
      </c>
      <c r="I53" s="15" t="s">
        <v>246</v>
      </c>
      <c r="J53" s="20"/>
    </row>
    <row r="54" spans="2:10">
      <c r="B54" s="13" t="str">
        <f>"Données au "&amp;TEXT('Page de garde'!$D$12,"jj/mm/aaaa")</f>
        <v>Données au 30/06/2025</v>
      </c>
      <c r="C54" s="12">
        <f>VLOOKUP(nb_club,LPN!$A:$S,3,FALSE)</f>
        <v>75</v>
      </c>
      <c r="D54" s="12">
        <f>VLOOKUP(nb_club,LPN!$A:$S,4,FALSE)</f>
        <v>23</v>
      </c>
      <c r="E54" s="12">
        <f>SUM(C54:D54)</f>
        <v>98</v>
      </c>
      <c r="F54" s="16">
        <f t="shared" ref="F54:F59" si="5">E54/(J5)</f>
        <v>0.60122699386503065</v>
      </c>
      <c r="G54" s="12">
        <f>C29-C54</f>
        <v>60</v>
      </c>
      <c r="H54" s="12">
        <f>E29-D54</f>
        <v>5</v>
      </c>
      <c r="I54" s="12">
        <f>SUM(G54:H54)</f>
        <v>65</v>
      </c>
      <c r="J54" s="16">
        <f t="shared" ref="J54:J59" si="6">I54/J5</f>
        <v>0.3987730061349693</v>
      </c>
    </row>
    <row r="55" spans="2:10">
      <c r="B55" s="21" t="str">
        <f>"Moyenne cd au"&amp;TEXT('Page de garde'!$D$12,"jj/mm/aaaa")</f>
        <v>Moyenne cd au30/06/2025</v>
      </c>
      <c r="C55" s="23">
        <f>VLOOKUP('Page de garde'!$D$8,Param!$I$2:$W$14,14,FALSE)</f>
        <v>35.916666666666664</v>
      </c>
      <c r="D55" s="23">
        <f>VLOOKUP('Page de garde'!$D$8,Param!$I$2:$W$14,15,FALSE)</f>
        <v>8.1304347826086953</v>
      </c>
      <c r="E55" s="23">
        <f t="shared" ref="E55:E59" si="7">SUM(C55:D55)</f>
        <v>44.04710144927536</v>
      </c>
      <c r="F55" s="22">
        <f t="shared" si="5"/>
        <v>0.50125557020946432</v>
      </c>
      <c r="G55" s="23">
        <f>C30-C55</f>
        <v>29.603333333333332</v>
      </c>
      <c r="H55" s="23">
        <f>E30-D55</f>
        <v>3.2445652173913047</v>
      </c>
      <c r="I55" s="23">
        <f t="shared" ref="I55:I59" si="8">SUM(G55:H55)</f>
        <v>32.847898550724636</v>
      </c>
      <c r="J55" s="22">
        <f t="shared" si="6"/>
        <v>0.37380875418527659</v>
      </c>
    </row>
    <row r="56" spans="2:10">
      <c r="B56" s="21" t="str">
        <f>"Moyenne ligue au "&amp;TEXT('Page de garde'!$D$12,"jj/mm/aaaa")</f>
        <v>Moyenne ligue au 30/06/2025</v>
      </c>
      <c r="C56" s="23">
        <f>AVERAGEIF(LPN!C:C,"&lt;&gt;0")</f>
        <v>33.745341614906835</v>
      </c>
      <c r="D56" s="23">
        <f>AVERAGEIF(LPN!D:D,"&lt;&gt;0")</f>
        <v>8.86013986013986</v>
      </c>
      <c r="E56" s="23">
        <f t="shared" si="7"/>
        <v>42.605481475046695</v>
      </c>
      <c r="F56" s="22">
        <f t="shared" si="5"/>
        <v>0.56264793114103306</v>
      </c>
      <c r="G56" s="23">
        <f>AVERAGEIF(LTN!C:C,"&lt;&gt;0")</f>
        <v>34.88068181818182</v>
      </c>
      <c r="H56" s="23">
        <f>AVERAGEIF(LTN!D:D,"&lt;&gt;0")</f>
        <v>3.8367346938775508</v>
      </c>
      <c r="I56" s="23">
        <f t="shared" si="8"/>
        <v>38.717416512059373</v>
      </c>
      <c r="J56" s="22">
        <f t="shared" si="6"/>
        <v>0.51130215046142724</v>
      </c>
    </row>
    <row r="57" spans="2:10">
      <c r="B57" s="13" t="str">
        <f>"Données au "&amp;TEXT('TTN-1'!$V$1,"jj/mm/aaaa")</f>
        <v>Données au 30/06/2024</v>
      </c>
      <c r="C57" s="12">
        <f>VLOOKUP(nb_club,'LPN-1'!$A:$S,3,FALSE)</f>
        <v>26</v>
      </c>
      <c r="D57" s="12">
        <f>VLOOKUP(nb_club,'LPN-1'!$A:$S,4,FALSE)</f>
        <v>10</v>
      </c>
      <c r="E57" s="12">
        <f t="shared" si="7"/>
        <v>36</v>
      </c>
      <c r="F57" s="16">
        <f t="shared" si="5"/>
        <v>0.38709677419354838</v>
      </c>
      <c r="G57" s="12">
        <f>C32-C57</f>
        <v>55</v>
      </c>
      <c r="H57" s="12">
        <f>E32-D57</f>
        <v>2</v>
      </c>
      <c r="I57" s="12">
        <f t="shared" si="8"/>
        <v>57</v>
      </c>
      <c r="J57" s="16">
        <f t="shared" si="6"/>
        <v>0.61290322580645162</v>
      </c>
    </row>
    <row r="58" spans="2:10">
      <c r="B58" s="13" t="str">
        <f>"Données au "&amp;TEXT('TTN-2'!$V$1,"jj/mm/aaaa")</f>
        <v>Données au 30/06/2023</v>
      </c>
      <c r="C58" s="12">
        <f>VLOOKUP(nb_club,'LPN-2'!$A:$S,3,FALSE)</f>
        <v>28</v>
      </c>
      <c r="D58" s="12">
        <f>VLOOKUP(nb_club,'LPN-2'!$A:$S,4,FALSE)</f>
        <v>7</v>
      </c>
      <c r="E58" s="12">
        <f t="shared" si="7"/>
        <v>35</v>
      </c>
      <c r="F58" s="16">
        <f t="shared" si="5"/>
        <v>0.4375</v>
      </c>
      <c r="G58" s="12">
        <f>C33-C58</f>
        <v>43</v>
      </c>
      <c r="H58" s="12">
        <f>E33-D58</f>
        <v>2</v>
      </c>
      <c r="I58" s="12">
        <f t="shared" si="8"/>
        <v>45</v>
      </c>
      <c r="J58" s="16">
        <f t="shared" si="6"/>
        <v>0.5625</v>
      </c>
    </row>
    <row r="59" spans="2:10">
      <c r="B59" s="13" t="str">
        <f>"Données au "&amp;TEXT('TTN-3'!$V$1,"jj/mm/aaaa")</f>
        <v>Données au 30/06/2022</v>
      </c>
      <c r="C59" s="12">
        <f>VLOOKUP(nb_club,'LPN-3'!$A:$S,3,FALSE)</f>
        <v>8</v>
      </c>
      <c r="D59" s="12">
        <f>VLOOKUP(nb_club,'LPN-3'!$A:$S,4,FALSE)</f>
        <v>1</v>
      </c>
      <c r="E59" s="12">
        <f t="shared" si="7"/>
        <v>9</v>
      </c>
      <c r="F59" s="16">
        <f t="shared" si="5"/>
        <v>0.15789473684210525</v>
      </c>
      <c r="G59" s="12">
        <f>C34-C59</f>
        <v>45</v>
      </c>
      <c r="H59" s="12">
        <f>E34-D59</f>
        <v>3</v>
      </c>
      <c r="I59" s="12">
        <f t="shared" si="8"/>
        <v>48</v>
      </c>
      <c r="J59" s="16">
        <f t="shared" si="6"/>
        <v>0.84210526315789469</v>
      </c>
    </row>
    <row r="72" spans="2:10">
      <c r="B72" s="41" t="str">
        <f>"Répartition des licences jeunes : "&amp;'Page de garde'!$E$6</f>
        <v>Répartition des licences jeunes : NIMES ASPTT TENNIS DE TABLE</v>
      </c>
      <c r="C72" s="41"/>
      <c r="D72" s="41"/>
      <c r="E72" s="41"/>
      <c r="F72" s="41"/>
      <c r="G72" s="41"/>
      <c r="H72" s="41"/>
      <c r="I72" s="41"/>
      <c r="J72" s="41"/>
    </row>
    <row r="73" spans="2:10" ht="6" customHeight="1">
      <c r="B73" s="11"/>
      <c r="C73" s="11"/>
      <c r="D73" s="11"/>
      <c r="E73" s="11"/>
      <c r="F73" s="11"/>
      <c r="G73" s="11"/>
      <c r="H73" s="11"/>
      <c r="I73" s="11"/>
      <c r="J73" s="11"/>
    </row>
    <row r="74" spans="2:10">
      <c r="B74" s="12"/>
      <c r="C74" s="42" t="s">
        <v>237</v>
      </c>
      <c r="D74" s="43"/>
      <c r="E74" s="17" t="s">
        <v>238</v>
      </c>
      <c r="F74" s="42" t="s">
        <v>239</v>
      </c>
      <c r="G74" s="43"/>
      <c r="H74" s="12" t="s">
        <v>1</v>
      </c>
      <c r="I74" s="11"/>
      <c r="J74" s="11"/>
    </row>
    <row r="75" spans="2:10">
      <c r="B75" s="13" t="str">
        <f>"Données au "&amp;TEXT('Page de garde'!$D$12,"jj/mm/aaaa")</f>
        <v>Données au 30/06/2025</v>
      </c>
      <c r="C75" s="12">
        <f t="shared" ref="C75:C80" si="9">SUM(C5:G5)</f>
        <v>71</v>
      </c>
      <c r="D75" s="16">
        <f>C75/H75</f>
        <v>0.43558282208588955</v>
      </c>
      <c r="E75" s="12">
        <f>VLOOKUP(nb_club,TTN!$A:$S,10,FALSE)+VLOOKUP(nb_club,TTN!$A:$S,11,FALSE)</f>
        <v>23</v>
      </c>
      <c r="F75" s="12">
        <f t="shared" ref="F75:F80" si="10">SUM(H5:I5)</f>
        <v>92</v>
      </c>
      <c r="G75" s="16">
        <f>F75/H75</f>
        <v>0.56441717791411039</v>
      </c>
      <c r="H75" s="12">
        <f>J5</f>
        <v>163</v>
      </c>
      <c r="I75" s="11"/>
      <c r="J75" s="11"/>
    </row>
    <row r="76" spans="2:10">
      <c r="B76" s="21" t="str">
        <f>"Moyenne cd au"&amp;TEXT('Page de garde'!$D$12,"jj/mm/aaaa")</f>
        <v>Moyenne cd au30/06/2025</v>
      </c>
      <c r="C76" s="23">
        <f t="shared" si="9"/>
        <v>46.753540100250632</v>
      </c>
      <c r="D76" s="22">
        <f t="shared" ref="D76:D80" si="11">C76/H76</f>
        <v>0.53205481475893424</v>
      </c>
      <c r="E76" s="23">
        <f>SUM(C6:E6)</f>
        <v>34.455921052631581</v>
      </c>
      <c r="F76" s="23">
        <f t="shared" si="10"/>
        <v>41.12</v>
      </c>
      <c r="G76" s="22">
        <f t="shared" ref="G76:G80" si="12">F76/H76</f>
        <v>0.46794518524106571</v>
      </c>
      <c r="H76" s="23">
        <f>J6</f>
        <v>87.873540100250636</v>
      </c>
      <c r="I76" s="11"/>
      <c r="J76" s="11"/>
    </row>
    <row r="77" spans="2:10">
      <c r="B77" s="21" t="str">
        <f>"Moyenne ligue au "&amp;TEXT('Page de garde'!$D$12,"jj/mm/aaaa")</f>
        <v>Moyenne ligue au 30/06/2025</v>
      </c>
      <c r="C77" s="23">
        <f t="shared" si="9"/>
        <v>41.554235792649784</v>
      </c>
      <c r="D77" s="22">
        <f t="shared" si="11"/>
        <v>0.54876518207110436</v>
      </c>
      <c r="E77" s="23">
        <f>SUM(C7:E7)</f>
        <v>29.427379108587161</v>
      </c>
      <c r="F77" s="23">
        <f t="shared" si="10"/>
        <v>41.850431162652399</v>
      </c>
      <c r="G77" s="22">
        <f t="shared" si="12"/>
        <v>0.5526767377295736</v>
      </c>
      <c r="H77" s="23">
        <f t="shared" ref="H77:H80" si="13">J7</f>
        <v>75.723163841807903</v>
      </c>
      <c r="I77" s="11"/>
      <c r="J77" s="11"/>
    </row>
    <row r="78" spans="2:10">
      <c r="B78" s="13" t="str">
        <f>"Données au "&amp;TEXT('TTN-1'!$V$1,"jj/mm/aaaa")</f>
        <v>Données au 30/06/2024</v>
      </c>
      <c r="C78" s="12">
        <f t="shared" si="9"/>
        <v>41</v>
      </c>
      <c r="D78" s="16">
        <f t="shared" si="11"/>
        <v>0.44086021505376344</v>
      </c>
      <c r="E78" s="12">
        <f>VLOOKUP(nb_club,'TTN-1'!$A:$S,10,FALSE)+VLOOKUP(nb_club,'TTN-1'!$A:$S,11,FALSE)</f>
        <v>12</v>
      </c>
      <c r="F78" s="12">
        <f t="shared" si="10"/>
        <v>52</v>
      </c>
      <c r="G78" s="16">
        <f t="shared" si="12"/>
        <v>0.55913978494623651</v>
      </c>
      <c r="H78" s="12">
        <f t="shared" si="13"/>
        <v>93</v>
      </c>
      <c r="I78" s="11"/>
      <c r="J78" s="11"/>
    </row>
    <row r="79" spans="2:10">
      <c r="B79" s="13" t="str">
        <f>"Données au "&amp;TEXT('TTN-2'!$V$1,"jj/mm/aaaa")</f>
        <v>Données au 30/06/2023</v>
      </c>
      <c r="C79" s="12">
        <f t="shared" si="9"/>
        <v>32</v>
      </c>
      <c r="D79" s="16">
        <f t="shared" si="11"/>
        <v>0.4</v>
      </c>
      <c r="E79" s="12">
        <f>VLOOKUP(nb_club,'TTN-2'!$A:$S,10,FALSE)+VLOOKUP(nb_club,'TTN-2'!$A:$S,11,FALSE)</f>
        <v>5</v>
      </c>
      <c r="F79" s="12">
        <f t="shared" si="10"/>
        <v>48</v>
      </c>
      <c r="G79" s="16">
        <f t="shared" si="12"/>
        <v>0.6</v>
      </c>
      <c r="H79" s="12">
        <f t="shared" si="13"/>
        <v>80</v>
      </c>
      <c r="I79" s="11"/>
      <c r="J79" s="11"/>
    </row>
    <row r="80" spans="2:10">
      <c r="B80" s="13" t="str">
        <f>"Données au "&amp;TEXT('TTN-3'!$V$1,"jj/mm/aaaa")</f>
        <v>Données au 30/06/2022</v>
      </c>
      <c r="C80" s="12">
        <f t="shared" si="9"/>
        <v>21</v>
      </c>
      <c r="D80" s="16">
        <f t="shared" si="11"/>
        <v>0.36842105263157893</v>
      </c>
      <c r="E80" s="12">
        <f>VLOOKUP(nb_club,'TTN-3'!$A:$S,10,FALSE)+VLOOKUP(nb_club,'TTN-3'!$A:$S,11,FALSE)</f>
        <v>1</v>
      </c>
      <c r="F80" s="12">
        <f t="shared" si="10"/>
        <v>36</v>
      </c>
      <c r="G80" s="16">
        <f t="shared" si="12"/>
        <v>0.63157894736842102</v>
      </c>
      <c r="H80" s="12">
        <f t="shared" si="13"/>
        <v>57</v>
      </c>
      <c r="I80" s="11"/>
      <c r="J80" s="11"/>
    </row>
    <row r="100" spans="11:11">
      <c r="K100" s="11"/>
    </row>
    <row r="101" spans="11:11">
      <c r="K101" s="11"/>
    </row>
    <row r="102" spans="11:11">
      <c r="K102" s="11"/>
    </row>
    <row r="103" spans="11:11">
      <c r="K103" s="11"/>
    </row>
    <row r="104" spans="11:11">
      <c r="K104" s="11"/>
    </row>
    <row r="105" spans="11:11">
      <c r="K105" s="11"/>
    </row>
  </sheetData>
  <mergeCells count="10">
    <mergeCell ref="C74:D74"/>
    <mergeCell ref="F74:G74"/>
    <mergeCell ref="B50:J50"/>
    <mergeCell ref="C52:F52"/>
    <mergeCell ref="G52:J52"/>
    <mergeCell ref="B2:J2"/>
    <mergeCell ref="B26:J26"/>
    <mergeCell ref="C28:D28"/>
    <mergeCell ref="E28:F28"/>
    <mergeCell ref="B72:J72"/>
  </mergeCells>
  <pageMargins left="0.25" right="0.25" top="0.75" bottom="0.75" header="0.3" footer="0.3"/>
  <pageSetup paperSize="9" orientation="portrait" r:id="rId1"/>
  <ignoredErrors>
    <ignoredError sqref="G56:H56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660D7E-D702-488D-BEC0-4FF477E60207}">
  <sheetPr codeName="Feuil4"/>
  <dimension ref="A1:W195"/>
  <sheetViews>
    <sheetView workbookViewId="0">
      <selection activeCell="A14" sqref="A14"/>
    </sheetView>
  </sheetViews>
  <sheetFormatPr baseColWidth="10" defaultRowHeight="14.4"/>
  <cols>
    <col min="1" max="1" width="6.19921875" style="1" bestFit="1" customWidth="1"/>
    <col min="2" max="2" width="22.5" style="1" bestFit="1" customWidth="1"/>
    <col min="3" max="3" width="4.5" style="1" bestFit="1" customWidth="1"/>
    <col min="4" max="4" width="2.69921875" style="1" bestFit="1" customWidth="1"/>
    <col min="5" max="5" width="12.69921875" style="1" bestFit="1" customWidth="1"/>
    <col min="6" max="6" width="12.59765625" style="1" bestFit="1" customWidth="1"/>
    <col min="7" max="7" width="11.19921875" style="1"/>
    <col min="8" max="8" width="2.69921875" style="1" bestFit="1" customWidth="1"/>
    <col min="9" max="9" width="15.19921875" style="1" bestFit="1" customWidth="1"/>
    <col min="10" max="10" width="12.59765625" style="1" bestFit="1" customWidth="1"/>
    <col min="11" max="11" width="11.19921875" style="1"/>
    <col min="12" max="14" width="2.59765625" style="1" bestFit="1" customWidth="1"/>
    <col min="15" max="15" width="1.8984375" style="1" bestFit="1" customWidth="1"/>
    <col min="16" max="16" width="1.69921875" style="1" bestFit="1" customWidth="1"/>
    <col min="17" max="18" width="2.59765625" style="1" bestFit="1" customWidth="1"/>
    <col min="19" max="19" width="2.19921875" style="1" customWidth="1"/>
    <col min="20" max="239" width="11.19921875" style="1"/>
    <col min="240" max="240" width="5.59765625" style="1" bestFit="1" customWidth="1"/>
    <col min="241" max="241" width="21.3984375" style="1" bestFit="1" customWidth="1"/>
    <col min="242" max="242" width="4.09765625" style="1" bestFit="1" customWidth="1"/>
    <col min="243" max="243" width="3.3984375" style="1" bestFit="1" customWidth="1"/>
    <col min="244" max="244" width="4.09765625" style="1" bestFit="1" customWidth="1"/>
    <col min="245" max="245" width="3.8984375" style="1" customWidth="1"/>
    <col min="246" max="246" width="3" style="1" customWidth="1"/>
    <col min="247" max="247" width="4.19921875" style="1" customWidth="1"/>
    <col min="248" max="248" width="3.19921875" style="1" customWidth="1"/>
    <col min="249" max="249" width="3.5" style="1" customWidth="1"/>
    <col min="250" max="250" width="2.69921875" style="1" customWidth="1"/>
    <col min="251" max="251" width="3.3984375" style="1" bestFit="1" customWidth="1"/>
    <col min="252" max="252" width="2.59765625" style="1" bestFit="1" customWidth="1"/>
    <col min="253" max="253" width="3.3984375" style="1" bestFit="1" customWidth="1"/>
    <col min="254" max="254" width="2.59765625" style="1" bestFit="1" customWidth="1"/>
    <col min="255" max="255" width="4.09765625" style="1" bestFit="1" customWidth="1"/>
    <col min="256" max="256" width="3.3984375" style="1" bestFit="1" customWidth="1"/>
    <col min="257" max="257" width="4.09765625" style="1" bestFit="1" customWidth="1"/>
    <col min="258" max="258" width="3.3984375" style="1" bestFit="1" customWidth="1"/>
    <col min="259" max="495" width="11.19921875" style="1"/>
    <col min="496" max="496" width="5.59765625" style="1" bestFit="1" customWidth="1"/>
    <col min="497" max="497" width="21.3984375" style="1" bestFit="1" customWidth="1"/>
    <col min="498" max="498" width="4.09765625" style="1" bestFit="1" customWidth="1"/>
    <col min="499" max="499" width="3.3984375" style="1" bestFit="1" customWidth="1"/>
    <col min="500" max="500" width="4.09765625" style="1" bestFit="1" customWidth="1"/>
    <col min="501" max="501" width="3.8984375" style="1" customWidth="1"/>
    <col min="502" max="502" width="3" style="1" customWidth="1"/>
    <col min="503" max="503" width="4.19921875" style="1" customWidth="1"/>
    <col min="504" max="504" width="3.19921875" style="1" customWidth="1"/>
    <col min="505" max="505" width="3.5" style="1" customWidth="1"/>
    <col min="506" max="506" width="2.69921875" style="1" customWidth="1"/>
    <col min="507" max="507" width="3.3984375" style="1" bestFit="1" customWidth="1"/>
    <col min="508" max="508" width="2.59765625" style="1" bestFit="1" customWidth="1"/>
    <col min="509" max="509" width="3.3984375" style="1" bestFit="1" customWidth="1"/>
    <col min="510" max="510" width="2.59765625" style="1" bestFit="1" customWidth="1"/>
    <col min="511" max="511" width="4.09765625" style="1" bestFit="1" customWidth="1"/>
    <col min="512" max="512" width="3.3984375" style="1" bestFit="1" customWidth="1"/>
    <col min="513" max="513" width="4.09765625" style="1" bestFit="1" customWidth="1"/>
    <col min="514" max="514" width="3.3984375" style="1" bestFit="1" customWidth="1"/>
    <col min="515" max="751" width="11.19921875" style="1"/>
    <col min="752" max="752" width="5.59765625" style="1" bestFit="1" customWidth="1"/>
    <col min="753" max="753" width="21.3984375" style="1" bestFit="1" customWidth="1"/>
    <col min="754" max="754" width="4.09765625" style="1" bestFit="1" customWidth="1"/>
    <col min="755" max="755" width="3.3984375" style="1" bestFit="1" customWidth="1"/>
    <col min="756" max="756" width="4.09765625" style="1" bestFit="1" customWidth="1"/>
    <col min="757" max="757" width="3.8984375" style="1" customWidth="1"/>
    <col min="758" max="758" width="3" style="1" customWidth="1"/>
    <col min="759" max="759" width="4.19921875" style="1" customWidth="1"/>
    <col min="760" max="760" width="3.19921875" style="1" customWidth="1"/>
    <col min="761" max="761" width="3.5" style="1" customWidth="1"/>
    <col min="762" max="762" width="2.69921875" style="1" customWidth="1"/>
    <col min="763" max="763" width="3.3984375" style="1" bestFit="1" customWidth="1"/>
    <col min="764" max="764" width="2.59765625" style="1" bestFit="1" customWidth="1"/>
    <col min="765" max="765" width="3.3984375" style="1" bestFit="1" customWidth="1"/>
    <col min="766" max="766" width="2.59765625" style="1" bestFit="1" customWidth="1"/>
    <col min="767" max="767" width="4.09765625" style="1" bestFit="1" customWidth="1"/>
    <col min="768" max="768" width="3.3984375" style="1" bestFit="1" customWidth="1"/>
    <col min="769" max="769" width="4.09765625" style="1" bestFit="1" customWidth="1"/>
    <col min="770" max="770" width="3.3984375" style="1" bestFit="1" customWidth="1"/>
    <col min="771" max="1007" width="11.19921875" style="1"/>
    <col min="1008" max="1008" width="5.59765625" style="1" bestFit="1" customWidth="1"/>
    <col min="1009" max="1009" width="21.3984375" style="1" bestFit="1" customWidth="1"/>
    <col min="1010" max="1010" width="4.09765625" style="1" bestFit="1" customWidth="1"/>
    <col min="1011" max="1011" width="3.3984375" style="1" bestFit="1" customWidth="1"/>
    <col min="1012" max="1012" width="4.09765625" style="1" bestFit="1" customWidth="1"/>
    <col min="1013" max="1013" width="3.8984375" style="1" customWidth="1"/>
    <col min="1014" max="1014" width="3" style="1" customWidth="1"/>
    <col min="1015" max="1015" width="4.19921875" style="1" customWidth="1"/>
    <col min="1016" max="1016" width="3.19921875" style="1" customWidth="1"/>
    <col min="1017" max="1017" width="3.5" style="1" customWidth="1"/>
    <col min="1018" max="1018" width="2.69921875" style="1" customWidth="1"/>
    <col min="1019" max="1019" width="3.3984375" style="1" bestFit="1" customWidth="1"/>
    <col min="1020" max="1020" width="2.59765625" style="1" bestFit="1" customWidth="1"/>
    <col min="1021" max="1021" width="3.3984375" style="1" bestFit="1" customWidth="1"/>
    <col min="1022" max="1022" width="2.59765625" style="1" bestFit="1" customWidth="1"/>
    <col min="1023" max="1023" width="4.09765625" style="1" bestFit="1" customWidth="1"/>
    <col min="1024" max="1024" width="3.3984375" style="1" bestFit="1" customWidth="1"/>
    <col min="1025" max="1025" width="4.09765625" style="1" bestFit="1" customWidth="1"/>
    <col min="1026" max="1026" width="3.3984375" style="1" bestFit="1" customWidth="1"/>
    <col min="1027" max="1263" width="11.19921875" style="1"/>
    <col min="1264" max="1264" width="5.59765625" style="1" bestFit="1" customWidth="1"/>
    <col min="1265" max="1265" width="21.3984375" style="1" bestFit="1" customWidth="1"/>
    <col min="1266" max="1266" width="4.09765625" style="1" bestFit="1" customWidth="1"/>
    <col min="1267" max="1267" width="3.3984375" style="1" bestFit="1" customWidth="1"/>
    <col min="1268" max="1268" width="4.09765625" style="1" bestFit="1" customWidth="1"/>
    <col min="1269" max="1269" width="3.8984375" style="1" customWidth="1"/>
    <col min="1270" max="1270" width="3" style="1" customWidth="1"/>
    <col min="1271" max="1271" width="4.19921875" style="1" customWidth="1"/>
    <col min="1272" max="1272" width="3.19921875" style="1" customWidth="1"/>
    <col min="1273" max="1273" width="3.5" style="1" customWidth="1"/>
    <col min="1274" max="1274" width="2.69921875" style="1" customWidth="1"/>
    <col min="1275" max="1275" width="3.3984375" style="1" bestFit="1" customWidth="1"/>
    <col min="1276" max="1276" width="2.59765625" style="1" bestFit="1" customWidth="1"/>
    <col min="1277" max="1277" width="3.3984375" style="1" bestFit="1" customWidth="1"/>
    <col min="1278" max="1278" width="2.59765625" style="1" bestFit="1" customWidth="1"/>
    <col min="1279" max="1279" width="4.09765625" style="1" bestFit="1" customWidth="1"/>
    <col min="1280" max="1280" width="3.3984375" style="1" bestFit="1" customWidth="1"/>
    <col min="1281" max="1281" width="4.09765625" style="1" bestFit="1" customWidth="1"/>
    <col min="1282" max="1282" width="3.3984375" style="1" bestFit="1" customWidth="1"/>
    <col min="1283" max="1519" width="11.19921875" style="1"/>
    <col min="1520" max="1520" width="5.59765625" style="1" bestFit="1" customWidth="1"/>
    <col min="1521" max="1521" width="21.3984375" style="1" bestFit="1" customWidth="1"/>
    <col min="1522" max="1522" width="4.09765625" style="1" bestFit="1" customWidth="1"/>
    <col min="1523" max="1523" width="3.3984375" style="1" bestFit="1" customWidth="1"/>
    <col min="1524" max="1524" width="4.09765625" style="1" bestFit="1" customWidth="1"/>
    <col min="1525" max="1525" width="3.8984375" style="1" customWidth="1"/>
    <col min="1526" max="1526" width="3" style="1" customWidth="1"/>
    <col min="1527" max="1527" width="4.19921875" style="1" customWidth="1"/>
    <col min="1528" max="1528" width="3.19921875" style="1" customWidth="1"/>
    <col min="1529" max="1529" width="3.5" style="1" customWidth="1"/>
    <col min="1530" max="1530" width="2.69921875" style="1" customWidth="1"/>
    <col min="1531" max="1531" width="3.3984375" style="1" bestFit="1" customWidth="1"/>
    <col min="1532" max="1532" width="2.59765625" style="1" bestFit="1" customWidth="1"/>
    <col min="1533" max="1533" width="3.3984375" style="1" bestFit="1" customWidth="1"/>
    <col min="1534" max="1534" width="2.59765625" style="1" bestFit="1" customWidth="1"/>
    <col min="1535" max="1535" width="4.09765625" style="1" bestFit="1" customWidth="1"/>
    <col min="1536" max="1536" width="3.3984375" style="1" bestFit="1" customWidth="1"/>
    <col min="1537" max="1537" width="4.09765625" style="1" bestFit="1" customWidth="1"/>
    <col min="1538" max="1538" width="3.3984375" style="1" bestFit="1" customWidth="1"/>
    <col min="1539" max="1775" width="11.19921875" style="1"/>
    <col min="1776" max="1776" width="5.59765625" style="1" bestFit="1" customWidth="1"/>
    <col min="1777" max="1777" width="21.3984375" style="1" bestFit="1" customWidth="1"/>
    <col min="1778" max="1778" width="4.09765625" style="1" bestFit="1" customWidth="1"/>
    <col min="1779" max="1779" width="3.3984375" style="1" bestFit="1" customWidth="1"/>
    <col min="1780" max="1780" width="4.09765625" style="1" bestFit="1" customWidth="1"/>
    <col min="1781" max="1781" width="3.8984375" style="1" customWidth="1"/>
    <col min="1782" max="1782" width="3" style="1" customWidth="1"/>
    <col min="1783" max="1783" width="4.19921875" style="1" customWidth="1"/>
    <col min="1784" max="1784" width="3.19921875" style="1" customWidth="1"/>
    <col min="1785" max="1785" width="3.5" style="1" customWidth="1"/>
    <col min="1786" max="1786" width="2.69921875" style="1" customWidth="1"/>
    <col min="1787" max="1787" width="3.3984375" style="1" bestFit="1" customWidth="1"/>
    <col min="1788" max="1788" width="2.59765625" style="1" bestFit="1" customWidth="1"/>
    <col min="1789" max="1789" width="3.3984375" style="1" bestFit="1" customWidth="1"/>
    <col min="1790" max="1790" width="2.59765625" style="1" bestFit="1" customWidth="1"/>
    <col min="1791" max="1791" width="4.09765625" style="1" bestFit="1" customWidth="1"/>
    <col min="1792" max="1792" width="3.3984375" style="1" bestFit="1" customWidth="1"/>
    <col min="1793" max="1793" width="4.09765625" style="1" bestFit="1" customWidth="1"/>
    <col min="1794" max="1794" width="3.3984375" style="1" bestFit="1" customWidth="1"/>
    <col min="1795" max="2031" width="11.19921875" style="1"/>
    <col min="2032" max="2032" width="5.59765625" style="1" bestFit="1" customWidth="1"/>
    <col min="2033" max="2033" width="21.3984375" style="1" bestFit="1" customWidth="1"/>
    <col min="2034" max="2034" width="4.09765625" style="1" bestFit="1" customWidth="1"/>
    <col min="2035" max="2035" width="3.3984375" style="1" bestFit="1" customWidth="1"/>
    <col min="2036" max="2036" width="4.09765625" style="1" bestFit="1" customWidth="1"/>
    <col min="2037" max="2037" width="3.8984375" style="1" customWidth="1"/>
    <col min="2038" max="2038" width="3" style="1" customWidth="1"/>
    <col min="2039" max="2039" width="4.19921875" style="1" customWidth="1"/>
    <col min="2040" max="2040" width="3.19921875" style="1" customWidth="1"/>
    <col min="2041" max="2041" width="3.5" style="1" customWidth="1"/>
    <col min="2042" max="2042" width="2.69921875" style="1" customWidth="1"/>
    <col min="2043" max="2043" width="3.3984375" style="1" bestFit="1" customWidth="1"/>
    <col min="2044" max="2044" width="2.59765625" style="1" bestFit="1" customWidth="1"/>
    <col min="2045" max="2045" width="3.3984375" style="1" bestFit="1" customWidth="1"/>
    <col min="2046" max="2046" width="2.59765625" style="1" bestFit="1" customWidth="1"/>
    <col min="2047" max="2047" width="4.09765625" style="1" bestFit="1" customWidth="1"/>
    <col min="2048" max="2048" width="3.3984375" style="1" bestFit="1" customWidth="1"/>
    <col min="2049" max="2049" width="4.09765625" style="1" bestFit="1" customWidth="1"/>
    <col min="2050" max="2050" width="3.3984375" style="1" bestFit="1" customWidth="1"/>
    <col min="2051" max="2287" width="11.19921875" style="1"/>
    <col min="2288" max="2288" width="5.59765625" style="1" bestFit="1" customWidth="1"/>
    <col min="2289" max="2289" width="21.3984375" style="1" bestFit="1" customWidth="1"/>
    <col min="2290" max="2290" width="4.09765625" style="1" bestFit="1" customWidth="1"/>
    <col min="2291" max="2291" width="3.3984375" style="1" bestFit="1" customWidth="1"/>
    <col min="2292" max="2292" width="4.09765625" style="1" bestFit="1" customWidth="1"/>
    <col min="2293" max="2293" width="3.8984375" style="1" customWidth="1"/>
    <col min="2294" max="2294" width="3" style="1" customWidth="1"/>
    <col min="2295" max="2295" width="4.19921875" style="1" customWidth="1"/>
    <col min="2296" max="2296" width="3.19921875" style="1" customWidth="1"/>
    <col min="2297" max="2297" width="3.5" style="1" customWidth="1"/>
    <col min="2298" max="2298" width="2.69921875" style="1" customWidth="1"/>
    <col min="2299" max="2299" width="3.3984375" style="1" bestFit="1" customWidth="1"/>
    <col min="2300" max="2300" width="2.59765625" style="1" bestFit="1" customWidth="1"/>
    <col min="2301" max="2301" width="3.3984375" style="1" bestFit="1" customWidth="1"/>
    <col min="2302" max="2302" width="2.59765625" style="1" bestFit="1" customWidth="1"/>
    <col min="2303" max="2303" width="4.09765625" style="1" bestFit="1" customWidth="1"/>
    <col min="2304" max="2304" width="3.3984375" style="1" bestFit="1" customWidth="1"/>
    <col min="2305" max="2305" width="4.09765625" style="1" bestFit="1" customWidth="1"/>
    <col min="2306" max="2306" width="3.3984375" style="1" bestFit="1" customWidth="1"/>
    <col min="2307" max="2543" width="11.19921875" style="1"/>
    <col min="2544" max="2544" width="5.59765625" style="1" bestFit="1" customWidth="1"/>
    <col min="2545" max="2545" width="21.3984375" style="1" bestFit="1" customWidth="1"/>
    <col min="2546" max="2546" width="4.09765625" style="1" bestFit="1" customWidth="1"/>
    <col min="2547" max="2547" width="3.3984375" style="1" bestFit="1" customWidth="1"/>
    <col min="2548" max="2548" width="4.09765625" style="1" bestFit="1" customWidth="1"/>
    <col min="2549" max="2549" width="3.8984375" style="1" customWidth="1"/>
    <col min="2550" max="2550" width="3" style="1" customWidth="1"/>
    <col min="2551" max="2551" width="4.19921875" style="1" customWidth="1"/>
    <col min="2552" max="2552" width="3.19921875" style="1" customWidth="1"/>
    <col min="2553" max="2553" width="3.5" style="1" customWidth="1"/>
    <col min="2554" max="2554" width="2.69921875" style="1" customWidth="1"/>
    <col min="2555" max="2555" width="3.3984375" style="1" bestFit="1" customWidth="1"/>
    <col min="2556" max="2556" width="2.59765625" style="1" bestFit="1" customWidth="1"/>
    <col min="2557" max="2557" width="3.3984375" style="1" bestFit="1" customWidth="1"/>
    <col min="2558" max="2558" width="2.59765625" style="1" bestFit="1" customWidth="1"/>
    <col min="2559" max="2559" width="4.09765625" style="1" bestFit="1" customWidth="1"/>
    <col min="2560" max="2560" width="3.3984375" style="1" bestFit="1" customWidth="1"/>
    <col min="2561" max="2561" width="4.09765625" style="1" bestFit="1" customWidth="1"/>
    <col min="2562" max="2562" width="3.3984375" style="1" bestFit="1" customWidth="1"/>
    <col min="2563" max="2799" width="11.19921875" style="1"/>
    <col min="2800" max="2800" width="5.59765625" style="1" bestFit="1" customWidth="1"/>
    <col min="2801" max="2801" width="21.3984375" style="1" bestFit="1" customWidth="1"/>
    <col min="2802" max="2802" width="4.09765625" style="1" bestFit="1" customWidth="1"/>
    <col min="2803" max="2803" width="3.3984375" style="1" bestFit="1" customWidth="1"/>
    <col min="2804" max="2804" width="4.09765625" style="1" bestFit="1" customWidth="1"/>
    <col min="2805" max="2805" width="3.8984375" style="1" customWidth="1"/>
    <col min="2806" max="2806" width="3" style="1" customWidth="1"/>
    <col min="2807" max="2807" width="4.19921875" style="1" customWidth="1"/>
    <col min="2808" max="2808" width="3.19921875" style="1" customWidth="1"/>
    <col min="2809" max="2809" width="3.5" style="1" customWidth="1"/>
    <col min="2810" max="2810" width="2.69921875" style="1" customWidth="1"/>
    <col min="2811" max="2811" width="3.3984375" style="1" bestFit="1" customWidth="1"/>
    <col min="2812" max="2812" width="2.59765625" style="1" bestFit="1" customWidth="1"/>
    <col min="2813" max="2813" width="3.3984375" style="1" bestFit="1" customWidth="1"/>
    <col min="2814" max="2814" width="2.59765625" style="1" bestFit="1" customWidth="1"/>
    <col min="2815" max="2815" width="4.09765625" style="1" bestFit="1" customWidth="1"/>
    <col min="2816" max="2816" width="3.3984375" style="1" bestFit="1" customWidth="1"/>
    <col min="2817" max="2817" width="4.09765625" style="1" bestFit="1" customWidth="1"/>
    <col min="2818" max="2818" width="3.3984375" style="1" bestFit="1" customWidth="1"/>
    <col min="2819" max="3055" width="11.19921875" style="1"/>
    <col min="3056" max="3056" width="5.59765625" style="1" bestFit="1" customWidth="1"/>
    <col min="3057" max="3057" width="21.3984375" style="1" bestFit="1" customWidth="1"/>
    <col min="3058" max="3058" width="4.09765625" style="1" bestFit="1" customWidth="1"/>
    <col min="3059" max="3059" width="3.3984375" style="1" bestFit="1" customWidth="1"/>
    <col min="3060" max="3060" width="4.09765625" style="1" bestFit="1" customWidth="1"/>
    <col min="3061" max="3061" width="3.8984375" style="1" customWidth="1"/>
    <col min="3062" max="3062" width="3" style="1" customWidth="1"/>
    <col min="3063" max="3063" width="4.19921875" style="1" customWidth="1"/>
    <col min="3064" max="3064" width="3.19921875" style="1" customWidth="1"/>
    <col min="3065" max="3065" width="3.5" style="1" customWidth="1"/>
    <col min="3066" max="3066" width="2.69921875" style="1" customWidth="1"/>
    <col min="3067" max="3067" width="3.3984375" style="1" bestFit="1" customWidth="1"/>
    <col min="3068" max="3068" width="2.59765625" style="1" bestFit="1" customWidth="1"/>
    <col min="3069" max="3069" width="3.3984375" style="1" bestFit="1" customWidth="1"/>
    <col min="3070" max="3070" width="2.59765625" style="1" bestFit="1" customWidth="1"/>
    <col min="3071" max="3071" width="4.09765625" style="1" bestFit="1" customWidth="1"/>
    <col min="3072" max="3072" width="3.3984375" style="1" bestFit="1" customWidth="1"/>
    <col min="3073" max="3073" width="4.09765625" style="1" bestFit="1" customWidth="1"/>
    <col min="3074" max="3074" width="3.3984375" style="1" bestFit="1" customWidth="1"/>
    <col min="3075" max="3311" width="11.19921875" style="1"/>
    <col min="3312" max="3312" width="5.59765625" style="1" bestFit="1" customWidth="1"/>
    <col min="3313" max="3313" width="21.3984375" style="1" bestFit="1" customWidth="1"/>
    <col min="3314" max="3314" width="4.09765625" style="1" bestFit="1" customWidth="1"/>
    <col min="3315" max="3315" width="3.3984375" style="1" bestFit="1" customWidth="1"/>
    <col min="3316" max="3316" width="4.09765625" style="1" bestFit="1" customWidth="1"/>
    <col min="3317" max="3317" width="3.8984375" style="1" customWidth="1"/>
    <col min="3318" max="3318" width="3" style="1" customWidth="1"/>
    <col min="3319" max="3319" width="4.19921875" style="1" customWidth="1"/>
    <col min="3320" max="3320" width="3.19921875" style="1" customWidth="1"/>
    <col min="3321" max="3321" width="3.5" style="1" customWidth="1"/>
    <col min="3322" max="3322" width="2.69921875" style="1" customWidth="1"/>
    <col min="3323" max="3323" width="3.3984375" style="1" bestFit="1" customWidth="1"/>
    <col min="3324" max="3324" width="2.59765625" style="1" bestFit="1" customWidth="1"/>
    <col min="3325" max="3325" width="3.3984375" style="1" bestFit="1" customWidth="1"/>
    <col min="3326" max="3326" width="2.59765625" style="1" bestFit="1" customWidth="1"/>
    <col min="3327" max="3327" width="4.09765625" style="1" bestFit="1" customWidth="1"/>
    <col min="3328" max="3328" width="3.3984375" style="1" bestFit="1" customWidth="1"/>
    <col min="3329" max="3329" width="4.09765625" style="1" bestFit="1" customWidth="1"/>
    <col min="3330" max="3330" width="3.3984375" style="1" bestFit="1" customWidth="1"/>
    <col min="3331" max="3567" width="11.19921875" style="1"/>
    <col min="3568" max="3568" width="5.59765625" style="1" bestFit="1" customWidth="1"/>
    <col min="3569" max="3569" width="21.3984375" style="1" bestFit="1" customWidth="1"/>
    <col min="3570" max="3570" width="4.09765625" style="1" bestFit="1" customWidth="1"/>
    <col min="3571" max="3571" width="3.3984375" style="1" bestFit="1" customWidth="1"/>
    <col min="3572" max="3572" width="4.09765625" style="1" bestFit="1" customWidth="1"/>
    <col min="3573" max="3573" width="3.8984375" style="1" customWidth="1"/>
    <col min="3574" max="3574" width="3" style="1" customWidth="1"/>
    <col min="3575" max="3575" width="4.19921875" style="1" customWidth="1"/>
    <col min="3576" max="3576" width="3.19921875" style="1" customWidth="1"/>
    <col min="3577" max="3577" width="3.5" style="1" customWidth="1"/>
    <col min="3578" max="3578" width="2.69921875" style="1" customWidth="1"/>
    <col min="3579" max="3579" width="3.3984375" style="1" bestFit="1" customWidth="1"/>
    <col min="3580" max="3580" width="2.59765625" style="1" bestFit="1" customWidth="1"/>
    <col min="3581" max="3581" width="3.3984375" style="1" bestFit="1" customWidth="1"/>
    <col min="3582" max="3582" width="2.59765625" style="1" bestFit="1" customWidth="1"/>
    <col min="3583" max="3583" width="4.09765625" style="1" bestFit="1" customWidth="1"/>
    <col min="3584" max="3584" width="3.3984375" style="1" bestFit="1" customWidth="1"/>
    <col min="3585" max="3585" width="4.09765625" style="1" bestFit="1" customWidth="1"/>
    <col min="3586" max="3586" width="3.3984375" style="1" bestFit="1" customWidth="1"/>
    <col min="3587" max="3823" width="11.19921875" style="1"/>
    <col min="3824" max="3824" width="5.59765625" style="1" bestFit="1" customWidth="1"/>
    <col min="3825" max="3825" width="21.3984375" style="1" bestFit="1" customWidth="1"/>
    <col min="3826" max="3826" width="4.09765625" style="1" bestFit="1" customWidth="1"/>
    <col min="3827" max="3827" width="3.3984375" style="1" bestFit="1" customWidth="1"/>
    <col min="3828" max="3828" width="4.09765625" style="1" bestFit="1" customWidth="1"/>
    <col min="3829" max="3829" width="3.8984375" style="1" customWidth="1"/>
    <col min="3830" max="3830" width="3" style="1" customWidth="1"/>
    <col min="3831" max="3831" width="4.19921875" style="1" customWidth="1"/>
    <col min="3832" max="3832" width="3.19921875" style="1" customWidth="1"/>
    <col min="3833" max="3833" width="3.5" style="1" customWidth="1"/>
    <col min="3834" max="3834" width="2.69921875" style="1" customWidth="1"/>
    <col min="3835" max="3835" width="3.3984375" style="1" bestFit="1" customWidth="1"/>
    <col min="3836" max="3836" width="2.59765625" style="1" bestFit="1" customWidth="1"/>
    <col min="3837" max="3837" width="3.3984375" style="1" bestFit="1" customWidth="1"/>
    <col min="3838" max="3838" width="2.59765625" style="1" bestFit="1" customWidth="1"/>
    <col min="3839" max="3839" width="4.09765625" style="1" bestFit="1" customWidth="1"/>
    <col min="3840" max="3840" width="3.3984375" style="1" bestFit="1" customWidth="1"/>
    <col min="3841" max="3841" width="4.09765625" style="1" bestFit="1" customWidth="1"/>
    <col min="3842" max="3842" width="3.3984375" style="1" bestFit="1" customWidth="1"/>
    <col min="3843" max="4079" width="11.19921875" style="1"/>
    <col min="4080" max="4080" width="5.59765625" style="1" bestFit="1" customWidth="1"/>
    <col min="4081" max="4081" width="21.3984375" style="1" bestFit="1" customWidth="1"/>
    <col min="4082" max="4082" width="4.09765625" style="1" bestFit="1" customWidth="1"/>
    <col min="4083" max="4083" width="3.3984375" style="1" bestFit="1" customWidth="1"/>
    <col min="4084" max="4084" width="4.09765625" style="1" bestFit="1" customWidth="1"/>
    <col min="4085" max="4085" width="3.8984375" style="1" customWidth="1"/>
    <col min="4086" max="4086" width="3" style="1" customWidth="1"/>
    <col min="4087" max="4087" width="4.19921875" style="1" customWidth="1"/>
    <col min="4088" max="4088" width="3.19921875" style="1" customWidth="1"/>
    <col min="4089" max="4089" width="3.5" style="1" customWidth="1"/>
    <col min="4090" max="4090" width="2.69921875" style="1" customWidth="1"/>
    <col min="4091" max="4091" width="3.3984375" style="1" bestFit="1" customWidth="1"/>
    <col min="4092" max="4092" width="2.59765625" style="1" bestFit="1" customWidth="1"/>
    <col min="4093" max="4093" width="3.3984375" style="1" bestFit="1" customWidth="1"/>
    <col min="4094" max="4094" width="2.59765625" style="1" bestFit="1" customWidth="1"/>
    <col min="4095" max="4095" width="4.09765625" style="1" bestFit="1" customWidth="1"/>
    <col min="4096" max="4096" width="3.3984375" style="1" bestFit="1" customWidth="1"/>
    <col min="4097" max="4097" width="4.09765625" style="1" bestFit="1" customWidth="1"/>
    <col min="4098" max="4098" width="3.3984375" style="1" bestFit="1" customWidth="1"/>
    <col min="4099" max="4335" width="11.19921875" style="1"/>
    <col min="4336" max="4336" width="5.59765625" style="1" bestFit="1" customWidth="1"/>
    <col min="4337" max="4337" width="21.3984375" style="1" bestFit="1" customWidth="1"/>
    <col min="4338" max="4338" width="4.09765625" style="1" bestFit="1" customWidth="1"/>
    <col min="4339" max="4339" width="3.3984375" style="1" bestFit="1" customWidth="1"/>
    <col min="4340" max="4340" width="4.09765625" style="1" bestFit="1" customWidth="1"/>
    <col min="4341" max="4341" width="3.8984375" style="1" customWidth="1"/>
    <col min="4342" max="4342" width="3" style="1" customWidth="1"/>
    <col min="4343" max="4343" width="4.19921875" style="1" customWidth="1"/>
    <col min="4344" max="4344" width="3.19921875" style="1" customWidth="1"/>
    <col min="4345" max="4345" width="3.5" style="1" customWidth="1"/>
    <col min="4346" max="4346" width="2.69921875" style="1" customWidth="1"/>
    <col min="4347" max="4347" width="3.3984375" style="1" bestFit="1" customWidth="1"/>
    <col min="4348" max="4348" width="2.59765625" style="1" bestFit="1" customWidth="1"/>
    <col min="4349" max="4349" width="3.3984375" style="1" bestFit="1" customWidth="1"/>
    <col min="4350" max="4350" width="2.59765625" style="1" bestFit="1" customWidth="1"/>
    <col min="4351" max="4351" width="4.09765625" style="1" bestFit="1" customWidth="1"/>
    <col min="4352" max="4352" width="3.3984375" style="1" bestFit="1" customWidth="1"/>
    <col min="4353" max="4353" width="4.09765625" style="1" bestFit="1" customWidth="1"/>
    <col min="4354" max="4354" width="3.3984375" style="1" bestFit="1" customWidth="1"/>
    <col min="4355" max="4591" width="11.19921875" style="1"/>
    <col min="4592" max="4592" width="5.59765625" style="1" bestFit="1" customWidth="1"/>
    <col min="4593" max="4593" width="21.3984375" style="1" bestFit="1" customWidth="1"/>
    <col min="4594" max="4594" width="4.09765625" style="1" bestFit="1" customWidth="1"/>
    <col min="4595" max="4595" width="3.3984375" style="1" bestFit="1" customWidth="1"/>
    <col min="4596" max="4596" width="4.09765625" style="1" bestFit="1" customWidth="1"/>
    <col min="4597" max="4597" width="3.8984375" style="1" customWidth="1"/>
    <col min="4598" max="4598" width="3" style="1" customWidth="1"/>
    <col min="4599" max="4599" width="4.19921875" style="1" customWidth="1"/>
    <col min="4600" max="4600" width="3.19921875" style="1" customWidth="1"/>
    <col min="4601" max="4601" width="3.5" style="1" customWidth="1"/>
    <col min="4602" max="4602" width="2.69921875" style="1" customWidth="1"/>
    <col min="4603" max="4603" width="3.3984375" style="1" bestFit="1" customWidth="1"/>
    <col min="4604" max="4604" width="2.59765625" style="1" bestFit="1" customWidth="1"/>
    <col min="4605" max="4605" width="3.3984375" style="1" bestFit="1" customWidth="1"/>
    <col min="4606" max="4606" width="2.59765625" style="1" bestFit="1" customWidth="1"/>
    <col min="4607" max="4607" width="4.09765625" style="1" bestFit="1" customWidth="1"/>
    <col min="4608" max="4608" width="3.3984375" style="1" bestFit="1" customWidth="1"/>
    <col min="4609" max="4609" width="4.09765625" style="1" bestFit="1" customWidth="1"/>
    <col min="4610" max="4610" width="3.3984375" style="1" bestFit="1" customWidth="1"/>
    <col min="4611" max="4847" width="11.19921875" style="1"/>
    <col min="4848" max="4848" width="5.59765625" style="1" bestFit="1" customWidth="1"/>
    <col min="4849" max="4849" width="21.3984375" style="1" bestFit="1" customWidth="1"/>
    <col min="4850" max="4850" width="4.09765625" style="1" bestFit="1" customWidth="1"/>
    <col min="4851" max="4851" width="3.3984375" style="1" bestFit="1" customWidth="1"/>
    <col min="4852" max="4852" width="4.09765625" style="1" bestFit="1" customWidth="1"/>
    <col min="4853" max="4853" width="3.8984375" style="1" customWidth="1"/>
    <col min="4854" max="4854" width="3" style="1" customWidth="1"/>
    <col min="4855" max="4855" width="4.19921875" style="1" customWidth="1"/>
    <col min="4856" max="4856" width="3.19921875" style="1" customWidth="1"/>
    <col min="4857" max="4857" width="3.5" style="1" customWidth="1"/>
    <col min="4858" max="4858" width="2.69921875" style="1" customWidth="1"/>
    <col min="4859" max="4859" width="3.3984375" style="1" bestFit="1" customWidth="1"/>
    <col min="4860" max="4860" width="2.59765625" style="1" bestFit="1" customWidth="1"/>
    <col min="4861" max="4861" width="3.3984375" style="1" bestFit="1" customWidth="1"/>
    <col min="4862" max="4862" width="2.59765625" style="1" bestFit="1" customWidth="1"/>
    <col min="4863" max="4863" width="4.09765625" style="1" bestFit="1" customWidth="1"/>
    <col min="4864" max="4864" width="3.3984375" style="1" bestFit="1" customWidth="1"/>
    <col min="4865" max="4865" width="4.09765625" style="1" bestFit="1" customWidth="1"/>
    <col min="4866" max="4866" width="3.3984375" style="1" bestFit="1" customWidth="1"/>
    <col min="4867" max="5103" width="11.19921875" style="1"/>
    <col min="5104" max="5104" width="5.59765625" style="1" bestFit="1" customWidth="1"/>
    <col min="5105" max="5105" width="21.3984375" style="1" bestFit="1" customWidth="1"/>
    <col min="5106" max="5106" width="4.09765625" style="1" bestFit="1" customWidth="1"/>
    <col min="5107" max="5107" width="3.3984375" style="1" bestFit="1" customWidth="1"/>
    <col min="5108" max="5108" width="4.09765625" style="1" bestFit="1" customWidth="1"/>
    <col min="5109" max="5109" width="3.8984375" style="1" customWidth="1"/>
    <col min="5110" max="5110" width="3" style="1" customWidth="1"/>
    <col min="5111" max="5111" width="4.19921875" style="1" customWidth="1"/>
    <col min="5112" max="5112" width="3.19921875" style="1" customWidth="1"/>
    <col min="5113" max="5113" width="3.5" style="1" customWidth="1"/>
    <col min="5114" max="5114" width="2.69921875" style="1" customWidth="1"/>
    <col min="5115" max="5115" width="3.3984375" style="1" bestFit="1" customWidth="1"/>
    <col min="5116" max="5116" width="2.59765625" style="1" bestFit="1" customWidth="1"/>
    <col min="5117" max="5117" width="3.3984375" style="1" bestFit="1" customWidth="1"/>
    <col min="5118" max="5118" width="2.59765625" style="1" bestFit="1" customWidth="1"/>
    <col min="5119" max="5119" width="4.09765625" style="1" bestFit="1" customWidth="1"/>
    <col min="5120" max="5120" width="3.3984375" style="1" bestFit="1" customWidth="1"/>
    <col min="5121" max="5121" width="4.09765625" style="1" bestFit="1" customWidth="1"/>
    <col min="5122" max="5122" width="3.3984375" style="1" bestFit="1" customWidth="1"/>
    <col min="5123" max="5359" width="11.19921875" style="1"/>
    <col min="5360" max="5360" width="5.59765625" style="1" bestFit="1" customWidth="1"/>
    <col min="5361" max="5361" width="21.3984375" style="1" bestFit="1" customWidth="1"/>
    <col min="5362" max="5362" width="4.09765625" style="1" bestFit="1" customWidth="1"/>
    <col min="5363" max="5363" width="3.3984375" style="1" bestFit="1" customWidth="1"/>
    <col min="5364" max="5364" width="4.09765625" style="1" bestFit="1" customWidth="1"/>
    <col min="5365" max="5365" width="3.8984375" style="1" customWidth="1"/>
    <col min="5366" max="5366" width="3" style="1" customWidth="1"/>
    <col min="5367" max="5367" width="4.19921875" style="1" customWidth="1"/>
    <col min="5368" max="5368" width="3.19921875" style="1" customWidth="1"/>
    <col min="5369" max="5369" width="3.5" style="1" customWidth="1"/>
    <col min="5370" max="5370" width="2.69921875" style="1" customWidth="1"/>
    <col min="5371" max="5371" width="3.3984375" style="1" bestFit="1" customWidth="1"/>
    <col min="5372" max="5372" width="2.59765625" style="1" bestFit="1" customWidth="1"/>
    <col min="5373" max="5373" width="3.3984375" style="1" bestFit="1" customWidth="1"/>
    <col min="5374" max="5374" width="2.59765625" style="1" bestFit="1" customWidth="1"/>
    <col min="5375" max="5375" width="4.09765625" style="1" bestFit="1" customWidth="1"/>
    <col min="5376" max="5376" width="3.3984375" style="1" bestFit="1" customWidth="1"/>
    <col min="5377" max="5377" width="4.09765625" style="1" bestFit="1" customWidth="1"/>
    <col min="5378" max="5378" width="3.3984375" style="1" bestFit="1" customWidth="1"/>
    <col min="5379" max="5615" width="11.19921875" style="1"/>
    <col min="5616" max="5616" width="5.59765625" style="1" bestFit="1" customWidth="1"/>
    <col min="5617" max="5617" width="21.3984375" style="1" bestFit="1" customWidth="1"/>
    <col min="5618" max="5618" width="4.09765625" style="1" bestFit="1" customWidth="1"/>
    <col min="5619" max="5619" width="3.3984375" style="1" bestFit="1" customWidth="1"/>
    <col min="5620" max="5620" width="4.09765625" style="1" bestFit="1" customWidth="1"/>
    <col min="5621" max="5621" width="3.8984375" style="1" customWidth="1"/>
    <col min="5622" max="5622" width="3" style="1" customWidth="1"/>
    <col min="5623" max="5623" width="4.19921875" style="1" customWidth="1"/>
    <col min="5624" max="5624" width="3.19921875" style="1" customWidth="1"/>
    <col min="5625" max="5625" width="3.5" style="1" customWidth="1"/>
    <col min="5626" max="5626" width="2.69921875" style="1" customWidth="1"/>
    <col min="5627" max="5627" width="3.3984375" style="1" bestFit="1" customWidth="1"/>
    <col min="5628" max="5628" width="2.59765625" style="1" bestFit="1" customWidth="1"/>
    <col min="5629" max="5629" width="3.3984375" style="1" bestFit="1" customWidth="1"/>
    <col min="5630" max="5630" width="2.59765625" style="1" bestFit="1" customWidth="1"/>
    <col min="5631" max="5631" width="4.09765625" style="1" bestFit="1" customWidth="1"/>
    <col min="5632" max="5632" width="3.3984375" style="1" bestFit="1" customWidth="1"/>
    <col min="5633" max="5633" width="4.09765625" style="1" bestFit="1" customWidth="1"/>
    <col min="5634" max="5634" width="3.3984375" style="1" bestFit="1" customWidth="1"/>
    <col min="5635" max="5871" width="11.19921875" style="1"/>
    <col min="5872" max="5872" width="5.59765625" style="1" bestFit="1" customWidth="1"/>
    <col min="5873" max="5873" width="21.3984375" style="1" bestFit="1" customWidth="1"/>
    <col min="5874" max="5874" width="4.09765625" style="1" bestFit="1" customWidth="1"/>
    <col min="5875" max="5875" width="3.3984375" style="1" bestFit="1" customWidth="1"/>
    <col min="5876" max="5876" width="4.09765625" style="1" bestFit="1" customWidth="1"/>
    <col min="5877" max="5877" width="3.8984375" style="1" customWidth="1"/>
    <col min="5878" max="5878" width="3" style="1" customWidth="1"/>
    <col min="5879" max="5879" width="4.19921875" style="1" customWidth="1"/>
    <col min="5880" max="5880" width="3.19921875" style="1" customWidth="1"/>
    <col min="5881" max="5881" width="3.5" style="1" customWidth="1"/>
    <col min="5882" max="5882" width="2.69921875" style="1" customWidth="1"/>
    <col min="5883" max="5883" width="3.3984375" style="1" bestFit="1" customWidth="1"/>
    <col min="5884" max="5884" width="2.59765625" style="1" bestFit="1" customWidth="1"/>
    <col min="5885" max="5885" width="3.3984375" style="1" bestFit="1" customWidth="1"/>
    <col min="5886" max="5886" width="2.59765625" style="1" bestFit="1" customWidth="1"/>
    <col min="5887" max="5887" width="4.09765625" style="1" bestFit="1" customWidth="1"/>
    <col min="5888" max="5888" width="3.3984375" style="1" bestFit="1" customWidth="1"/>
    <col min="5889" max="5889" width="4.09765625" style="1" bestFit="1" customWidth="1"/>
    <col min="5890" max="5890" width="3.3984375" style="1" bestFit="1" customWidth="1"/>
    <col min="5891" max="6127" width="11.19921875" style="1"/>
    <col min="6128" max="6128" width="5.59765625" style="1" bestFit="1" customWidth="1"/>
    <col min="6129" max="6129" width="21.3984375" style="1" bestFit="1" customWidth="1"/>
    <col min="6130" max="6130" width="4.09765625" style="1" bestFit="1" customWidth="1"/>
    <col min="6131" max="6131" width="3.3984375" style="1" bestFit="1" customWidth="1"/>
    <col min="6132" max="6132" width="4.09765625" style="1" bestFit="1" customWidth="1"/>
    <col min="6133" max="6133" width="3.8984375" style="1" customWidth="1"/>
    <col min="6134" max="6134" width="3" style="1" customWidth="1"/>
    <col min="6135" max="6135" width="4.19921875" style="1" customWidth="1"/>
    <col min="6136" max="6136" width="3.19921875" style="1" customWidth="1"/>
    <col min="6137" max="6137" width="3.5" style="1" customWidth="1"/>
    <col min="6138" max="6138" width="2.69921875" style="1" customWidth="1"/>
    <col min="6139" max="6139" width="3.3984375" style="1" bestFit="1" customWidth="1"/>
    <col min="6140" max="6140" width="2.59765625" style="1" bestFit="1" customWidth="1"/>
    <col min="6141" max="6141" width="3.3984375" style="1" bestFit="1" customWidth="1"/>
    <col min="6142" max="6142" width="2.59765625" style="1" bestFit="1" customWidth="1"/>
    <col min="6143" max="6143" width="4.09765625" style="1" bestFit="1" customWidth="1"/>
    <col min="6144" max="6144" width="3.3984375" style="1" bestFit="1" customWidth="1"/>
    <col min="6145" max="6145" width="4.09765625" style="1" bestFit="1" customWidth="1"/>
    <col min="6146" max="6146" width="3.3984375" style="1" bestFit="1" customWidth="1"/>
    <col min="6147" max="6383" width="11.19921875" style="1"/>
    <col min="6384" max="6384" width="5.59765625" style="1" bestFit="1" customWidth="1"/>
    <col min="6385" max="6385" width="21.3984375" style="1" bestFit="1" customWidth="1"/>
    <col min="6386" max="6386" width="4.09765625" style="1" bestFit="1" customWidth="1"/>
    <col min="6387" max="6387" width="3.3984375" style="1" bestFit="1" customWidth="1"/>
    <col min="6388" max="6388" width="4.09765625" style="1" bestFit="1" customWidth="1"/>
    <col min="6389" max="6389" width="3.8984375" style="1" customWidth="1"/>
    <col min="6390" max="6390" width="3" style="1" customWidth="1"/>
    <col min="6391" max="6391" width="4.19921875" style="1" customWidth="1"/>
    <col min="6392" max="6392" width="3.19921875" style="1" customWidth="1"/>
    <col min="6393" max="6393" width="3.5" style="1" customWidth="1"/>
    <col min="6394" max="6394" width="2.69921875" style="1" customWidth="1"/>
    <col min="6395" max="6395" width="3.3984375" style="1" bestFit="1" customWidth="1"/>
    <col min="6396" max="6396" width="2.59765625" style="1" bestFit="1" customWidth="1"/>
    <col min="6397" max="6397" width="3.3984375" style="1" bestFit="1" customWidth="1"/>
    <col min="6398" max="6398" width="2.59765625" style="1" bestFit="1" customWidth="1"/>
    <col min="6399" max="6399" width="4.09765625" style="1" bestFit="1" customWidth="1"/>
    <col min="6400" max="6400" width="3.3984375" style="1" bestFit="1" customWidth="1"/>
    <col min="6401" max="6401" width="4.09765625" style="1" bestFit="1" customWidth="1"/>
    <col min="6402" max="6402" width="3.3984375" style="1" bestFit="1" customWidth="1"/>
    <col min="6403" max="6639" width="11.19921875" style="1"/>
    <col min="6640" max="6640" width="5.59765625" style="1" bestFit="1" customWidth="1"/>
    <col min="6641" max="6641" width="21.3984375" style="1" bestFit="1" customWidth="1"/>
    <col min="6642" max="6642" width="4.09765625" style="1" bestFit="1" customWidth="1"/>
    <col min="6643" max="6643" width="3.3984375" style="1" bestFit="1" customWidth="1"/>
    <col min="6644" max="6644" width="4.09765625" style="1" bestFit="1" customWidth="1"/>
    <col min="6645" max="6645" width="3.8984375" style="1" customWidth="1"/>
    <col min="6646" max="6646" width="3" style="1" customWidth="1"/>
    <col min="6647" max="6647" width="4.19921875" style="1" customWidth="1"/>
    <col min="6648" max="6648" width="3.19921875" style="1" customWidth="1"/>
    <col min="6649" max="6649" width="3.5" style="1" customWidth="1"/>
    <col min="6650" max="6650" width="2.69921875" style="1" customWidth="1"/>
    <col min="6651" max="6651" width="3.3984375" style="1" bestFit="1" customWidth="1"/>
    <col min="6652" max="6652" width="2.59765625" style="1" bestFit="1" customWidth="1"/>
    <col min="6653" max="6653" width="3.3984375" style="1" bestFit="1" customWidth="1"/>
    <col min="6654" max="6654" width="2.59765625" style="1" bestFit="1" customWidth="1"/>
    <col min="6655" max="6655" width="4.09765625" style="1" bestFit="1" customWidth="1"/>
    <col min="6656" max="6656" width="3.3984375" style="1" bestFit="1" customWidth="1"/>
    <col min="6657" max="6657" width="4.09765625" style="1" bestFit="1" customWidth="1"/>
    <col min="6658" max="6658" width="3.3984375" style="1" bestFit="1" customWidth="1"/>
    <col min="6659" max="6895" width="11.19921875" style="1"/>
    <col min="6896" max="6896" width="5.59765625" style="1" bestFit="1" customWidth="1"/>
    <col min="6897" max="6897" width="21.3984375" style="1" bestFit="1" customWidth="1"/>
    <col min="6898" max="6898" width="4.09765625" style="1" bestFit="1" customWidth="1"/>
    <col min="6899" max="6899" width="3.3984375" style="1" bestFit="1" customWidth="1"/>
    <col min="6900" max="6900" width="4.09765625" style="1" bestFit="1" customWidth="1"/>
    <col min="6901" max="6901" width="3.8984375" style="1" customWidth="1"/>
    <col min="6902" max="6902" width="3" style="1" customWidth="1"/>
    <col min="6903" max="6903" width="4.19921875" style="1" customWidth="1"/>
    <col min="6904" max="6904" width="3.19921875" style="1" customWidth="1"/>
    <col min="6905" max="6905" width="3.5" style="1" customWidth="1"/>
    <col min="6906" max="6906" width="2.69921875" style="1" customWidth="1"/>
    <col min="6907" max="6907" width="3.3984375" style="1" bestFit="1" customWidth="1"/>
    <col min="6908" max="6908" width="2.59765625" style="1" bestFit="1" customWidth="1"/>
    <col min="6909" max="6909" width="3.3984375" style="1" bestFit="1" customWidth="1"/>
    <col min="6910" max="6910" width="2.59765625" style="1" bestFit="1" customWidth="1"/>
    <col min="6911" max="6911" width="4.09765625" style="1" bestFit="1" customWidth="1"/>
    <col min="6912" max="6912" width="3.3984375" style="1" bestFit="1" customWidth="1"/>
    <col min="6913" max="6913" width="4.09765625" style="1" bestFit="1" customWidth="1"/>
    <col min="6914" max="6914" width="3.3984375" style="1" bestFit="1" customWidth="1"/>
    <col min="6915" max="7151" width="11.19921875" style="1"/>
    <col min="7152" max="7152" width="5.59765625" style="1" bestFit="1" customWidth="1"/>
    <col min="7153" max="7153" width="21.3984375" style="1" bestFit="1" customWidth="1"/>
    <col min="7154" max="7154" width="4.09765625" style="1" bestFit="1" customWidth="1"/>
    <col min="7155" max="7155" width="3.3984375" style="1" bestFit="1" customWidth="1"/>
    <col min="7156" max="7156" width="4.09765625" style="1" bestFit="1" customWidth="1"/>
    <col min="7157" max="7157" width="3.8984375" style="1" customWidth="1"/>
    <col min="7158" max="7158" width="3" style="1" customWidth="1"/>
    <col min="7159" max="7159" width="4.19921875" style="1" customWidth="1"/>
    <col min="7160" max="7160" width="3.19921875" style="1" customWidth="1"/>
    <col min="7161" max="7161" width="3.5" style="1" customWidth="1"/>
    <col min="7162" max="7162" width="2.69921875" style="1" customWidth="1"/>
    <col min="7163" max="7163" width="3.3984375" style="1" bestFit="1" customWidth="1"/>
    <col min="7164" max="7164" width="2.59765625" style="1" bestFit="1" customWidth="1"/>
    <col min="7165" max="7165" width="3.3984375" style="1" bestFit="1" customWidth="1"/>
    <col min="7166" max="7166" width="2.59765625" style="1" bestFit="1" customWidth="1"/>
    <col min="7167" max="7167" width="4.09765625" style="1" bestFit="1" customWidth="1"/>
    <col min="7168" max="7168" width="3.3984375" style="1" bestFit="1" customWidth="1"/>
    <col min="7169" max="7169" width="4.09765625" style="1" bestFit="1" customWidth="1"/>
    <col min="7170" max="7170" width="3.3984375" style="1" bestFit="1" customWidth="1"/>
    <col min="7171" max="7407" width="11.19921875" style="1"/>
    <col min="7408" max="7408" width="5.59765625" style="1" bestFit="1" customWidth="1"/>
    <col min="7409" max="7409" width="21.3984375" style="1" bestFit="1" customWidth="1"/>
    <col min="7410" max="7410" width="4.09765625" style="1" bestFit="1" customWidth="1"/>
    <col min="7411" max="7411" width="3.3984375" style="1" bestFit="1" customWidth="1"/>
    <col min="7412" max="7412" width="4.09765625" style="1" bestFit="1" customWidth="1"/>
    <col min="7413" max="7413" width="3.8984375" style="1" customWidth="1"/>
    <col min="7414" max="7414" width="3" style="1" customWidth="1"/>
    <col min="7415" max="7415" width="4.19921875" style="1" customWidth="1"/>
    <col min="7416" max="7416" width="3.19921875" style="1" customWidth="1"/>
    <col min="7417" max="7417" width="3.5" style="1" customWidth="1"/>
    <col min="7418" max="7418" width="2.69921875" style="1" customWidth="1"/>
    <col min="7419" max="7419" width="3.3984375" style="1" bestFit="1" customWidth="1"/>
    <col min="7420" max="7420" width="2.59765625" style="1" bestFit="1" customWidth="1"/>
    <col min="7421" max="7421" width="3.3984375" style="1" bestFit="1" customWidth="1"/>
    <col min="7422" max="7422" width="2.59765625" style="1" bestFit="1" customWidth="1"/>
    <col min="7423" max="7423" width="4.09765625" style="1" bestFit="1" customWidth="1"/>
    <col min="7424" max="7424" width="3.3984375" style="1" bestFit="1" customWidth="1"/>
    <col min="7425" max="7425" width="4.09765625" style="1" bestFit="1" customWidth="1"/>
    <col min="7426" max="7426" width="3.3984375" style="1" bestFit="1" customWidth="1"/>
    <col min="7427" max="7663" width="11.19921875" style="1"/>
    <col min="7664" max="7664" width="5.59765625" style="1" bestFit="1" customWidth="1"/>
    <col min="7665" max="7665" width="21.3984375" style="1" bestFit="1" customWidth="1"/>
    <col min="7666" max="7666" width="4.09765625" style="1" bestFit="1" customWidth="1"/>
    <col min="7667" max="7667" width="3.3984375" style="1" bestFit="1" customWidth="1"/>
    <col min="7668" max="7668" width="4.09765625" style="1" bestFit="1" customWidth="1"/>
    <col min="7669" max="7669" width="3.8984375" style="1" customWidth="1"/>
    <col min="7670" max="7670" width="3" style="1" customWidth="1"/>
    <col min="7671" max="7671" width="4.19921875" style="1" customWidth="1"/>
    <col min="7672" max="7672" width="3.19921875" style="1" customWidth="1"/>
    <col min="7673" max="7673" width="3.5" style="1" customWidth="1"/>
    <col min="7674" max="7674" width="2.69921875" style="1" customWidth="1"/>
    <col min="7675" max="7675" width="3.3984375" style="1" bestFit="1" customWidth="1"/>
    <col min="7676" max="7676" width="2.59765625" style="1" bestFit="1" customWidth="1"/>
    <col min="7677" max="7677" width="3.3984375" style="1" bestFit="1" customWidth="1"/>
    <col min="7678" max="7678" width="2.59765625" style="1" bestFit="1" customWidth="1"/>
    <col min="7679" max="7679" width="4.09765625" style="1" bestFit="1" customWidth="1"/>
    <col min="7680" max="7680" width="3.3984375" style="1" bestFit="1" customWidth="1"/>
    <col min="7681" max="7681" width="4.09765625" style="1" bestFit="1" customWidth="1"/>
    <col min="7682" max="7682" width="3.3984375" style="1" bestFit="1" customWidth="1"/>
    <col min="7683" max="7919" width="11.19921875" style="1"/>
    <col min="7920" max="7920" width="5.59765625" style="1" bestFit="1" customWidth="1"/>
    <col min="7921" max="7921" width="21.3984375" style="1" bestFit="1" customWidth="1"/>
    <col min="7922" max="7922" width="4.09765625" style="1" bestFit="1" customWidth="1"/>
    <col min="7923" max="7923" width="3.3984375" style="1" bestFit="1" customWidth="1"/>
    <col min="7924" max="7924" width="4.09765625" style="1" bestFit="1" customWidth="1"/>
    <col min="7925" max="7925" width="3.8984375" style="1" customWidth="1"/>
    <col min="7926" max="7926" width="3" style="1" customWidth="1"/>
    <col min="7927" max="7927" width="4.19921875" style="1" customWidth="1"/>
    <col min="7928" max="7928" width="3.19921875" style="1" customWidth="1"/>
    <col min="7929" max="7929" width="3.5" style="1" customWidth="1"/>
    <col min="7930" max="7930" width="2.69921875" style="1" customWidth="1"/>
    <col min="7931" max="7931" width="3.3984375" style="1" bestFit="1" customWidth="1"/>
    <col min="7932" max="7932" width="2.59765625" style="1" bestFit="1" customWidth="1"/>
    <col min="7933" max="7933" width="3.3984375" style="1" bestFit="1" customWidth="1"/>
    <col min="7934" max="7934" width="2.59765625" style="1" bestFit="1" customWidth="1"/>
    <col min="7935" max="7935" width="4.09765625" style="1" bestFit="1" customWidth="1"/>
    <col min="7936" max="7936" width="3.3984375" style="1" bestFit="1" customWidth="1"/>
    <col min="7937" max="7937" width="4.09765625" style="1" bestFit="1" customWidth="1"/>
    <col min="7938" max="7938" width="3.3984375" style="1" bestFit="1" customWidth="1"/>
    <col min="7939" max="8175" width="11.19921875" style="1"/>
    <col min="8176" max="8176" width="5.59765625" style="1" bestFit="1" customWidth="1"/>
    <col min="8177" max="8177" width="21.3984375" style="1" bestFit="1" customWidth="1"/>
    <col min="8178" max="8178" width="4.09765625" style="1" bestFit="1" customWidth="1"/>
    <col min="8179" max="8179" width="3.3984375" style="1" bestFit="1" customWidth="1"/>
    <col min="8180" max="8180" width="4.09765625" style="1" bestFit="1" customWidth="1"/>
    <col min="8181" max="8181" width="3.8984375" style="1" customWidth="1"/>
    <col min="8182" max="8182" width="3" style="1" customWidth="1"/>
    <col min="8183" max="8183" width="4.19921875" style="1" customWidth="1"/>
    <col min="8184" max="8184" width="3.19921875" style="1" customWidth="1"/>
    <col min="8185" max="8185" width="3.5" style="1" customWidth="1"/>
    <col min="8186" max="8186" width="2.69921875" style="1" customWidth="1"/>
    <col min="8187" max="8187" width="3.3984375" style="1" bestFit="1" customWidth="1"/>
    <col min="8188" max="8188" width="2.59765625" style="1" bestFit="1" customWidth="1"/>
    <col min="8189" max="8189" width="3.3984375" style="1" bestFit="1" customWidth="1"/>
    <col min="8190" max="8190" width="2.59765625" style="1" bestFit="1" customWidth="1"/>
    <col min="8191" max="8191" width="4.09765625" style="1" bestFit="1" customWidth="1"/>
    <col min="8192" max="8192" width="3.3984375" style="1" bestFit="1" customWidth="1"/>
    <col min="8193" max="8193" width="4.09765625" style="1" bestFit="1" customWidth="1"/>
    <col min="8194" max="8194" width="3.3984375" style="1" bestFit="1" customWidth="1"/>
    <col min="8195" max="8431" width="11.19921875" style="1"/>
    <col min="8432" max="8432" width="5.59765625" style="1" bestFit="1" customWidth="1"/>
    <col min="8433" max="8433" width="21.3984375" style="1" bestFit="1" customWidth="1"/>
    <col min="8434" max="8434" width="4.09765625" style="1" bestFit="1" customWidth="1"/>
    <col min="8435" max="8435" width="3.3984375" style="1" bestFit="1" customWidth="1"/>
    <col min="8436" max="8436" width="4.09765625" style="1" bestFit="1" customWidth="1"/>
    <col min="8437" max="8437" width="3.8984375" style="1" customWidth="1"/>
    <col min="8438" max="8438" width="3" style="1" customWidth="1"/>
    <col min="8439" max="8439" width="4.19921875" style="1" customWidth="1"/>
    <col min="8440" max="8440" width="3.19921875" style="1" customWidth="1"/>
    <col min="8441" max="8441" width="3.5" style="1" customWidth="1"/>
    <col min="8442" max="8442" width="2.69921875" style="1" customWidth="1"/>
    <col min="8443" max="8443" width="3.3984375" style="1" bestFit="1" customWidth="1"/>
    <col min="8444" max="8444" width="2.59765625" style="1" bestFit="1" customWidth="1"/>
    <col min="8445" max="8445" width="3.3984375" style="1" bestFit="1" customWidth="1"/>
    <col min="8446" max="8446" width="2.59765625" style="1" bestFit="1" customWidth="1"/>
    <col min="8447" max="8447" width="4.09765625" style="1" bestFit="1" customWidth="1"/>
    <col min="8448" max="8448" width="3.3984375" style="1" bestFit="1" customWidth="1"/>
    <col min="8449" max="8449" width="4.09765625" style="1" bestFit="1" customWidth="1"/>
    <col min="8450" max="8450" width="3.3984375" style="1" bestFit="1" customWidth="1"/>
    <col min="8451" max="8687" width="11.19921875" style="1"/>
    <col min="8688" max="8688" width="5.59765625" style="1" bestFit="1" customWidth="1"/>
    <col min="8689" max="8689" width="21.3984375" style="1" bestFit="1" customWidth="1"/>
    <col min="8690" max="8690" width="4.09765625" style="1" bestFit="1" customWidth="1"/>
    <col min="8691" max="8691" width="3.3984375" style="1" bestFit="1" customWidth="1"/>
    <col min="8692" max="8692" width="4.09765625" style="1" bestFit="1" customWidth="1"/>
    <col min="8693" max="8693" width="3.8984375" style="1" customWidth="1"/>
    <col min="8694" max="8694" width="3" style="1" customWidth="1"/>
    <col min="8695" max="8695" width="4.19921875" style="1" customWidth="1"/>
    <col min="8696" max="8696" width="3.19921875" style="1" customWidth="1"/>
    <col min="8697" max="8697" width="3.5" style="1" customWidth="1"/>
    <col min="8698" max="8698" width="2.69921875" style="1" customWidth="1"/>
    <col min="8699" max="8699" width="3.3984375" style="1" bestFit="1" customWidth="1"/>
    <col min="8700" max="8700" width="2.59765625" style="1" bestFit="1" customWidth="1"/>
    <col min="8701" max="8701" width="3.3984375" style="1" bestFit="1" customWidth="1"/>
    <col min="8702" max="8702" width="2.59765625" style="1" bestFit="1" customWidth="1"/>
    <col min="8703" max="8703" width="4.09765625" style="1" bestFit="1" customWidth="1"/>
    <col min="8704" max="8704" width="3.3984375" style="1" bestFit="1" customWidth="1"/>
    <col min="8705" max="8705" width="4.09765625" style="1" bestFit="1" customWidth="1"/>
    <col min="8706" max="8706" width="3.3984375" style="1" bestFit="1" customWidth="1"/>
    <col min="8707" max="8943" width="11.19921875" style="1"/>
    <col min="8944" max="8944" width="5.59765625" style="1" bestFit="1" customWidth="1"/>
    <col min="8945" max="8945" width="21.3984375" style="1" bestFit="1" customWidth="1"/>
    <col min="8946" max="8946" width="4.09765625" style="1" bestFit="1" customWidth="1"/>
    <col min="8947" max="8947" width="3.3984375" style="1" bestFit="1" customWidth="1"/>
    <col min="8948" max="8948" width="4.09765625" style="1" bestFit="1" customWidth="1"/>
    <col min="8949" max="8949" width="3.8984375" style="1" customWidth="1"/>
    <col min="8950" max="8950" width="3" style="1" customWidth="1"/>
    <col min="8951" max="8951" width="4.19921875" style="1" customWidth="1"/>
    <col min="8952" max="8952" width="3.19921875" style="1" customWidth="1"/>
    <col min="8953" max="8953" width="3.5" style="1" customWidth="1"/>
    <col min="8954" max="8954" width="2.69921875" style="1" customWidth="1"/>
    <col min="8955" max="8955" width="3.3984375" style="1" bestFit="1" customWidth="1"/>
    <col min="8956" max="8956" width="2.59765625" style="1" bestFit="1" customWidth="1"/>
    <col min="8957" max="8957" width="3.3984375" style="1" bestFit="1" customWidth="1"/>
    <col min="8958" max="8958" width="2.59765625" style="1" bestFit="1" customWidth="1"/>
    <col min="8959" max="8959" width="4.09765625" style="1" bestFit="1" customWidth="1"/>
    <col min="8960" max="8960" width="3.3984375" style="1" bestFit="1" customWidth="1"/>
    <col min="8961" max="8961" width="4.09765625" style="1" bestFit="1" customWidth="1"/>
    <col min="8962" max="8962" width="3.3984375" style="1" bestFit="1" customWidth="1"/>
    <col min="8963" max="9199" width="11.19921875" style="1"/>
    <col min="9200" max="9200" width="5.59765625" style="1" bestFit="1" customWidth="1"/>
    <col min="9201" max="9201" width="21.3984375" style="1" bestFit="1" customWidth="1"/>
    <col min="9202" max="9202" width="4.09765625" style="1" bestFit="1" customWidth="1"/>
    <col min="9203" max="9203" width="3.3984375" style="1" bestFit="1" customWidth="1"/>
    <col min="9204" max="9204" width="4.09765625" style="1" bestFit="1" customWidth="1"/>
    <col min="9205" max="9205" width="3.8984375" style="1" customWidth="1"/>
    <col min="9206" max="9206" width="3" style="1" customWidth="1"/>
    <col min="9207" max="9207" width="4.19921875" style="1" customWidth="1"/>
    <col min="9208" max="9208" width="3.19921875" style="1" customWidth="1"/>
    <col min="9209" max="9209" width="3.5" style="1" customWidth="1"/>
    <col min="9210" max="9210" width="2.69921875" style="1" customWidth="1"/>
    <col min="9211" max="9211" width="3.3984375" style="1" bestFit="1" customWidth="1"/>
    <col min="9212" max="9212" width="2.59765625" style="1" bestFit="1" customWidth="1"/>
    <col min="9213" max="9213" width="3.3984375" style="1" bestFit="1" customWidth="1"/>
    <col min="9214" max="9214" width="2.59765625" style="1" bestFit="1" customWidth="1"/>
    <col min="9215" max="9215" width="4.09765625" style="1" bestFit="1" customWidth="1"/>
    <col min="9216" max="9216" width="3.3984375" style="1" bestFit="1" customWidth="1"/>
    <col min="9217" max="9217" width="4.09765625" style="1" bestFit="1" customWidth="1"/>
    <col min="9218" max="9218" width="3.3984375" style="1" bestFit="1" customWidth="1"/>
    <col min="9219" max="9455" width="11.19921875" style="1"/>
    <col min="9456" max="9456" width="5.59765625" style="1" bestFit="1" customWidth="1"/>
    <col min="9457" max="9457" width="21.3984375" style="1" bestFit="1" customWidth="1"/>
    <col min="9458" max="9458" width="4.09765625" style="1" bestFit="1" customWidth="1"/>
    <col min="9459" max="9459" width="3.3984375" style="1" bestFit="1" customWidth="1"/>
    <col min="9460" max="9460" width="4.09765625" style="1" bestFit="1" customWidth="1"/>
    <col min="9461" max="9461" width="3.8984375" style="1" customWidth="1"/>
    <col min="9462" max="9462" width="3" style="1" customWidth="1"/>
    <col min="9463" max="9463" width="4.19921875" style="1" customWidth="1"/>
    <col min="9464" max="9464" width="3.19921875" style="1" customWidth="1"/>
    <col min="9465" max="9465" width="3.5" style="1" customWidth="1"/>
    <col min="9466" max="9466" width="2.69921875" style="1" customWidth="1"/>
    <col min="9467" max="9467" width="3.3984375" style="1" bestFit="1" customWidth="1"/>
    <col min="9468" max="9468" width="2.59765625" style="1" bestFit="1" customWidth="1"/>
    <col min="9469" max="9469" width="3.3984375" style="1" bestFit="1" customWidth="1"/>
    <col min="9470" max="9470" width="2.59765625" style="1" bestFit="1" customWidth="1"/>
    <col min="9471" max="9471" width="4.09765625" style="1" bestFit="1" customWidth="1"/>
    <col min="9472" max="9472" width="3.3984375" style="1" bestFit="1" customWidth="1"/>
    <col min="9473" max="9473" width="4.09765625" style="1" bestFit="1" customWidth="1"/>
    <col min="9474" max="9474" width="3.3984375" style="1" bestFit="1" customWidth="1"/>
    <col min="9475" max="9711" width="11.19921875" style="1"/>
    <col min="9712" max="9712" width="5.59765625" style="1" bestFit="1" customWidth="1"/>
    <col min="9713" max="9713" width="21.3984375" style="1" bestFit="1" customWidth="1"/>
    <col min="9714" max="9714" width="4.09765625" style="1" bestFit="1" customWidth="1"/>
    <col min="9715" max="9715" width="3.3984375" style="1" bestFit="1" customWidth="1"/>
    <col min="9716" max="9716" width="4.09765625" style="1" bestFit="1" customWidth="1"/>
    <col min="9717" max="9717" width="3.8984375" style="1" customWidth="1"/>
    <col min="9718" max="9718" width="3" style="1" customWidth="1"/>
    <col min="9719" max="9719" width="4.19921875" style="1" customWidth="1"/>
    <col min="9720" max="9720" width="3.19921875" style="1" customWidth="1"/>
    <col min="9721" max="9721" width="3.5" style="1" customWidth="1"/>
    <col min="9722" max="9722" width="2.69921875" style="1" customWidth="1"/>
    <col min="9723" max="9723" width="3.3984375" style="1" bestFit="1" customWidth="1"/>
    <col min="9724" max="9724" width="2.59765625" style="1" bestFit="1" customWidth="1"/>
    <col min="9725" max="9725" width="3.3984375" style="1" bestFit="1" customWidth="1"/>
    <col min="9726" max="9726" width="2.59765625" style="1" bestFit="1" customWidth="1"/>
    <col min="9727" max="9727" width="4.09765625" style="1" bestFit="1" customWidth="1"/>
    <col min="9728" max="9728" width="3.3984375" style="1" bestFit="1" customWidth="1"/>
    <col min="9729" max="9729" width="4.09765625" style="1" bestFit="1" customWidth="1"/>
    <col min="9730" max="9730" width="3.3984375" style="1" bestFit="1" customWidth="1"/>
    <col min="9731" max="9967" width="11.19921875" style="1"/>
    <col min="9968" max="9968" width="5.59765625" style="1" bestFit="1" customWidth="1"/>
    <col min="9969" max="9969" width="21.3984375" style="1" bestFit="1" customWidth="1"/>
    <col min="9970" max="9970" width="4.09765625" style="1" bestFit="1" customWidth="1"/>
    <col min="9971" max="9971" width="3.3984375" style="1" bestFit="1" customWidth="1"/>
    <col min="9972" max="9972" width="4.09765625" style="1" bestFit="1" customWidth="1"/>
    <col min="9973" max="9973" width="3.8984375" style="1" customWidth="1"/>
    <col min="9974" max="9974" width="3" style="1" customWidth="1"/>
    <col min="9975" max="9975" width="4.19921875" style="1" customWidth="1"/>
    <col min="9976" max="9976" width="3.19921875" style="1" customWidth="1"/>
    <col min="9977" max="9977" width="3.5" style="1" customWidth="1"/>
    <col min="9978" max="9978" width="2.69921875" style="1" customWidth="1"/>
    <col min="9979" max="9979" width="3.3984375" style="1" bestFit="1" customWidth="1"/>
    <col min="9980" max="9980" width="2.59765625" style="1" bestFit="1" customWidth="1"/>
    <col min="9981" max="9981" width="3.3984375" style="1" bestFit="1" customWidth="1"/>
    <col min="9982" max="9982" width="2.59765625" style="1" bestFit="1" customWidth="1"/>
    <col min="9983" max="9983" width="4.09765625" style="1" bestFit="1" customWidth="1"/>
    <col min="9984" max="9984" width="3.3984375" style="1" bestFit="1" customWidth="1"/>
    <col min="9985" max="9985" width="4.09765625" style="1" bestFit="1" customWidth="1"/>
    <col min="9986" max="9986" width="3.3984375" style="1" bestFit="1" customWidth="1"/>
    <col min="9987" max="10223" width="11.19921875" style="1"/>
    <col min="10224" max="10224" width="5.59765625" style="1" bestFit="1" customWidth="1"/>
    <col min="10225" max="10225" width="21.3984375" style="1" bestFit="1" customWidth="1"/>
    <col min="10226" max="10226" width="4.09765625" style="1" bestFit="1" customWidth="1"/>
    <col min="10227" max="10227" width="3.3984375" style="1" bestFit="1" customWidth="1"/>
    <col min="10228" max="10228" width="4.09765625" style="1" bestFit="1" customWidth="1"/>
    <col min="10229" max="10229" width="3.8984375" style="1" customWidth="1"/>
    <col min="10230" max="10230" width="3" style="1" customWidth="1"/>
    <col min="10231" max="10231" width="4.19921875" style="1" customWidth="1"/>
    <col min="10232" max="10232" width="3.19921875" style="1" customWidth="1"/>
    <col min="10233" max="10233" width="3.5" style="1" customWidth="1"/>
    <col min="10234" max="10234" width="2.69921875" style="1" customWidth="1"/>
    <col min="10235" max="10235" width="3.3984375" style="1" bestFit="1" customWidth="1"/>
    <col min="10236" max="10236" width="2.59765625" style="1" bestFit="1" customWidth="1"/>
    <col min="10237" max="10237" width="3.3984375" style="1" bestFit="1" customWidth="1"/>
    <col min="10238" max="10238" width="2.59765625" style="1" bestFit="1" customWidth="1"/>
    <col min="10239" max="10239" width="4.09765625" style="1" bestFit="1" customWidth="1"/>
    <col min="10240" max="10240" width="3.3984375" style="1" bestFit="1" customWidth="1"/>
    <col min="10241" max="10241" width="4.09765625" style="1" bestFit="1" customWidth="1"/>
    <col min="10242" max="10242" width="3.3984375" style="1" bestFit="1" customWidth="1"/>
    <col min="10243" max="10479" width="11.19921875" style="1"/>
    <col min="10480" max="10480" width="5.59765625" style="1" bestFit="1" customWidth="1"/>
    <col min="10481" max="10481" width="21.3984375" style="1" bestFit="1" customWidth="1"/>
    <col min="10482" max="10482" width="4.09765625" style="1" bestFit="1" customWidth="1"/>
    <col min="10483" max="10483" width="3.3984375" style="1" bestFit="1" customWidth="1"/>
    <col min="10484" max="10484" width="4.09765625" style="1" bestFit="1" customWidth="1"/>
    <col min="10485" max="10485" width="3.8984375" style="1" customWidth="1"/>
    <col min="10486" max="10486" width="3" style="1" customWidth="1"/>
    <col min="10487" max="10487" width="4.19921875" style="1" customWidth="1"/>
    <col min="10488" max="10488" width="3.19921875" style="1" customWidth="1"/>
    <col min="10489" max="10489" width="3.5" style="1" customWidth="1"/>
    <col min="10490" max="10490" width="2.69921875" style="1" customWidth="1"/>
    <col min="10491" max="10491" width="3.3984375" style="1" bestFit="1" customWidth="1"/>
    <col min="10492" max="10492" width="2.59765625" style="1" bestFit="1" customWidth="1"/>
    <col min="10493" max="10493" width="3.3984375" style="1" bestFit="1" customWidth="1"/>
    <col min="10494" max="10494" width="2.59765625" style="1" bestFit="1" customWidth="1"/>
    <col min="10495" max="10495" width="4.09765625" style="1" bestFit="1" customWidth="1"/>
    <col min="10496" max="10496" width="3.3984375" style="1" bestFit="1" customWidth="1"/>
    <col min="10497" max="10497" width="4.09765625" style="1" bestFit="1" customWidth="1"/>
    <col min="10498" max="10498" width="3.3984375" style="1" bestFit="1" customWidth="1"/>
    <col min="10499" max="10735" width="11.19921875" style="1"/>
    <col min="10736" max="10736" width="5.59765625" style="1" bestFit="1" customWidth="1"/>
    <col min="10737" max="10737" width="21.3984375" style="1" bestFit="1" customWidth="1"/>
    <col min="10738" max="10738" width="4.09765625" style="1" bestFit="1" customWidth="1"/>
    <col min="10739" max="10739" width="3.3984375" style="1" bestFit="1" customWidth="1"/>
    <col min="10740" max="10740" width="4.09765625" style="1" bestFit="1" customWidth="1"/>
    <col min="10741" max="10741" width="3.8984375" style="1" customWidth="1"/>
    <col min="10742" max="10742" width="3" style="1" customWidth="1"/>
    <col min="10743" max="10743" width="4.19921875" style="1" customWidth="1"/>
    <col min="10744" max="10744" width="3.19921875" style="1" customWidth="1"/>
    <col min="10745" max="10745" width="3.5" style="1" customWidth="1"/>
    <col min="10746" max="10746" width="2.69921875" style="1" customWidth="1"/>
    <col min="10747" max="10747" width="3.3984375" style="1" bestFit="1" customWidth="1"/>
    <col min="10748" max="10748" width="2.59765625" style="1" bestFit="1" customWidth="1"/>
    <col min="10749" max="10749" width="3.3984375" style="1" bestFit="1" customWidth="1"/>
    <col min="10750" max="10750" width="2.59765625" style="1" bestFit="1" customWidth="1"/>
    <col min="10751" max="10751" width="4.09765625" style="1" bestFit="1" customWidth="1"/>
    <col min="10752" max="10752" width="3.3984375" style="1" bestFit="1" customWidth="1"/>
    <col min="10753" max="10753" width="4.09765625" style="1" bestFit="1" customWidth="1"/>
    <col min="10754" max="10754" width="3.3984375" style="1" bestFit="1" customWidth="1"/>
    <col min="10755" max="10991" width="11.19921875" style="1"/>
    <col min="10992" max="10992" width="5.59765625" style="1" bestFit="1" customWidth="1"/>
    <col min="10993" max="10993" width="21.3984375" style="1" bestFit="1" customWidth="1"/>
    <col min="10994" max="10994" width="4.09765625" style="1" bestFit="1" customWidth="1"/>
    <col min="10995" max="10995" width="3.3984375" style="1" bestFit="1" customWidth="1"/>
    <col min="10996" max="10996" width="4.09765625" style="1" bestFit="1" customWidth="1"/>
    <col min="10997" max="10997" width="3.8984375" style="1" customWidth="1"/>
    <col min="10998" max="10998" width="3" style="1" customWidth="1"/>
    <col min="10999" max="10999" width="4.19921875" style="1" customWidth="1"/>
    <col min="11000" max="11000" width="3.19921875" style="1" customWidth="1"/>
    <col min="11001" max="11001" width="3.5" style="1" customWidth="1"/>
    <col min="11002" max="11002" width="2.69921875" style="1" customWidth="1"/>
    <col min="11003" max="11003" width="3.3984375" style="1" bestFit="1" customWidth="1"/>
    <col min="11004" max="11004" width="2.59765625" style="1" bestFit="1" customWidth="1"/>
    <col min="11005" max="11005" width="3.3984375" style="1" bestFit="1" customWidth="1"/>
    <col min="11006" max="11006" width="2.59765625" style="1" bestFit="1" customWidth="1"/>
    <col min="11007" max="11007" width="4.09765625" style="1" bestFit="1" customWidth="1"/>
    <col min="11008" max="11008" width="3.3984375" style="1" bestFit="1" customWidth="1"/>
    <col min="11009" max="11009" width="4.09765625" style="1" bestFit="1" customWidth="1"/>
    <col min="11010" max="11010" width="3.3984375" style="1" bestFit="1" customWidth="1"/>
    <col min="11011" max="11247" width="11.19921875" style="1"/>
    <col min="11248" max="11248" width="5.59765625" style="1" bestFit="1" customWidth="1"/>
    <col min="11249" max="11249" width="21.3984375" style="1" bestFit="1" customWidth="1"/>
    <col min="11250" max="11250" width="4.09765625" style="1" bestFit="1" customWidth="1"/>
    <col min="11251" max="11251" width="3.3984375" style="1" bestFit="1" customWidth="1"/>
    <col min="11252" max="11252" width="4.09765625" style="1" bestFit="1" customWidth="1"/>
    <col min="11253" max="11253" width="3.8984375" style="1" customWidth="1"/>
    <col min="11254" max="11254" width="3" style="1" customWidth="1"/>
    <col min="11255" max="11255" width="4.19921875" style="1" customWidth="1"/>
    <col min="11256" max="11256" width="3.19921875" style="1" customWidth="1"/>
    <col min="11257" max="11257" width="3.5" style="1" customWidth="1"/>
    <col min="11258" max="11258" width="2.69921875" style="1" customWidth="1"/>
    <col min="11259" max="11259" width="3.3984375" style="1" bestFit="1" customWidth="1"/>
    <col min="11260" max="11260" width="2.59765625" style="1" bestFit="1" customWidth="1"/>
    <col min="11261" max="11261" width="3.3984375" style="1" bestFit="1" customWidth="1"/>
    <col min="11262" max="11262" width="2.59765625" style="1" bestFit="1" customWidth="1"/>
    <col min="11263" max="11263" width="4.09765625" style="1" bestFit="1" customWidth="1"/>
    <col min="11264" max="11264" width="3.3984375" style="1" bestFit="1" customWidth="1"/>
    <col min="11265" max="11265" width="4.09765625" style="1" bestFit="1" customWidth="1"/>
    <col min="11266" max="11266" width="3.3984375" style="1" bestFit="1" customWidth="1"/>
    <col min="11267" max="11503" width="11.19921875" style="1"/>
    <col min="11504" max="11504" width="5.59765625" style="1" bestFit="1" customWidth="1"/>
    <col min="11505" max="11505" width="21.3984375" style="1" bestFit="1" customWidth="1"/>
    <col min="11506" max="11506" width="4.09765625" style="1" bestFit="1" customWidth="1"/>
    <col min="11507" max="11507" width="3.3984375" style="1" bestFit="1" customWidth="1"/>
    <col min="11508" max="11508" width="4.09765625" style="1" bestFit="1" customWidth="1"/>
    <col min="11509" max="11509" width="3.8984375" style="1" customWidth="1"/>
    <col min="11510" max="11510" width="3" style="1" customWidth="1"/>
    <col min="11511" max="11511" width="4.19921875" style="1" customWidth="1"/>
    <col min="11512" max="11512" width="3.19921875" style="1" customWidth="1"/>
    <col min="11513" max="11513" width="3.5" style="1" customWidth="1"/>
    <col min="11514" max="11514" width="2.69921875" style="1" customWidth="1"/>
    <col min="11515" max="11515" width="3.3984375" style="1" bestFit="1" customWidth="1"/>
    <col min="11516" max="11516" width="2.59765625" style="1" bestFit="1" customWidth="1"/>
    <col min="11517" max="11517" width="3.3984375" style="1" bestFit="1" customWidth="1"/>
    <col min="11518" max="11518" width="2.59765625" style="1" bestFit="1" customWidth="1"/>
    <col min="11519" max="11519" width="4.09765625" style="1" bestFit="1" customWidth="1"/>
    <col min="11520" max="11520" width="3.3984375" style="1" bestFit="1" customWidth="1"/>
    <col min="11521" max="11521" width="4.09765625" style="1" bestFit="1" customWidth="1"/>
    <col min="11522" max="11522" width="3.3984375" style="1" bestFit="1" customWidth="1"/>
    <col min="11523" max="11759" width="11.19921875" style="1"/>
    <col min="11760" max="11760" width="5.59765625" style="1" bestFit="1" customWidth="1"/>
    <col min="11761" max="11761" width="21.3984375" style="1" bestFit="1" customWidth="1"/>
    <col min="11762" max="11762" width="4.09765625" style="1" bestFit="1" customWidth="1"/>
    <col min="11763" max="11763" width="3.3984375" style="1" bestFit="1" customWidth="1"/>
    <col min="11764" max="11764" width="4.09765625" style="1" bestFit="1" customWidth="1"/>
    <col min="11765" max="11765" width="3.8984375" style="1" customWidth="1"/>
    <col min="11766" max="11766" width="3" style="1" customWidth="1"/>
    <col min="11767" max="11767" width="4.19921875" style="1" customWidth="1"/>
    <col min="11768" max="11768" width="3.19921875" style="1" customWidth="1"/>
    <col min="11769" max="11769" width="3.5" style="1" customWidth="1"/>
    <col min="11770" max="11770" width="2.69921875" style="1" customWidth="1"/>
    <col min="11771" max="11771" width="3.3984375" style="1" bestFit="1" customWidth="1"/>
    <col min="11772" max="11772" width="2.59765625" style="1" bestFit="1" customWidth="1"/>
    <col min="11773" max="11773" width="3.3984375" style="1" bestFit="1" customWidth="1"/>
    <col min="11774" max="11774" width="2.59765625" style="1" bestFit="1" customWidth="1"/>
    <col min="11775" max="11775" width="4.09765625" style="1" bestFit="1" customWidth="1"/>
    <col min="11776" max="11776" width="3.3984375" style="1" bestFit="1" customWidth="1"/>
    <col min="11777" max="11777" width="4.09765625" style="1" bestFit="1" customWidth="1"/>
    <col min="11778" max="11778" width="3.3984375" style="1" bestFit="1" customWidth="1"/>
    <col min="11779" max="12015" width="11.19921875" style="1"/>
    <col min="12016" max="12016" width="5.59765625" style="1" bestFit="1" customWidth="1"/>
    <col min="12017" max="12017" width="21.3984375" style="1" bestFit="1" customWidth="1"/>
    <col min="12018" max="12018" width="4.09765625" style="1" bestFit="1" customWidth="1"/>
    <col min="12019" max="12019" width="3.3984375" style="1" bestFit="1" customWidth="1"/>
    <col min="12020" max="12020" width="4.09765625" style="1" bestFit="1" customWidth="1"/>
    <col min="12021" max="12021" width="3.8984375" style="1" customWidth="1"/>
    <col min="12022" max="12022" width="3" style="1" customWidth="1"/>
    <col min="12023" max="12023" width="4.19921875" style="1" customWidth="1"/>
    <col min="12024" max="12024" width="3.19921875" style="1" customWidth="1"/>
    <col min="12025" max="12025" width="3.5" style="1" customWidth="1"/>
    <col min="12026" max="12026" width="2.69921875" style="1" customWidth="1"/>
    <col min="12027" max="12027" width="3.3984375" style="1" bestFit="1" customWidth="1"/>
    <col min="12028" max="12028" width="2.59765625" style="1" bestFit="1" customWidth="1"/>
    <col min="12029" max="12029" width="3.3984375" style="1" bestFit="1" customWidth="1"/>
    <col min="12030" max="12030" width="2.59765625" style="1" bestFit="1" customWidth="1"/>
    <col min="12031" max="12031" width="4.09765625" style="1" bestFit="1" customWidth="1"/>
    <col min="12032" max="12032" width="3.3984375" style="1" bestFit="1" customWidth="1"/>
    <col min="12033" max="12033" width="4.09765625" style="1" bestFit="1" customWidth="1"/>
    <col min="12034" max="12034" width="3.3984375" style="1" bestFit="1" customWidth="1"/>
    <col min="12035" max="12271" width="11.19921875" style="1"/>
    <col min="12272" max="12272" width="5.59765625" style="1" bestFit="1" customWidth="1"/>
    <col min="12273" max="12273" width="21.3984375" style="1" bestFit="1" customWidth="1"/>
    <col min="12274" max="12274" width="4.09765625" style="1" bestFit="1" customWidth="1"/>
    <col min="12275" max="12275" width="3.3984375" style="1" bestFit="1" customWidth="1"/>
    <col min="12276" max="12276" width="4.09765625" style="1" bestFit="1" customWidth="1"/>
    <col min="12277" max="12277" width="3.8984375" style="1" customWidth="1"/>
    <col min="12278" max="12278" width="3" style="1" customWidth="1"/>
    <col min="12279" max="12279" width="4.19921875" style="1" customWidth="1"/>
    <col min="12280" max="12280" width="3.19921875" style="1" customWidth="1"/>
    <col min="12281" max="12281" width="3.5" style="1" customWidth="1"/>
    <col min="12282" max="12282" width="2.69921875" style="1" customWidth="1"/>
    <col min="12283" max="12283" width="3.3984375" style="1" bestFit="1" customWidth="1"/>
    <col min="12284" max="12284" width="2.59765625" style="1" bestFit="1" customWidth="1"/>
    <col min="12285" max="12285" width="3.3984375" style="1" bestFit="1" customWidth="1"/>
    <col min="12286" max="12286" width="2.59765625" style="1" bestFit="1" customWidth="1"/>
    <col min="12287" max="12287" width="4.09765625" style="1" bestFit="1" customWidth="1"/>
    <col min="12288" max="12288" width="3.3984375" style="1" bestFit="1" customWidth="1"/>
    <col min="12289" max="12289" width="4.09765625" style="1" bestFit="1" customWidth="1"/>
    <col min="12290" max="12290" width="3.3984375" style="1" bestFit="1" customWidth="1"/>
    <col min="12291" max="12527" width="11.19921875" style="1"/>
    <col min="12528" max="12528" width="5.59765625" style="1" bestFit="1" customWidth="1"/>
    <col min="12529" max="12529" width="21.3984375" style="1" bestFit="1" customWidth="1"/>
    <col min="12530" max="12530" width="4.09765625" style="1" bestFit="1" customWidth="1"/>
    <col min="12531" max="12531" width="3.3984375" style="1" bestFit="1" customWidth="1"/>
    <col min="12532" max="12532" width="4.09765625" style="1" bestFit="1" customWidth="1"/>
    <col min="12533" max="12533" width="3.8984375" style="1" customWidth="1"/>
    <col min="12534" max="12534" width="3" style="1" customWidth="1"/>
    <col min="12535" max="12535" width="4.19921875" style="1" customWidth="1"/>
    <col min="12536" max="12536" width="3.19921875" style="1" customWidth="1"/>
    <col min="12537" max="12537" width="3.5" style="1" customWidth="1"/>
    <col min="12538" max="12538" width="2.69921875" style="1" customWidth="1"/>
    <col min="12539" max="12539" width="3.3984375" style="1" bestFit="1" customWidth="1"/>
    <col min="12540" max="12540" width="2.59765625" style="1" bestFit="1" customWidth="1"/>
    <col min="12541" max="12541" width="3.3984375" style="1" bestFit="1" customWidth="1"/>
    <col min="12542" max="12542" width="2.59765625" style="1" bestFit="1" customWidth="1"/>
    <col min="12543" max="12543" width="4.09765625" style="1" bestFit="1" customWidth="1"/>
    <col min="12544" max="12544" width="3.3984375" style="1" bestFit="1" customWidth="1"/>
    <col min="12545" max="12545" width="4.09765625" style="1" bestFit="1" customWidth="1"/>
    <col min="12546" max="12546" width="3.3984375" style="1" bestFit="1" customWidth="1"/>
    <col min="12547" max="12783" width="11.19921875" style="1"/>
    <col min="12784" max="12784" width="5.59765625" style="1" bestFit="1" customWidth="1"/>
    <col min="12785" max="12785" width="21.3984375" style="1" bestFit="1" customWidth="1"/>
    <col min="12786" max="12786" width="4.09765625" style="1" bestFit="1" customWidth="1"/>
    <col min="12787" max="12787" width="3.3984375" style="1" bestFit="1" customWidth="1"/>
    <col min="12788" max="12788" width="4.09765625" style="1" bestFit="1" customWidth="1"/>
    <col min="12789" max="12789" width="3.8984375" style="1" customWidth="1"/>
    <col min="12790" max="12790" width="3" style="1" customWidth="1"/>
    <col min="12791" max="12791" width="4.19921875" style="1" customWidth="1"/>
    <col min="12792" max="12792" width="3.19921875" style="1" customWidth="1"/>
    <col min="12793" max="12793" width="3.5" style="1" customWidth="1"/>
    <col min="12794" max="12794" width="2.69921875" style="1" customWidth="1"/>
    <col min="12795" max="12795" width="3.3984375" style="1" bestFit="1" customWidth="1"/>
    <col min="12796" max="12796" width="2.59765625" style="1" bestFit="1" customWidth="1"/>
    <col min="12797" max="12797" width="3.3984375" style="1" bestFit="1" customWidth="1"/>
    <col min="12798" max="12798" width="2.59765625" style="1" bestFit="1" customWidth="1"/>
    <col min="12799" max="12799" width="4.09765625" style="1" bestFit="1" customWidth="1"/>
    <col min="12800" max="12800" width="3.3984375" style="1" bestFit="1" customWidth="1"/>
    <col min="12801" max="12801" width="4.09765625" style="1" bestFit="1" customWidth="1"/>
    <col min="12802" max="12802" width="3.3984375" style="1" bestFit="1" customWidth="1"/>
    <col min="12803" max="13039" width="11.19921875" style="1"/>
    <col min="13040" max="13040" width="5.59765625" style="1" bestFit="1" customWidth="1"/>
    <col min="13041" max="13041" width="21.3984375" style="1" bestFit="1" customWidth="1"/>
    <col min="13042" max="13042" width="4.09765625" style="1" bestFit="1" customWidth="1"/>
    <col min="13043" max="13043" width="3.3984375" style="1" bestFit="1" customWidth="1"/>
    <col min="13044" max="13044" width="4.09765625" style="1" bestFit="1" customWidth="1"/>
    <col min="13045" max="13045" width="3.8984375" style="1" customWidth="1"/>
    <col min="13046" max="13046" width="3" style="1" customWidth="1"/>
    <col min="13047" max="13047" width="4.19921875" style="1" customWidth="1"/>
    <col min="13048" max="13048" width="3.19921875" style="1" customWidth="1"/>
    <col min="13049" max="13049" width="3.5" style="1" customWidth="1"/>
    <col min="13050" max="13050" width="2.69921875" style="1" customWidth="1"/>
    <col min="13051" max="13051" width="3.3984375" style="1" bestFit="1" customWidth="1"/>
    <col min="13052" max="13052" width="2.59765625" style="1" bestFit="1" customWidth="1"/>
    <col min="13053" max="13053" width="3.3984375" style="1" bestFit="1" customWidth="1"/>
    <col min="13054" max="13054" width="2.59765625" style="1" bestFit="1" customWidth="1"/>
    <col min="13055" max="13055" width="4.09765625" style="1" bestFit="1" customWidth="1"/>
    <col min="13056" max="13056" width="3.3984375" style="1" bestFit="1" customWidth="1"/>
    <col min="13057" max="13057" width="4.09765625" style="1" bestFit="1" customWidth="1"/>
    <col min="13058" max="13058" width="3.3984375" style="1" bestFit="1" customWidth="1"/>
    <col min="13059" max="13295" width="11.19921875" style="1"/>
    <col min="13296" max="13296" width="5.59765625" style="1" bestFit="1" customWidth="1"/>
    <col min="13297" max="13297" width="21.3984375" style="1" bestFit="1" customWidth="1"/>
    <col min="13298" max="13298" width="4.09765625" style="1" bestFit="1" customWidth="1"/>
    <col min="13299" max="13299" width="3.3984375" style="1" bestFit="1" customWidth="1"/>
    <col min="13300" max="13300" width="4.09765625" style="1" bestFit="1" customWidth="1"/>
    <col min="13301" max="13301" width="3.8984375" style="1" customWidth="1"/>
    <col min="13302" max="13302" width="3" style="1" customWidth="1"/>
    <col min="13303" max="13303" width="4.19921875" style="1" customWidth="1"/>
    <col min="13304" max="13304" width="3.19921875" style="1" customWidth="1"/>
    <col min="13305" max="13305" width="3.5" style="1" customWidth="1"/>
    <col min="13306" max="13306" width="2.69921875" style="1" customWidth="1"/>
    <col min="13307" max="13307" width="3.3984375" style="1" bestFit="1" customWidth="1"/>
    <col min="13308" max="13308" width="2.59765625" style="1" bestFit="1" customWidth="1"/>
    <col min="13309" max="13309" width="3.3984375" style="1" bestFit="1" customWidth="1"/>
    <col min="13310" max="13310" width="2.59765625" style="1" bestFit="1" customWidth="1"/>
    <col min="13311" max="13311" width="4.09765625" style="1" bestFit="1" customWidth="1"/>
    <col min="13312" max="13312" width="3.3984375" style="1" bestFit="1" customWidth="1"/>
    <col min="13313" max="13313" width="4.09765625" style="1" bestFit="1" customWidth="1"/>
    <col min="13314" max="13314" width="3.3984375" style="1" bestFit="1" customWidth="1"/>
    <col min="13315" max="13551" width="11.19921875" style="1"/>
    <col min="13552" max="13552" width="5.59765625" style="1" bestFit="1" customWidth="1"/>
    <col min="13553" max="13553" width="21.3984375" style="1" bestFit="1" customWidth="1"/>
    <col min="13554" max="13554" width="4.09765625" style="1" bestFit="1" customWidth="1"/>
    <col min="13555" max="13555" width="3.3984375" style="1" bestFit="1" customWidth="1"/>
    <col min="13556" max="13556" width="4.09765625" style="1" bestFit="1" customWidth="1"/>
    <col min="13557" max="13557" width="3.8984375" style="1" customWidth="1"/>
    <col min="13558" max="13558" width="3" style="1" customWidth="1"/>
    <col min="13559" max="13559" width="4.19921875" style="1" customWidth="1"/>
    <col min="13560" max="13560" width="3.19921875" style="1" customWidth="1"/>
    <col min="13561" max="13561" width="3.5" style="1" customWidth="1"/>
    <col min="13562" max="13562" width="2.69921875" style="1" customWidth="1"/>
    <col min="13563" max="13563" width="3.3984375" style="1" bestFit="1" customWidth="1"/>
    <col min="13564" max="13564" width="2.59765625" style="1" bestFit="1" customWidth="1"/>
    <col min="13565" max="13565" width="3.3984375" style="1" bestFit="1" customWidth="1"/>
    <col min="13566" max="13566" width="2.59765625" style="1" bestFit="1" customWidth="1"/>
    <col min="13567" max="13567" width="4.09765625" style="1" bestFit="1" customWidth="1"/>
    <col min="13568" max="13568" width="3.3984375" style="1" bestFit="1" customWidth="1"/>
    <col min="13569" max="13569" width="4.09765625" style="1" bestFit="1" customWidth="1"/>
    <col min="13570" max="13570" width="3.3984375" style="1" bestFit="1" customWidth="1"/>
    <col min="13571" max="13807" width="11.19921875" style="1"/>
    <col min="13808" max="13808" width="5.59765625" style="1" bestFit="1" customWidth="1"/>
    <col min="13809" max="13809" width="21.3984375" style="1" bestFit="1" customWidth="1"/>
    <col min="13810" max="13810" width="4.09765625" style="1" bestFit="1" customWidth="1"/>
    <col min="13811" max="13811" width="3.3984375" style="1" bestFit="1" customWidth="1"/>
    <col min="13812" max="13812" width="4.09765625" style="1" bestFit="1" customWidth="1"/>
    <col min="13813" max="13813" width="3.8984375" style="1" customWidth="1"/>
    <col min="13814" max="13814" width="3" style="1" customWidth="1"/>
    <col min="13815" max="13815" width="4.19921875" style="1" customWidth="1"/>
    <col min="13816" max="13816" width="3.19921875" style="1" customWidth="1"/>
    <col min="13817" max="13817" width="3.5" style="1" customWidth="1"/>
    <col min="13818" max="13818" width="2.69921875" style="1" customWidth="1"/>
    <col min="13819" max="13819" width="3.3984375" style="1" bestFit="1" customWidth="1"/>
    <col min="13820" max="13820" width="2.59765625" style="1" bestFit="1" customWidth="1"/>
    <col min="13821" max="13821" width="3.3984375" style="1" bestFit="1" customWidth="1"/>
    <col min="13822" max="13822" width="2.59765625" style="1" bestFit="1" customWidth="1"/>
    <col min="13823" max="13823" width="4.09765625" style="1" bestFit="1" customWidth="1"/>
    <col min="13824" max="13824" width="3.3984375" style="1" bestFit="1" customWidth="1"/>
    <col min="13825" max="13825" width="4.09765625" style="1" bestFit="1" customWidth="1"/>
    <col min="13826" max="13826" width="3.3984375" style="1" bestFit="1" customWidth="1"/>
    <col min="13827" max="14063" width="11.19921875" style="1"/>
    <col min="14064" max="14064" width="5.59765625" style="1" bestFit="1" customWidth="1"/>
    <col min="14065" max="14065" width="21.3984375" style="1" bestFit="1" customWidth="1"/>
    <col min="14066" max="14066" width="4.09765625" style="1" bestFit="1" customWidth="1"/>
    <col min="14067" max="14067" width="3.3984375" style="1" bestFit="1" customWidth="1"/>
    <col min="14068" max="14068" width="4.09765625" style="1" bestFit="1" customWidth="1"/>
    <col min="14069" max="14069" width="3.8984375" style="1" customWidth="1"/>
    <col min="14070" max="14070" width="3" style="1" customWidth="1"/>
    <col min="14071" max="14071" width="4.19921875" style="1" customWidth="1"/>
    <col min="14072" max="14072" width="3.19921875" style="1" customWidth="1"/>
    <col min="14073" max="14073" width="3.5" style="1" customWidth="1"/>
    <col min="14074" max="14074" width="2.69921875" style="1" customWidth="1"/>
    <col min="14075" max="14075" width="3.3984375" style="1" bestFit="1" customWidth="1"/>
    <col min="14076" max="14076" width="2.59765625" style="1" bestFit="1" customWidth="1"/>
    <col min="14077" max="14077" width="3.3984375" style="1" bestFit="1" customWidth="1"/>
    <col min="14078" max="14078" width="2.59765625" style="1" bestFit="1" customWidth="1"/>
    <col min="14079" max="14079" width="4.09765625" style="1" bestFit="1" customWidth="1"/>
    <col min="14080" max="14080" width="3.3984375" style="1" bestFit="1" customWidth="1"/>
    <col min="14081" max="14081" width="4.09765625" style="1" bestFit="1" customWidth="1"/>
    <col min="14082" max="14082" width="3.3984375" style="1" bestFit="1" customWidth="1"/>
    <col min="14083" max="14319" width="11.19921875" style="1"/>
    <col min="14320" max="14320" width="5.59765625" style="1" bestFit="1" customWidth="1"/>
    <col min="14321" max="14321" width="21.3984375" style="1" bestFit="1" customWidth="1"/>
    <col min="14322" max="14322" width="4.09765625" style="1" bestFit="1" customWidth="1"/>
    <col min="14323" max="14323" width="3.3984375" style="1" bestFit="1" customWidth="1"/>
    <col min="14324" max="14324" width="4.09765625" style="1" bestFit="1" customWidth="1"/>
    <col min="14325" max="14325" width="3.8984375" style="1" customWidth="1"/>
    <col min="14326" max="14326" width="3" style="1" customWidth="1"/>
    <col min="14327" max="14327" width="4.19921875" style="1" customWidth="1"/>
    <col min="14328" max="14328" width="3.19921875" style="1" customWidth="1"/>
    <col min="14329" max="14329" width="3.5" style="1" customWidth="1"/>
    <col min="14330" max="14330" width="2.69921875" style="1" customWidth="1"/>
    <col min="14331" max="14331" width="3.3984375" style="1" bestFit="1" customWidth="1"/>
    <col min="14332" max="14332" width="2.59765625" style="1" bestFit="1" customWidth="1"/>
    <col min="14333" max="14333" width="3.3984375" style="1" bestFit="1" customWidth="1"/>
    <col min="14334" max="14334" width="2.59765625" style="1" bestFit="1" customWidth="1"/>
    <col min="14335" max="14335" width="4.09765625" style="1" bestFit="1" customWidth="1"/>
    <col min="14336" max="14336" width="3.3984375" style="1" bestFit="1" customWidth="1"/>
    <col min="14337" max="14337" width="4.09765625" style="1" bestFit="1" customWidth="1"/>
    <col min="14338" max="14338" width="3.3984375" style="1" bestFit="1" customWidth="1"/>
    <col min="14339" max="14575" width="11.19921875" style="1"/>
    <col min="14576" max="14576" width="5.59765625" style="1" bestFit="1" customWidth="1"/>
    <col min="14577" max="14577" width="21.3984375" style="1" bestFit="1" customWidth="1"/>
    <col min="14578" max="14578" width="4.09765625" style="1" bestFit="1" customWidth="1"/>
    <col min="14579" max="14579" width="3.3984375" style="1" bestFit="1" customWidth="1"/>
    <col min="14580" max="14580" width="4.09765625" style="1" bestFit="1" customWidth="1"/>
    <col min="14581" max="14581" width="3.8984375" style="1" customWidth="1"/>
    <col min="14582" max="14582" width="3" style="1" customWidth="1"/>
    <col min="14583" max="14583" width="4.19921875" style="1" customWidth="1"/>
    <col min="14584" max="14584" width="3.19921875" style="1" customWidth="1"/>
    <col min="14585" max="14585" width="3.5" style="1" customWidth="1"/>
    <col min="14586" max="14586" width="2.69921875" style="1" customWidth="1"/>
    <col min="14587" max="14587" width="3.3984375" style="1" bestFit="1" customWidth="1"/>
    <col min="14588" max="14588" width="2.59765625" style="1" bestFit="1" customWidth="1"/>
    <col min="14589" max="14589" width="3.3984375" style="1" bestFit="1" customWidth="1"/>
    <col min="14590" max="14590" width="2.59765625" style="1" bestFit="1" customWidth="1"/>
    <col min="14591" max="14591" width="4.09765625" style="1" bestFit="1" customWidth="1"/>
    <col min="14592" max="14592" width="3.3984375" style="1" bestFit="1" customWidth="1"/>
    <col min="14593" max="14593" width="4.09765625" style="1" bestFit="1" customWidth="1"/>
    <col min="14594" max="14594" width="3.3984375" style="1" bestFit="1" customWidth="1"/>
    <col min="14595" max="14831" width="11.19921875" style="1"/>
    <col min="14832" max="14832" width="5.59765625" style="1" bestFit="1" customWidth="1"/>
    <col min="14833" max="14833" width="21.3984375" style="1" bestFit="1" customWidth="1"/>
    <col min="14834" max="14834" width="4.09765625" style="1" bestFit="1" customWidth="1"/>
    <col min="14835" max="14835" width="3.3984375" style="1" bestFit="1" customWidth="1"/>
    <col min="14836" max="14836" width="4.09765625" style="1" bestFit="1" customWidth="1"/>
    <col min="14837" max="14837" width="3.8984375" style="1" customWidth="1"/>
    <col min="14838" max="14838" width="3" style="1" customWidth="1"/>
    <col min="14839" max="14839" width="4.19921875" style="1" customWidth="1"/>
    <col min="14840" max="14840" width="3.19921875" style="1" customWidth="1"/>
    <col min="14841" max="14841" width="3.5" style="1" customWidth="1"/>
    <col min="14842" max="14842" width="2.69921875" style="1" customWidth="1"/>
    <col min="14843" max="14843" width="3.3984375" style="1" bestFit="1" customWidth="1"/>
    <col min="14844" max="14844" width="2.59765625" style="1" bestFit="1" customWidth="1"/>
    <col min="14845" max="14845" width="3.3984375" style="1" bestFit="1" customWidth="1"/>
    <col min="14846" max="14846" width="2.59765625" style="1" bestFit="1" customWidth="1"/>
    <col min="14847" max="14847" width="4.09765625" style="1" bestFit="1" customWidth="1"/>
    <col min="14848" max="14848" width="3.3984375" style="1" bestFit="1" customWidth="1"/>
    <col min="14849" max="14849" width="4.09765625" style="1" bestFit="1" customWidth="1"/>
    <col min="14850" max="14850" width="3.3984375" style="1" bestFit="1" customWidth="1"/>
    <col min="14851" max="15087" width="11.19921875" style="1"/>
    <col min="15088" max="15088" width="5.59765625" style="1" bestFit="1" customWidth="1"/>
    <col min="15089" max="15089" width="21.3984375" style="1" bestFit="1" customWidth="1"/>
    <col min="15090" max="15090" width="4.09765625" style="1" bestFit="1" customWidth="1"/>
    <col min="15091" max="15091" width="3.3984375" style="1" bestFit="1" customWidth="1"/>
    <col min="15092" max="15092" width="4.09765625" style="1" bestFit="1" customWidth="1"/>
    <col min="15093" max="15093" width="3.8984375" style="1" customWidth="1"/>
    <col min="15094" max="15094" width="3" style="1" customWidth="1"/>
    <col min="15095" max="15095" width="4.19921875" style="1" customWidth="1"/>
    <col min="15096" max="15096" width="3.19921875" style="1" customWidth="1"/>
    <col min="15097" max="15097" width="3.5" style="1" customWidth="1"/>
    <col min="15098" max="15098" width="2.69921875" style="1" customWidth="1"/>
    <col min="15099" max="15099" width="3.3984375" style="1" bestFit="1" customWidth="1"/>
    <col min="15100" max="15100" width="2.59765625" style="1" bestFit="1" customWidth="1"/>
    <col min="15101" max="15101" width="3.3984375" style="1" bestFit="1" customWidth="1"/>
    <col min="15102" max="15102" width="2.59765625" style="1" bestFit="1" customWidth="1"/>
    <col min="15103" max="15103" width="4.09765625" style="1" bestFit="1" customWidth="1"/>
    <col min="15104" max="15104" width="3.3984375" style="1" bestFit="1" customWidth="1"/>
    <col min="15105" max="15105" width="4.09765625" style="1" bestFit="1" customWidth="1"/>
    <col min="15106" max="15106" width="3.3984375" style="1" bestFit="1" customWidth="1"/>
    <col min="15107" max="15343" width="11.19921875" style="1"/>
    <col min="15344" max="15344" width="5.59765625" style="1" bestFit="1" customWidth="1"/>
    <col min="15345" max="15345" width="21.3984375" style="1" bestFit="1" customWidth="1"/>
    <col min="15346" max="15346" width="4.09765625" style="1" bestFit="1" customWidth="1"/>
    <col min="15347" max="15347" width="3.3984375" style="1" bestFit="1" customWidth="1"/>
    <col min="15348" max="15348" width="4.09765625" style="1" bestFit="1" customWidth="1"/>
    <col min="15349" max="15349" width="3.8984375" style="1" customWidth="1"/>
    <col min="15350" max="15350" width="3" style="1" customWidth="1"/>
    <col min="15351" max="15351" width="4.19921875" style="1" customWidth="1"/>
    <col min="15352" max="15352" width="3.19921875" style="1" customWidth="1"/>
    <col min="15353" max="15353" width="3.5" style="1" customWidth="1"/>
    <col min="15354" max="15354" width="2.69921875" style="1" customWidth="1"/>
    <col min="15355" max="15355" width="3.3984375" style="1" bestFit="1" customWidth="1"/>
    <col min="15356" max="15356" width="2.59765625" style="1" bestFit="1" customWidth="1"/>
    <col min="15357" max="15357" width="3.3984375" style="1" bestFit="1" customWidth="1"/>
    <col min="15358" max="15358" width="2.59765625" style="1" bestFit="1" customWidth="1"/>
    <col min="15359" max="15359" width="4.09765625" style="1" bestFit="1" customWidth="1"/>
    <col min="15360" max="15360" width="3.3984375" style="1" bestFit="1" customWidth="1"/>
    <col min="15361" max="15361" width="4.09765625" style="1" bestFit="1" customWidth="1"/>
    <col min="15362" max="15362" width="3.3984375" style="1" bestFit="1" customWidth="1"/>
    <col min="15363" max="15599" width="11.19921875" style="1"/>
    <col min="15600" max="15600" width="5.59765625" style="1" bestFit="1" customWidth="1"/>
    <col min="15601" max="15601" width="21.3984375" style="1" bestFit="1" customWidth="1"/>
    <col min="15602" max="15602" width="4.09765625" style="1" bestFit="1" customWidth="1"/>
    <col min="15603" max="15603" width="3.3984375" style="1" bestFit="1" customWidth="1"/>
    <col min="15604" max="15604" width="4.09765625" style="1" bestFit="1" customWidth="1"/>
    <col min="15605" max="15605" width="3.8984375" style="1" customWidth="1"/>
    <col min="15606" max="15606" width="3" style="1" customWidth="1"/>
    <col min="15607" max="15607" width="4.19921875" style="1" customWidth="1"/>
    <col min="15608" max="15608" width="3.19921875" style="1" customWidth="1"/>
    <col min="15609" max="15609" width="3.5" style="1" customWidth="1"/>
    <col min="15610" max="15610" width="2.69921875" style="1" customWidth="1"/>
    <col min="15611" max="15611" width="3.3984375" style="1" bestFit="1" customWidth="1"/>
    <col min="15612" max="15612" width="2.59765625" style="1" bestFit="1" customWidth="1"/>
    <col min="15613" max="15613" width="3.3984375" style="1" bestFit="1" customWidth="1"/>
    <col min="15614" max="15614" width="2.59765625" style="1" bestFit="1" customWidth="1"/>
    <col min="15615" max="15615" width="4.09765625" style="1" bestFit="1" customWidth="1"/>
    <col min="15616" max="15616" width="3.3984375" style="1" bestFit="1" customWidth="1"/>
    <col min="15617" max="15617" width="4.09765625" style="1" bestFit="1" customWidth="1"/>
    <col min="15618" max="15618" width="3.3984375" style="1" bestFit="1" customWidth="1"/>
    <col min="15619" max="15855" width="11.19921875" style="1"/>
    <col min="15856" max="15856" width="5.59765625" style="1" bestFit="1" customWidth="1"/>
    <col min="15857" max="15857" width="21.3984375" style="1" bestFit="1" customWidth="1"/>
    <col min="15858" max="15858" width="4.09765625" style="1" bestFit="1" customWidth="1"/>
    <col min="15859" max="15859" width="3.3984375" style="1" bestFit="1" customWidth="1"/>
    <col min="15860" max="15860" width="4.09765625" style="1" bestFit="1" customWidth="1"/>
    <col min="15861" max="15861" width="3.8984375" style="1" customWidth="1"/>
    <col min="15862" max="15862" width="3" style="1" customWidth="1"/>
    <col min="15863" max="15863" width="4.19921875" style="1" customWidth="1"/>
    <col min="15864" max="15864" width="3.19921875" style="1" customWidth="1"/>
    <col min="15865" max="15865" width="3.5" style="1" customWidth="1"/>
    <col min="15866" max="15866" width="2.69921875" style="1" customWidth="1"/>
    <col min="15867" max="15867" width="3.3984375" style="1" bestFit="1" customWidth="1"/>
    <col min="15868" max="15868" width="2.59765625" style="1" bestFit="1" customWidth="1"/>
    <col min="15869" max="15869" width="3.3984375" style="1" bestFit="1" customWidth="1"/>
    <col min="15870" max="15870" width="2.59765625" style="1" bestFit="1" customWidth="1"/>
    <col min="15871" max="15871" width="4.09765625" style="1" bestFit="1" customWidth="1"/>
    <col min="15872" max="15872" width="3.3984375" style="1" bestFit="1" customWidth="1"/>
    <col min="15873" max="15873" width="4.09765625" style="1" bestFit="1" customWidth="1"/>
    <col min="15874" max="15874" width="3.3984375" style="1" bestFit="1" customWidth="1"/>
    <col min="15875" max="16111" width="11.19921875" style="1"/>
    <col min="16112" max="16112" width="5.59765625" style="1" bestFit="1" customWidth="1"/>
    <col min="16113" max="16113" width="21.3984375" style="1" bestFit="1" customWidth="1"/>
    <col min="16114" max="16114" width="4.09765625" style="1" bestFit="1" customWidth="1"/>
    <col min="16115" max="16115" width="3.3984375" style="1" bestFit="1" customWidth="1"/>
    <col min="16116" max="16116" width="4.09765625" style="1" bestFit="1" customWidth="1"/>
    <col min="16117" max="16117" width="3.8984375" style="1" customWidth="1"/>
    <col min="16118" max="16118" width="3" style="1" customWidth="1"/>
    <col min="16119" max="16119" width="4.19921875" style="1" customWidth="1"/>
    <col min="16120" max="16120" width="3.19921875" style="1" customWidth="1"/>
    <col min="16121" max="16121" width="3.5" style="1" customWidth="1"/>
    <col min="16122" max="16122" width="2.69921875" style="1" customWidth="1"/>
    <col min="16123" max="16123" width="3.3984375" style="1" bestFit="1" customWidth="1"/>
    <col min="16124" max="16124" width="2.59765625" style="1" bestFit="1" customWidth="1"/>
    <col min="16125" max="16125" width="3.3984375" style="1" bestFit="1" customWidth="1"/>
    <col min="16126" max="16126" width="2.59765625" style="1" bestFit="1" customWidth="1"/>
    <col min="16127" max="16127" width="4.09765625" style="1" bestFit="1" customWidth="1"/>
    <col min="16128" max="16128" width="3.3984375" style="1" bestFit="1" customWidth="1"/>
    <col min="16129" max="16129" width="4.09765625" style="1" bestFit="1" customWidth="1"/>
    <col min="16130" max="16130" width="3.3984375" style="1" bestFit="1" customWidth="1"/>
    <col min="16131" max="16384" width="11.19921875" style="1"/>
  </cols>
  <sheetData>
    <row r="1" spans="1:23" ht="16.95" customHeight="1">
      <c r="A1" s="7" t="s">
        <v>200</v>
      </c>
      <c r="B1" s="7" t="s">
        <v>202</v>
      </c>
      <c r="L1" s="26" t="s">
        <v>2</v>
      </c>
      <c r="M1" s="26" t="s">
        <v>249</v>
      </c>
      <c r="N1" s="25" t="s">
        <v>12</v>
      </c>
      <c r="O1" s="25" t="s">
        <v>250</v>
      </c>
      <c r="P1" s="25" t="s">
        <v>251</v>
      </c>
      <c r="Q1" s="25" t="s">
        <v>0</v>
      </c>
      <c r="R1" s="25" t="s">
        <v>252</v>
      </c>
      <c r="T1" s="26" t="s">
        <v>12</v>
      </c>
      <c r="U1" s="26" t="s">
        <v>13</v>
      </c>
      <c r="V1" s="26" t="s">
        <v>256</v>
      </c>
      <c r="W1" s="26" t="s">
        <v>257</v>
      </c>
    </row>
    <row r="2" spans="1:23" ht="15.9" customHeight="1">
      <c r="A2" s="4">
        <v>11090001</v>
      </c>
      <c r="B2" s="4" t="s">
        <v>15</v>
      </c>
      <c r="C2" s="1" t="str">
        <f>LEFT(A2,4)</f>
        <v>1109</v>
      </c>
      <c r="D2" s="1">
        <v>9</v>
      </c>
      <c r="E2" s="1" t="str">
        <f>VLOOKUP(D2,cd,2,FALSE)</f>
        <v>Ariège</v>
      </c>
      <c r="F2" s="1" t="str">
        <f t="shared" ref="F2:F33" si="0">VLOOKUP(E2,I:J,2,FALSE)</f>
        <v>Ligue Occitanie</v>
      </c>
      <c r="H2" s="1">
        <v>9</v>
      </c>
      <c r="I2" s="8" t="s">
        <v>216</v>
      </c>
      <c r="J2" s="8" t="s">
        <v>229</v>
      </c>
      <c r="L2" s="28">
        <f>AVERAGEIFS(TTN!U:U,TTN!$T:$T,Param!$I2,TTN!U:U,"&lt;&gt;0")</f>
        <v>7.333333333333333</v>
      </c>
      <c r="M2" s="28">
        <f>AVERAGEIFS(TTN!V:V,TTN!$T:$T,Param!$I2,TTN!V:V,"&lt;&gt;0")</f>
        <v>10</v>
      </c>
      <c r="N2" s="28">
        <f>AVERAGEIFS(TTN!W:W,TTN!$T:$T,Param!$I2,TTN!W:W,"&lt;&gt;0")</f>
        <v>7.75</v>
      </c>
      <c r="O2" s="28">
        <f>AVERAGEIFS(TTN!X:X,TTN!$T:$T,Param!$I2,TTN!X:X,"&lt;&gt;0")</f>
        <v>5.6</v>
      </c>
      <c r="P2" s="28">
        <f>AVERAGEIFS(TTN!Y:Y,TTN!$T:$T,Param!$I2,TTN!Y:Y,"&lt;&gt;0")</f>
        <v>3.8</v>
      </c>
      <c r="Q2" s="28">
        <f>AVERAGEIFS(TTN!Z:Z,TTN!$T:$T,Param!$I2,TTN!Z:Z,"&lt;&gt;0")</f>
        <v>9.8000000000000007</v>
      </c>
      <c r="R2" s="28">
        <f>AVERAGEIFS(TTN!AA:AA,TTN!$T:$T,Param!$I2,TTN!AA:AA,"&lt;&gt;0")</f>
        <v>29.4</v>
      </c>
      <c r="T2" s="27">
        <f>AVERAGEIFS(TTN!AC:AC,TTN!$T:$T,Param!$I2,TTN!AC:AC,"&lt;&gt;0")</f>
        <v>58</v>
      </c>
      <c r="U2" s="27">
        <f>AVERAGEIFS(TTN!AD:AD,TTN!$T:$T,Param!$I2,TTN!AD:AD,"&lt;&gt;0")</f>
        <v>9.1999999999999993</v>
      </c>
      <c r="V2" s="27">
        <f>AVERAGEIFS(LPN!AC:AC,LPN!$T:$T,Param!$I2,LPN!AC:AC,"&lt;&gt;0")</f>
        <v>29.2</v>
      </c>
      <c r="W2" s="27">
        <f>AVERAGEIFS(LPN!AD:AD,LPN!$T:$T,Param!$I2,LPN!AD:AD,"&lt;&gt;0")</f>
        <v>7.25</v>
      </c>
    </row>
    <row r="3" spans="1:23" ht="15.9" customHeight="1">
      <c r="A3" s="4">
        <v>11090002</v>
      </c>
      <c r="B3" s="4" t="s">
        <v>16</v>
      </c>
      <c r="C3" s="1" t="str">
        <f t="shared" ref="C3:C70" si="1">LEFT(A3,4)</f>
        <v>1109</v>
      </c>
      <c r="D3" s="1">
        <v>9</v>
      </c>
      <c r="E3" s="1" t="str">
        <f t="shared" ref="E3:E35" si="2">VLOOKUP(D3,cd,2,FALSE)</f>
        <v>Ariège</v>
      </c>
      <c r="F3" s="1" t="str">
        <f t="shared" si="0"/>
        <v>Ligue Occitanie</v>
      </c>
      <c r="H3" s="1" t="s">
        <v>203</v>
      </c>
      <c r="I3" s="8" t="s">
        <v>217</v>
      </c>
      <c r="J3" s="8" t="s">
        <v>229</v>
      </c>
      <c r="K3" s="1">
        <v>1</v>
      </c>
      <c r="L3" s="28">
        <f>AVERAGEIFS(TTN!U:U,TTN!$T:$T,Param!$I3,TTN!U:U,"&lt;&gt;0")</f>
        <v>3.3333333333333335</v>
      </c>
      <c r="M3" s="28">
        <f>AVERAGEIFS(TTN!V:V,TTN!$T:$T,Param!$I3,TTN!V:V,"&lt;&gt;0")</f>
        <v>4.8888888888888893</v>
      </c>
      <c r="N3" s="28">
        <f>AVERAGEIFS(TTN!W:W,TTN!$T:$T,Param!$I3,TTN!W:W,"&lt;&gt;0")</f>
        <v>5.6</v>
      </c>
      <c r="O3" s="28">
        <f>AVERAGEIFS(TTN!X:X,TTN!$T:$T,Param!$I3,TTN!X:X,"&lt;&gt;0")</f>
        <v>3.9166666666666665</v>
      </c>
      <c r="P3" s="28">
        <f>AVERAGEIFS(TTN!Y:Y,TTN!$T:$T,Param!$I3,TTN!Y:Y,"&lt;&gt;0")</f>
        <v>2.8888888888888888</v>
      </c>
      <c r="Q3" s="28">
        <f>AVERAGEIFS(TTN!Z:Z,TTN!$T:$T,Param!$I3,TTN!Z:Z,"&lt;&gt;0")</f>
        <v>7.3636363636363633</v>
      </c>
      <c r="R3" s="28">
        <f>AVERAGEIFS(TTN!AA:AA,TTN!$T:$T,Param!$I3,TTN!AA:AA,"&lt;&gt;0")</f>
        <v>24.666666666666668</v>
      </c>
      <c r="T3" s="27">
        <f>AVERAGEIFS(TTN!AC:AC,TTN!$T:$T,Param!$I3,TTN!AC:AC,"&lt;&gt;0")</f>
        <v>40.666666666666664</v>
      </c>
      <c r="U3" s="27">
        <f>AVERAGEIFS(TTN!AD:AD,TTN!$T:$T,Param!$I3,TTN!AD:AD,"&lt;&gt;0")</f>
        <v>6</v>
      </c>
      <c r="V3" s="27">
        <f>AVERAGEIFS(LPN!AC:AC,LPN!$T:$T,Param!$I3,LPN!AC:AC,"&lt;&gt;0")</f>
        <v>18.75</v>
      </c>
      <c r="W3" s="27">
        <f>AVERAGEIFS(LPN!AD:AD,LPN!$T:$T,Param!$I3,LPN!AD:AD,"&lt;&gt;0")</f>
        <v>5.3</v>
      </c>
    </row>
    <row r="4" spans="1:23" ht="15.9" customHeight="1">
      <c r="A4" s="4">
        <v>11090009</v>
      </c>
      <c r="B4" s="4" t="s">
        <v>17</v>
      </c>
      <c r="C4" s="1" t="str">
        <f t="shared" si="1"/>
        <v>1109</v>
      </c>
      <c r="D4" s="1">
        <v>9</v>
      </c>
      <c r="E4" s="1" t="str">
        <f t="shared" si="2"/>
        <v>Ariège</v>
      </c>
      <c r="F4" s="1" t="str">
        <f t="shared" si="0"/>
        <v>Ligue Occitanie</v>
      </c>
      <c r="H4" s="1" t="s">
        <v>204</v>
      </c>
      <c r="I4" s="8" t="s">
        <v>218</v>
      </c>
      <c r="J4" s="8" t="s">
        <v>229</v>
      </c>
      <c r="L4" s="28">
        <f>AVERAGEIFS(TTN!U:U,TTN!$T:$T,Param!$I4,TTN!U:U,"&lt;&gt;0")</f>
        <v>3.5714285714285716</v>
      </c>
      <c r="M4" s="28">
        <f>AVERAGEIFS(TTN!V:V,TTN!$T:$T,Param!$I4,TTN!V:V,"&lt;&gt;0")</f>
        <v>6.2</v>
      </c>
      <c r="N4" s="28">
        <f>AVERAGEIFS(TTN!W:W,TTN!$T:$T,Param!$I4,TTN!W:W,"&lt;&gt;0")</f>
        <v>7.4</v>
      </c>
      <c r="O4" s="28">
        <f>AVERAGEIFS(TTN!X:X,TTN!$T:$T,Param!$I4,TTN!X:X,"&lt;&gt;0")</f>
        <v>8.4444444444444446</v>
      </c>
      <c r="P4" s="28">
        <f>AVERAGEIFS(TTN!Y:Y,TTN!$T:$T,Param!$I4,TTN!Y:Y,"&lt;&gt;0")</f>
        <v>3.2222222222222223</v>
      </c>
      <c r="Q4" s="28">
        <f>AVERAGEIFS(TTN!Z:Z,TTN!$T:$T,Param!$I4,TTN!Z:Z,"&lt;&gt;0")</f>
        <v>10.1</v>
      </c>
      <c r="R4" s="28">
        <f>AVERAGEIFS(TTN!AA:AA,TTN!$T:$T,Param!$I4,TTN!AA:AA,"&lt;&gt;0")</f>
        <v>25.1</v>
      </c>
      <c r="T4" s="27">
        <f>AVERAGEIFS(TTN!AC:AC,TTN!$T:$T,Param!$I4,TTN!AC:AC,"&lt;&gt;0")</f>
        <v>53.6</v>
      </c>
      <c r="U4" s="27">
        <f>AVERAGEIFS(TTN!AD:AD,TTN!$T:$T,Param!$I4,TTN!AD:AD,"&lt;&gt;0")</f>
        <v>8.1999999999999993</v>
      </c>
      <c r="V4" s="27">
        <f>AVERAGEIFS(LPN!AC:AC,LPN!$T:$T,Param!$I4,LPN!AC:AC,"&lt;&gt;0")</f>
        <v>24.3</v>
      </c>
      <c r="W4" s="27">
        <f>AVERAGEIFS(LPN!AD:AD,LPN!$T:$T,Param!$I4,LPN!AD:AD,"&lt;&gt;0")</f>
        <v>6.1</v>
      </c>
    </row>
    <row r="5" spans="1:23" ht="15.9" customHeight="1">
      <c r="A5" s="4">
        <v>11090014</v>
      </c>
      <c r="B5" s="4" t="s">
        <v>18</v>
      </c>
      <c r="C5" s="1" t="str">
        <f t="shared" si="1"/>
        <v>1109</v>
      </c>
      <c r="D5" s="1">
        <v>9</v>
      </c>
      <c r="E5" s="1" t="str">
        <f t="shared" si="2"/>
        <v>Ariège</v>
      </c>
      <c r="F5" s="1" t="str">
        <f t="shared" si="0"/>
        <v>Ligue Occitanie</v>
      </c>
      <c r="H5" s="1" t="s">
        <v>205</v>
      </c>
      <c r="I5" s="8" t="s">
        <v>219</v>
      </c>
      <c r="J5" s="8" t="s">
        <v>229</v>
      </c>
      <c r="K5" s="1">
        <v>5</v>
      </c>
      <c r="L5" s="28">
        <f>AVERAGEIFS(TTN!U:U,TTN!$T:$T,Param!$I5,TTN!U:U,"&lt;&gt;0")</f>
        <v>7.6875</v>
      </c>
      <c r="M5" s="28">
        <f>AVERAGEIFS(TTN!V:V,TTN!$T:$T,Param!$I5,TTN!V:V,"&lt;&gt;0")</f>
        <v>12.368421052631579</v>
      </c>
      <c r="N5" s="28">
        <f>AVERAGEIFS(TTN!W:W,TTN!$T:$T,Param!$I5,TTN!W:W,"&lt;&gt;0")</f>
        <v>14.4</v>
      </c>
      <c r="O5" s="28">
        <f>AVERAGEIFS(TTN!X:X,TTN!$T:$T,Param!$I5,TTN!X:X,"&lt;&gt;0")</f>
        <v>8.0476190476190474</v>
      </c>
      <c r="P5" s="28">
        <f>AVERAGEIFS(TTN!Y:Y,TTN!$T:$T,Param!$I5,TTN!Y:Y,"&lt;&gt;0")</f>
        <v>4.25</v>
      </c>
      <c r="Q5" s="28">
        <f>AVERAGEIFS(TTN!Z:Z,TTN!$T:$T,Param!$I5,TTN!Z:Z,"&lt;&gt;0")</f>
        <v>9.4</v>
      </c>
      <c r="R5" s="28">
        <f>AVERAGEIFS(TTN!AA:AA,TTN!$T:$T,Param!$I5,TTN!AA:AA,"&lt;&gt;0")</f>
        <v>31.72</v>
      </c>
      <c r="T5" s="27">
        <f>AVERAGEIFS(TTN!AC:AC,TTN!$T:$T,Param!$I5,TTN!AC:AC,"&lt;&gt;0")</f>
        <v>65.52</v>
      </c>
      <c r="U5" s="27">
        <f>AVERAGEIFS(TTN!AD:AD,TTN!$T:$T,Param!$I5,TTN!AD:AD,"&lt;&gt;0")</f>
        <v>11.375</v>
      </c>
      <c r="V5" s="27">
        <f>AVERAGEIFS(LPN!AC:AC,LPN!$T:$T,Param!$I5,LPN!AC:AC,"&lt;&gt;0")</f>
        <v>35.916666666666664</v>
      </c>
      <c r="W5" s="27">
        <f>AVERAGEIFS(LPN!AD:AD,LPN!$T:$T,Param!$I5,LPN!AD:AD,"&lt;&gt;0")</f>
        <v>8.1304347826086953</v>
      </c>
    </row>
    <row r="6" spans="1:23" ht="15.9" customHeight="1">
      <c r="A6" s="4">
        <v>11090019</v>
      </c>
      <c r="B6" s="4" t="s">
        <v>19</v>
      </c>
      <c r="C6" s="1" t="str">
        <f t="shared" si="1"/>
        <v>1109</v>
      </c>
      <c r="D6" s="1">
        <v>9</v>
      </c>
      <c r="E6" s="1" t="str">
        <f t="shared" si="2"/>
        <v>Ariège</v>
      </c>
      <c r="F6" s="1" t="str">
        <f t="shared" si="0"/>
        <v>Ligue Occitanie</v>
      </c>
      <c r="H6" s="1" t="s">
        <v>206</v>
      </c>
      <c r="I6" s="8" t="s">
        <v>226</v>
      </c>
      <c r="J6" s="8" t="s">
        <v>229</v>
      </c>
      <c r="K6" s="1">
        <v>5</v>
      </c>
      <c r="L6" s="28">
        <f>AVERAGEIFS(TTN!U:U,TTN!$T:$T,Param!$I6,TTN!U:U,"&lt;&gt;0")</f>
        <v>7.166666666666667</v>
      </c>
      <c r="M6" s="28">
        <f>AVERAGEIFS(TTN!V:V,TTN!$T:$T,Param!$I6,TTN!V:V,"&lt;&gt;0")</f>
        <v>16.481481481481481</v>
      </c>
      <c r="N6" s="28">
        <f>AVERAGEIFS(TTN!W:W,TTN!$T:$T,Param!$I6,TTN!W:W,"&lt;&gt;0")</f>
        <v>17.074074074074073</v>
      </c>
      <c r="O6" s="28">
        <f>AVERAGEIFS(TTN!X:X,TTN!$T:$T,Param!$I6,TTN!X:X,"&lt;&gt;0")</f>
        <v>11.24</v>
      </c>
      <c r="P6" s="28">
        <f>AVERAGEIFS(TTN!Y:Y,TTN!$T:$T,Param!$I6,TTN!Y:Y,"&lt;&gt;0")</f>
        <v>7</v>
      </c>
      <c r="Q6" s="28">
        <f>AVERAGEIFS(TTN!Z:Z,TTN!$T:$T,Param!$I6,TTN!Z:Z,"&lt;&gt;0")</f>
        <v>20.148148148148149</v>
      </c>
      <c r="R6" s="28">
        <f>AVERAGEIFS(TTN!AA:AA,TTN!$T:$T,Param!$I6,TTN!AA:AA,"&lt;&gt;0")</f>
        <v>34.037037037037038</v>
      </c>
      <c r="T6" s="27">
        <f>AVERAGEIFS(TTN!AC:AC,TTN!$T:$T,Param!$I6,TTN!AC:AC,"&lt;&gt;0")</f>
        <v>98.81481481481481</v>
      </c>
      <c r="U6" s="27">
        <f>AVERAGEIFS(TTN!AD:AD,TTN!$T:$T,Param!$I6,TTN!AD:AD,"&lt;&gt;0")</f>
        <v>11.925925925925926</v>
      </c>
      <c r="V6" s="27">
        <f>AVERAGEIFS(LPN!AC:AC,LPN!$T:$T,Param!$I6,LPN!AC:AC,"&lt;&gt;0")</f>
        <v>51.8</v>
      </c>
      <c r="W6" s="27">
        <f>AVERAGEIFS(LPN!AD:AD,LPN!$T:$T,Param!$I6,LPN!AD:AD,"&lt;&gt;0")</f>
        <v>8.954545454545455</v>
      </c>
    </row>
    <row r="7" spans="1:23" ht="15.9" customHeight="1">
      <c r="A7" s="4">
        <v>11110001</v>
      </c>
      <c r="B7" s="4" t="s">
        <v>92</v>
      </c>
      <c r="C7" s="1" t="str">
        <f t="shared" si="1"/>
        <v>1111</v>
      </c>
      <c r="D7" s="1" t="str">
        <f t="shared" ref="D7:D70" si="3">RIGHT(C7,2)</f>
        <v>11</v>
      </c>
      <c r="E7" s="1" t="str">
        <f t="shared" si="2"/>
        <v>Aude</v>
      </c>
      <c r="F7" s="1" t="str">
        <f t="shared" si="0"/>
        <v>Ligue Occitanie</v>
      </c>
      <c r="H7" s="1" t="s">
        <v>207</v>
      </c>
      <c r="I7" s="8" t="s">
        <v>220</v>
      </c>
      <c r="J7" s="8" t="s">
        <v>229</v>
      </c>
      <c r="L7" s="28">
        <f>AVERAGEIFS(TTN!U:U,TTN!$T:$T,Param!$I7,TTN!U:U,"&lt;&gt;0")</f>
        <v>5.666666666666667</v>
      </c>
      <c r="M7" s="28">
        <f>AVERAGEIFS(TTN!V:V,TTN!$T:$T,Param!$I7,TTN!V:V,"&lt;&gt;0")</f>
        <v>13.833333333333334</v>
      </c>
      <c r="N7" s="28">
        <f>AVERAGEIFS(TTN!W:W,TTN!$T:$T,Param!$I7,TTN!W:W,"&lt;&gt;0")</f>
        <v>8.4285714285714288</v>
      </c>
      <c r="O7" s="28">
        <f>AVERAGEIFS(TTN!X:X,TTN!$T:$T,Param!$I7,TTN!X:X,"&lt;&gt;0")</f>
        <v>6.875</v>
      </c>
      <c r="P7" s="28">
        <f>AVERAGEIFS(TTN!Y:Y,TTN!$T:$T,Param!$I7,TTN!Y:Y,"&lt;&gt;0")</f>
        <v>4.4444444444444446</v>
      </c>
      <c r="Q7" s="28">
        <f>AVERAGEIFS(TTN!Z:Z,TTN!$T:$T,Param!$I7,TTN!Z:Z,"&lt;&gt;0")</f>
        <v>12.5</v>
      </c>
      <c r="R7" s="28">
        <f>AVERAGEIFS(TTN!AA:AA,TTN!$T:$T,Param!$I7,TTN!AA:AA,"&lt;&gt;0")</f>
        <v>26.555555555555557</v>
      </c>
      <c r="T7" s="27">
        <f>AVERAGEIFS(TTN!AC:AC,TTN!$T:$T,Param!$I7,TTN!AC:AC,"&lt;&gt;0")</f>
        <v>57.555555555555557</v>
      </c>
      <c r="U7" s="27">
        <f>AVERAGEIFS(TTN!AD:AD,TTN!$T:$T,Param!$I7,TTN!AD:AD,"&lt;&gt;0")</f>
        <v>13.142857142857142</v>
      </c>
      <c r="V7" s="27">
        <f>AVERAGEIFS(LPN!AC:AC,LPN!$T:$T,Param!$I7,LPN!AC:AC,"&lt;&gt;0")</f>
        <v>31.857142857142858</v>
      </c>
      <c r="W7" s="27">
        <f>AVERAGEIFS(LPN!AD:AD,LPN!$T:$T,Param!$I7,LPN!AD:AD,"&lt;&gt;0")</f>
        <v>9.4285714285714288</v>
      </c>
    </row>
    <row r="8" spans="1:23" ht="15.9" customHeight="1">
      <c r="A8" s="4">
        <v>11110009</v>
      </c>
      <c r="B8" s="4" t="s">
        <v>93</v>
      </c>
      <c r="C8" s="1" t="str">
        <f t="shared" si="1"/>
        <v>1111</v>
      </c>
      <c r="D8" s="1" t="str">
        <f t="shared" si="3"/>
        <v>11</v>
      </c>
      <c r="E8" s="1" t="str">
        <f t="shared" si="2"/>
        <v>Aude</v>
      </c>
      <c r="F8" s="1" t="str">
        <f t="shared" si="0"/>
        <v>Ligue Occitanie</v>
      </c>
      <c r="H8" s="1" t="s">
        <v>208</v>
      </c>
      <c r="I8" s="8" t="s">
        <v>221</v>
      </c>
      <c r="J8" s="8" t="s">
        <v>229</v>
      </c>
      <c r="L8" s="28">
        <f>AVERAGEIFS(TTN!U:U,TTN!$T:$T,Param!$I8,TTN!U:U,"&lt;&gt;0")</f>
        <v>10.7</v>
      </c>
      <c r="M8" s="28">
        <f>AVERAGEIFS(TTN!V:V,TTN!$T:$T,Param!$I8,TTN!V:V,"&lt;&gt;0")</f>
        <v>12.25</v>
      </c>
      <c r="N8" s="28">
        <f>AVERAGEIFS(TTN!W:W,TTN!$T:$T,Param!$I8,TTN!W:W,"&lt;&gt;0")</f>
        <v>9.5925925925925934</v>
      </c>
      <c r="O8" s="28">
        <f>AVERAGEIFS(TTN!X:X,TTN!$T:$T,Param!$I8,TTN!X:X,"&lt;&gt;0")</f>
        <v>8.481481481481481</v>
      </c>
      <c r="P8" s="28">
        <f>AVERAGEIFS(TTN!Y:Y,TTN!$T:$T,Param!$I8,TTN!Y:Y,"&lt;&gt;0")</f>
        <v>4.041666666666667</v>
      </c>
      <c r="Q8" s="28">
        <f>AVERAGEIFS(TTN!Z:Z,TTN!$T:$T,Param!$I8,TTN!Z:Z,"&lt;&gt;0")</f>
        <v>13.379310344827585</v>
      </c>
      <c r="R8" s="28">
        <f>AVERAGEIFS(TTN!AA:AA,TTN!$T:$T,Param!$I8,TTN!AA:AA,"&lt;&gt;0")</f>
        <v>28.125</v>
      </c>
      <c r="T8" s="27">
        <f>AVERAGEIFS(TTN!AC:AC,TTN!$T:$T,Param!$I8,TTN!AC:AC,"&lt;&gt;0")</f>
        <v>67.193548387096769</v>
      </c>
      <c r="U8" s="27">
        <f>AVERAGEIFS(TTN!AD:AD,TTN!$T:$T,Param!$I8,TTN!AD:AD,"&lt;&gt;0")</f>
        <v>10.642857142857142</v>
      </c>
      <c r="V8" s="27">
        <f>AVERAGEIFS(LPN!AC:AC,LPN!$T:$T,Param!$I8,LPN!AC:AC,"&lt;&gt;0")</f>
        <v>34.888888888888886</v>
      </c>
      <c r="W8" s="27">
        <f>AVERAGEIFS(LPN!AD:AD,LPN!$T:$T,Param!$I8,LPN!AD:AD,"&lt;&gt;0")</f>
        <v>9.4761904761904763</v>
      </c>
    </row>
    <row r="9" spans="1:23" ht="15.9" customHeight="1">
      <c r="A9" s="4">
        <v>11110013</v>
      </c>
      <c r="B9" s="4" t="s">
        <v>94</v>
      </c>
      <c r="C9" s="1" t="str">
        <f t="shared" si="1"/>
        <v>1111</v>
      </c>
      <c r="D9" s="1" t="str">
        <f t="shared" si="3"/>
        <v>11</v>
      </c>
      <c r="E9" s="1" t="str">
        <f t="shared" si="2"/>
        <v>Aude</v>
      </c>
      <c r="F9" s="1" t="str">
        <f t="shared" si="0"/>
        <v>Ligue Occitanie</v>
      </c>
      <c r="H9" s="1" t="s">
        <v>209</v>
      </c>
      <c r="I9" s="8" t="s">
        <v>222</v>
      </c>
      <c r="J9" s="8" t="s">
        <v>229</v>
      </c>
      <c r="L9" s="28">
        <f>AVERAGEIFS(TTN!U:U,TTN!$T:$T,Param!$I9,TTN!U:U,"&lt;&gt;0")</f>
        <v>3.375</v>
      </c>
      <c r="M9" s="28">
        <f>AVERAGEIFS(TTN!V:V,TTN!$T:$T,Param!$I9,TTN!V:V,"&lt;&gt;0")</f>
        <v>4.8</v>
      </c>
      <c r="N9" s="28">
        <f>AVERAGEIFS(TTN!W:W,TTN!$T:$T,Param!$I9,TTN!W:W,"&lt;&gt;0")</f>
        <v>6.6363636363636367</v>
      </c>
      <c r="O9" s="28">
        <f>AVERAGEIFS(TTN!X:X,TTN!$T:$T,Param!$I9,TTN!X:X,"&lt;&gt;0")</f>
        <v>4.083333333333333</v>
      </c>
      <c r="P9" s="28">
        <f>AVERAGEIFS(TTN!Y:Y,TTN!$T:$T,Param!$I9,TTN!Y:Y,"&lt;&gt;0")</f>
        <v>2.5</v>
      </c>
      <c r="Q9" s="28">
        <f>AVERAGEIFS(TTN!Z:Z,TTN!$T:$T,Param!$I9,TTN!Z:Z,"&lt;&gt;0")</f>
        <v>7.083333333333333</v>
      </c>
      <c r="R9" s="28">
        <f>AVERAGEIFS(TTN!AA:AA,TTN!$T:$T,Param!$I9,TTN!AA:AA,"&lt;&gt;0")</f>
        <v>23.833333333333332</v>
      </c>
      <c r="T9" s="27">
        <f>AVERAGEIFS(TTN!AC:AC,TTN!$T:$T,Param!$I9,TTN!AC:AC,"&lt;&gt;0")</f>
        <v>40.916666666666664</v>
      </c>
      <c r="U9" s="27">
        <f>AVERAGEIFS(TTN!AD:AD,TTN!$T:$T,Param!$I9,TTN!AD:AD,"&lt;&gt;0")</f>
        <v>8.0833333333333339</v>
      </c>
      <c r="V9" s="27">
        <f>AVERAGEIFS(LPN!AC:AC,LPN!$T:$T,Param!$I9,LPN!AC:AC,"&lt;&gt;0")</f>
        <v>23</v>
      </c>
      <c r="W9" s="27">
        <f>AVERAGEIFS(LPN!AD:AD,LPN!$T:$T,Param!$I9,LPN!AD:AD,"&lt;&gt;0")</f>
        <v>7</v>
      </c>
    </row>
    <row r="10" spans="1:23" ht="15.9" customHeight="1">
      <c r="A10" s="4">
        <v>11110015</v>
      </c>
      <c r="B10" s="4" t="s">
        <v>169</v>
      </c>
      <c r="C10" s="1" t="str">
        <f t="shared" si="1"/>
        <v>1111</v>
      </c>
      <c r="D10" s="1" t="str">
        <f t="shared" si="3"/>
        <v>11</v>
      </c>
      <c r="E10" s="1" t="str">
        <f t="shared" si="2"/>
        <v>Aude</v>
      </c>
      <c r="F10" s="1" t="str">
        <f t="shared" si="0"/>
        <v>Ligue Occitanie</v>
      </c>
      <c r="H10" s="1" t="s">
        <v>210</v>
      </c>
      <c r="I10" s="8" t="s">
        <v>223</v>
      </c>
      <c r="J10" s="8" t="s">
        <v>229</v>
      </c>
      <c r="K10" s="1">
        <v>2</v>
      </c>
      <c r="L10" s="28">
        <f>AVERAGEIFS(TTN!U:U,TTN!$T:$T,Param!$I10,TTN!U:U,"&lt;&gt;0")</f>
        <v>9</v>
      </c>
      <c r="M10" s="28">
        <f>AVERAGEIFS(TTN!V:V,TTN!$T:$T,Param!$I10,TTN!V:V,"&lt;&gt;0")</f>
        <v>3.75</v>
      </c>
      <c r="N10" s="28">
        <f>AVERAGEIFS(TTN!W:W,TTN!$T:$T,Param!$I10,TTN!W:W,"&lt;&gt;0")</f>
        <v>9.3333333333333339</v>
      </c>
      <c r="O10" s="28">
        <f>AVERAGEIFS(TTN!X:X,TTN!$T:$T,Param!$I10,TTN!X:X,"&lt;&gt;0")</f>
        <v>4.25</v>
      </c>
      <c r="P10" s="28">
        <f>AVERAGEIFS(TTN!Y:Y,TTN!$T:$T,Param!$I10,TTN!Y:Y,"&lt;&gt;0")</f>
        <v>3.5</v>
      </c>
      <c r="Q10" s="28">
        <f>AVERAGEIFS(TTN!Z:Z,TTN!$T:$T,Param!$I10,TTN!Z:Z,"&lt;&gt;0")</f>
        <v>7.4</v>
      </c>
      <c r="R10" s="28">
        <f>AVERAGEIFS(TTN!AA:AA,TTN!$T:$T,Param!$I10,TTN!AA:AA,"&lt;&gt;0")</f>
        <v>14.8</v>
      </c>
      <c r="T10" s="27">
        <f>AVERAGEIFS(TTN!AC:AC,TTN!$T:$T,Param!$I10,TTN!AC:AC,"&lt;&gt;0")</f>
        <v>35.200000000000003</v>
      </c>
      <c r="U10" s="27">
        <f>AVERAGEIFS(TTN!AD:AD,TTN!$T:$T,Param!$I10,TTN!AD:AD,"&lt;&gt;0")</f>
        <v>9</v>
      </c>
      <c r="V10" s="27">
        <f>AVERAGEIFS(LPN!AC:AC,LPN!$T:$T,Param!$I10,LPN!AC:AC,"&lt;&gt;0")</f>
        <v>19.5</v>
      </c>
      <c r="W10" s="27">
        <f>AVERAGEIFS(LPN!AD:AD,LPN!$T:$T,Param!$I10,LPN!AD:AD,"&lt;&gt;0")</f>
        <v>6</v>
      </c>
    </row>
    <row r="11" spans="1:23" ht="15.9" customHeight="1">
      <c r="A11" s="4">
        <v>11110023</v>
      </c>
      <c r="B11" s="4" t="s">
        <v>95</v>
      </c>
      <c r="C11" s="1" t="str">
        <f t="shared" si="1"/>
        <v>1111</v>
      </c>
      <c r="D11" s="1" t="str">
        <f t="shared" si="3"/>
        <v>11</v>
      </c>
      <c r="E11" s="1" t="str">
        <f t="shared" si="2"/>
        <v>Aude</v>
      </c>
      <c r="F11" s="1" t="str">
        <f t="shared" si="0"/>
        <v>Ligue Occitanie</v>
      </c>
      <c r="H11" s="1" t="s">
        <v>211</v>
      </c>
      <c r="I11" s="8" t="s">
        <v>227</v>
      </c>
      <c r="J11" s="8" t="s">
        <v>229</v>
      </c>
      <c r="L11" s="28">
        <f>AVERAGEIFS(TTN!U:U,TTN!$T:$T,Param!$I11,TTN!U:U,"&lt;&gt;0")</f>
        <v>4.833333333333333</v>
      </c>
      <c r="M11" s="28">
        <f>AVERAGEIFS(TTN!V:V,TTN!$T:$T,Param!$I11,TTN!V:V,"&lt;&gt;0")</f>
        <v>4.5714285714285712</v>
      </c>
      <c r="N11" s="28">
        <f>AVERAGEIFS(TTN!W:W,TTN!$T:$T,Param!$I11,TTN!W:W,"&lt;&gt;0")</f>
        <v>9.5714285714285712</v>
      </c>
      <c r="O11" s="28">
        <f>AVERAGEIFS(TTN!X:X,TTN!$T:$T,Param!$I11,TTN!X:X,"&lt;&gt;0")</f>
        <v>5.833333333333333</v>
      </c>
      <c r="P11" s="28">
        <f>AVERAGEIFS(TTN!Y:Y,TTN!$T:$T,Param!$I11,TTN!Y:Y,"&lt;&gt;0")</f>
        <v>3.8333333333333335</v>
      </c>
      <c r="Q11" s="28">
        <f>AVERAGEIFS(TTN!Z:Z,TTN!$T:$T,Param!$I11,TTN!Z:Z,"&lt;&gt;0")</f>
        <v>7.5714285714285712</v>
      </c>
      <c r="R11" s="28">
        <f>AVERAGEIFS(TTN!AA:AA,TTN!$T:$T,Param!$I11,TTN!AA:AA,"&lt;&gt;0")</f>
        <v>27.571428571428573</v>
      </c>
      <c r="T11" s="27">
        <f>AVERAGEIFS(TTN!AC:AC,TTN!$T:$T,Param!$I11,TTN!AC:AC,"&lt;&gt;0")</f>
        <v>54.714285714285715</v>
      </c>
      <c r="U11" s="27">
        <f>AVERAGEIFS(TTN!AD:AD,TTN!$T:$T,Param!$I11,TTN!AD:AD,"&lt;&gt;0")</f>
        <v>7</v>
      </c>
      <c r="V11" s="27">
        <f>AVERAGEIFS(LPN!AC:AC,LPN!$T:$T,Param!$I11,LPN!AC:AC,"&lt;&gt;0")</f>
        <v>25.714285714285715</v>
      </c>
      <c r="W11" s="27">
        <f>AVERAGEIFS(LPN!AD:AD,LPN!$T:$T,Param!$I11,LPN!AD:AD,"&lt;&gt;0")</f>
        <v>5</v>
      </c>
    </row>
    <row r="12" spans="1:23" ht="15.9" customHeight="1">
      <c r="A12" s="4">
        <v>11110024</v>
      </c>
      <c r="B12" s="4" t="s">
        <v>96</v>
      </c>
      <c r="C12" s="1" t="str">
        <f t="shared" si="1"/>
        <v>1111</v>
      </c>
      <c r="D12" s="1" t="str">
        <f t="shared" si="3"/>
        <v>11</v>
      </c>
      <c r="E12" s="1" t="str">
        <f t="shared" si="2"/>
        <v>Aude</v>
      </c>
      <c r="F12" s="1" t="str">
        <f t="shared" si="0"/>
        <v>Ligue Occitanie</v>
      </c>
      <c r="H12" s="1" t="s">
        <v>212</v>
      </c>
      <c r="I12" s="25" t="s">
        <v>228</v>
      </c>
      <c r="J12" s="8" t="s">
        <v>229</v>
      </c>
      <c r="K12" s="1">
        <v>3</v>
      </c>
      <c r="L12" s="28">
        <f>AVERAGEIFS(TTN!U:U,TTN!$T:$T,Param!$I12,TTN!U:U,"&lt;&gt;0")</f>
        <v>3.5</v>
      </c>
      <c r="M12" s="28">
        <f>AVERAGEIFS(TTN!V:V,TTN!$T:$T,Param!$I12,TTN!V:V,"&lt;&gt;0")</f>
        <v>6.5454545454545459</v>
      </c>
      <c r="N12" s="28">
        <f>AVERAGEIFS(TTN!W:W,TTN!$T:$T,Param!$I12,TTN!W:W,"&lt;&gt;0")</f>
        <v>6.4545454545454541</v>
      </c>
      <c r="O12" s="28">
        <f>AVERAGEIFS(TTN!X:X,TTN!$T:$T,Param!$I12,TTN!X:X,"&lt;&gt;0")</f>
        <v>5.7272727272727275</v>
      </c>
      <c r="P12" s="28">
        <f>AVERAGEIFS(TTN!Y:Y,TTN!$T:$T,Param!$I12,TTN!Y:Y,"&lt;&gt;0")</f>
        <v>3.9090909090909092</v>
      </c>
      <c r="Q12" s="28">
        <f>AVERAGEIFS(TTN!Z:Z,TTN!$T:$T,Param!$I12,TTN!Z:Z,"&lt;&gt;0")</f>
        <v>10.076923076923077</v>
      </c>
      <c r="R12" s="28">
        <f>AVERAGEIFS(TTN!AA:AA,TTN!$T:$T,Param!$I12,TTN!AA:AA,"&lt;&gt;0")</f>
        <v>31.857142857142858</v>
      </c>
      <c r="T12" s="27">
        <f>AVERAGEIFS(TTN!AC:AC,TTN!$T:$T,Param!$I12,TTN!AC:AC,"&lt;&gt;0")</f>
        <v>52.714285714285715</v>
      </c>
      <c r="U12" s="27">
        <f>AVERAGEIFS(TTN!AD:AD,TTN!$T:$T,Param!$I12,TTN!AD:AD,"&lt;&gt;0")</f>
        <v>8.9230769230769234</v>
      </c>
      <c r="V12" s="27">
        <f>AVERAGEIFS(LPN!AC:AC,LPN!$T:$T,Param!$I12,LPN!AC:AC,"&lt;&gt;0")</f>
        <v>22.928571428571427</v>
      </c>
      <c r="W12" s="27">
        <f>AVERAGEIFS(LPN!AD:AD,LPN!$T:$T,Param!$I12,LPN!AD:AD,"&lt;&gt;0")</f>
        <v>5.833333333333333</v>
      </c>
    </row>
    <row r="13" spans="1:23" ht="15.9" customHeight="1">
      <c r="A13" s="4">
        <v>11110027</v>
      </c>
      <c r="B13" s="4" t="s">
        <v>97</v>
      </c>
      <c r="C13" s="1" t="str">
        <f t="shared" si="1"/>
        <v>1111</v>
      </c>
      <c r="D13" s="1" t="str">
        <f t="shared" si="3"/>
        <v>11</v>
      </c>
      <c r="E13" s="1" t="str">
        <f t="shared" si="2"/>
        <v>Aude</v>
      </c>
      <c r="F13" s="1" t="str">
        <f t="shared" si="0"/>
        <v>Ligue Occitanie</v>
      </c>
      <c r="H13" s="1" t="s">
        <v>213</v>
      </c>
      <c r="I13" s="8" t="s">
        <v>224</v>
      </c>
      <c r="J13" s="8" t="s">
        <v>229</v>
      </c>
      <c r="K13" s="1">
        <v>2</v>
      </c>
      <c r="L13" s="28">
        <f>AVERAGEIFS(TTN!U:U,TTN!$T:$T,Param!$I13,TTN!U:U,"&lt;&gt;0")</f>
        <v>11</v>
      </c>
      <c r="M13" s="28">
        <f>AVERAGEIFS(TTN!V:V,TTN!$T:$T,Param!$I13,TTN!V:V,"&lt;&gt;0")</f>
        <v>13.777777777777779</v>
      </c>
      <c r="N13" s="28">
        <f>AVERAGEIFS(TTN!W:W,TTN!$T:$T,Param!$I13,TTN!W:W,"&lt;&gt;0")</f>
        <v>14.555555555555555</v>
      </c>
      <c r="O13" s="28">
        <f>AVERAGEIFS(TTN!X:X,TTN!$T:$T,Param!$I13,TTN!X:X,"&lt;&gt;0")</f>
        <v>10.333333333333334</v>
      </c>
      <c r="P13" s="28">
        <f>AVERAGEIFS(TTN!Y:Y,TTN!$T:$T,Param!$I13,TTN!Y:Y,"&lt;&gt;0")</f>
        <v>5</v>
      </c>
      <c r="Q13" s="28">
        <f>AVERAGEIFS(TTN!Z:Z,TTN!$T:$T,Param!$I13,TTN!Z:Z,"&lt;&gt;0")</f>
        <v>14.333333333333334</v>
      </c>
      <c r="R13" s="28">
        <f>AVERAGEIFS(TTN!AA:AA,TTN!$T:$T,Param!$I13,TTN!AA:AA,"&lt;&gt;0")</f>
        <v>62</v>
      </c>
      <c r="T13" s="27">
        <f>AVERAGEIFS(TTN!AC:AC,TTN!$T:$T,Param!$I13,TTN!AC:AC,"&lt;&gt;0")</f>
        <v>100.77777777777777</v>
      </c>
      <c r="U13" s="27">
        <f>AVERAGEIFS(TTN!AD:AD,TTN!$T:$T,Param!$I13,TTN!AD:AD,"&lt;&gt;0")</f>
        <v>27.777777777777779</v>
      </c>
      <c r="V13" s="27">
        <f>AVERAGEIFS(LPN!AC:AC,LPN!$T:$T,Param!$I13,LPN!AC:AC,"&lt;&gt;0")</f>
        <v>57.555555555555557</v>
      </c>
      <c r="W13" s="27">
        <f>AVERAGEIFS(LPN!AD:AD,LPN!$T:$T,Param!$I13,LPN!AD:AD,"&lt;&gt;0")</f>
        <v>23.111111111111111</v>
      </c>
    </row>
    <row r="14" spans="1:23" ht="15.9" customHeight="1">
      <c r="A14" s="4">
        <v>11110028</v>
      </c>
      <c r="B14" s="4" t="s">
        <v>98</v>
      </c>
      <c r="C14" s="1" t="str">
        <f t="shared" si="1"/>
        <v>1111</v>
      </c>
      <c r="D14" s="1" t="str">
        <f t="shared" si="3"/>
        <v>11</v>
      </c>
      <c r="E14" s="1" t="str">
        <f t="shared" si="2"/>
        <v>Aude</v>
      </c>
      <c r="F14" s="1" t="str">
        <f t="shared" si="0"/>
        <v>Ligue Occitanie</v>
      </c>
      <c r="H14" s="1" t="s">
        <v>214</v>
      </c>
      <c r="I14" s="25" t="s">
        <v>225</v>
      </c>
      <c r="J14" s="8" t="s">
        <v>229</v>
      </c>
      <c r="K14" s="1">
        <v>1</v>
      </c>
      <c r="L14" s="28">
        <f>AVERAGEIFS(TTN!U:U,TTN!$T:$T,Param!$I14,TTN!U:U,"&lt;&gt;0")</f>
        <v>16.666666666666668</v>
      </c>
      <c r="M14" s="28">
        <f>AVERAGEIFS(TTN!V:V,TTN!$T:$T,Param!$I14,TTN!V:V,"&lt;&gt;0")</f>
        <v>15.333333333333334</v>
      </c>
      <c r="N14" s="28">
        <f>AVERAGEIFS(TTN!W:W,TTN!$T:$T,Param!$I14,TTN!W:W,"&lt;&gt;0")</f>
        <v>10</v>
      </c>
      <c r="O14" s="28">
        <f>AVERAGEIFS(TTN!X:X,TTN!$T:$T,Param!$I14,TTN!X:X,"&lt;&gt;0")</f>
        <v>7.8</v>
      </c>
      <c r="P14" s="28">
        <f>AVERAGEIFS(TTN!Y:Y,TTN!$T:$T,Param!$I14,TTN!Y:Y,"&lt;&gt;0")</f>
        <v>5.1428571428571432</v>
      </c>
      <c r="Q14" s="28">
        <f>AVERAGEIFS(TTN!Z:Z,TTN!$T:$T,Param!$I14,TTN!Z:Z,"&lt;&gt;0")</f>
        <v>7.7</v>
      </c>
      <c r="R14" s="28">
        <f>AVERAGEIFS(TTN!AA:AA,TTN!$T:$T,Param!$I14,TTN!AA:AA,"&lt;&gt;0")</f>
        <v>22.5</v>
      </c>
      <c r="T14" s="27">
        <f>AVERAGEIFS(TTN!AC:AC,TTN!$T:$T,Param!$I14,TTN!AC:AC,"&lt;&gt;0")</f>
        <v>65.599999999999994</v>
      </c>
      <c r="U14" s="27">
        <f>AVERAGEIFS(TTN!AD:AD,TTN!$T:$T,Param!$I14,TTN!AD:AD,"&lt;&gt;0")</f>
        <v>12.25</v>
      </c>
      <c r="V14" s="27">
        <f>AVERAGEIFS(LPN!AC:AC,LPN!$T:$T,Param!$I14,LPN!AC:AC,"&lt;&gt;0")</f>
        <v>24.125</v>
      </c>
      <c r="W14" s="27">
        <f>AVERAGEIFS(LPN!AD:AD,LPN!$T:$T,Param!$I14,LPN!AD:AD,"&lt;&gt;0")</f>
        <v>15</v>
      </c>
    </row>
    <row r="15" spans="1:23" ht="15.9" customHeight="1">
      <c r="A15" s="4">
        <v>11110029</v>
      </c>
      <c r="B15" s="4" t="s">
        <v>99</v>
      </c>
      <c r="C15" s="1" t="str">
        <f t="shared" si="1"/>
        <v>1111</v>
      </c>
      <c r="D15" s="1" t="str">
        <f t="shared" si="3"/>
        <v>11</v>
      </c>
      <c r="E15" s="1" t="str">
        <f t="shared" si="2"/>
        <v>Aude</v>
      </c>
      <c r="F15" s="1" t="str">
        <f t="shared" si="0"/>
        <v>Ligue Occitanie</v>
      </c>
      <c r="M15" s="27"/>
    </row>
    <row r="16" spans="1:23" ht="15.9" customHeight="1">
      <c r="A16" s="4">
        <v>11110032</v>
      </c>
      <c r="B16" s="4" t="s">
        <v>100</v>
      </c>
      <c r="C16" s="1" t="str">
        <f t="shared" si="1"/>
        <v>1111</v>
      </c>
      <c r="D16" s="1" t="str">
        <f t="shared" si="3"/>
        <v>11</v>
      </c>
      <c r="E16" s="1" t="str">
        <f t="shared" si="2"/>
        <v>Aude</v>
      </c>
      <c r="F16" s="1" t="str">
        <f t="shared" si="0"/>
        <v>Ligue Occitanie</v>
      </c>
      <c r="H16" s="1" t="s">
        <v>215</v>
      </c>
      <c r="M16" s="27"/>
    </row>
    <row r="17" spans="1:8" ht="15.9" customHeight="1">
      <c r="A17" s="4">
        <v>11110033</v>
      </c>
      <c r="B17" s="4" t="s">
        <v>187</v>
      </c>
      <c r="C17" s="1" t="str">
        <f t="shared" ref="C17" si="4">LEFT(A17,4)</f>
        <v>1111</v>
      </c>
      <c r="D17" s="1" t="str">
        <f t="shared" ref="D17" si="5">RIGHT(C17,2)</f>
        <v>11</v>
      </c>
      <c r="E17" s="1" t="str">
        <f t="shared" ref="E17" si="6">VLOOKUP(D17,cd,2,FALSE)</f>
        <v>Aude</v>
      </c>
      <c r="F17" s="1" t="str">
        <f t="shared" si="0"/>
        <v>Ligue Occitanie</v>
      </c>
      <c r="H17"/>
    </row>
    <row r="18" spans="1:8" ht="15.9" customHeight="1">
      <c r="A18" s="4">
        <v>11110035</v>
      </c>
      <c r="B18" s="4" t="s">
        <v>439</v>
      </c>
      <c r="C18" s="1" t="str">
        <f t="shared" si="1"/>
        <v>1111</v>
      </c>
      <c r="D18" s="1" t="str">
        <f t="shared" si="3"/>
        <v>11</v>
      </c>
      <c r="E18" s="1" t="str">
        <f t="shared" si="2"/>
        <v>Aude</v>
      </c>
      <c r="F18" s="1" t="str">
        <f t="shared" si="0"/>
        <v>Ligue Occitanie</v>
      </c>
      <c r="H18"/>
    </row>
    <row r="19" spans="1:8" ht="12.9" customHeight="1">
      <c r="A19" s="4">
        <v>11120004</v>
      </c>
      <c r="B19" s="4" t="s">
        <v>20</v>
      </c>
      <c r="C19" s="1" t="str">
        <f t="shared" si="1"/>
        <v>1112</v>
      </c>
      <c r="D19" s="1" t="str">
        <f t="shared" si="3"/>
        <v>12</v>
      </c>
      <c r="E19" s="1" t="str">
        <f t="shared" si="2"/>
        <v>Aveyron</v>
      </c>
      <c r="F19" s="1" t="str">
        <f t="shared" si="0"/>
        <v>Ligue Occitanie</v>
      </c>
      <c r="H19"/>
    </row>
    <row r="20" spans="1:8" ht="15.9" customHeight="1">
      <c r="A20" s="4">
        <v>11120009</v>
      </c>
      <c r="B20" s="4" t="s">
        <v>21</v>
      </c>
      <c r="C20" s="1" t="str">
        <f t="shared" si="1"/>
        <v>1112</v>
      </c>
      <c r="D20" s="1" t="str">
        <f t="shared" si="3"/>
        <v>12</v>
      </c>
      <c r="E20" s="1" t="str">
        <f t="shared" si="2"/>
        <v>Aveyron</v>
      </c>
      <c r="F20" s="1" t="str">
        <f t="shared" si="0"/>
        <v>Ligue Occitanie</v>
      </c>
      <c r="H20"/>
    </row>
    <row r="21" spans="1:8" ht="15.9" customHeight="1">
      <c r="A21" s="4">
        <v>11120017</v>
      </c>
      <c r="B21" s="4" t="s">
        <v>188</v>
      </c>
      <c r="C21" s="1" t="str">
        <f t="shared" si="1"/>
        <v>1112</v>
      </c>
      <c r="D21" s="1" t="str">
        <f t="shared" si="3"/>
        <v>12</v>
      </c>
      <c r="E21" s="1" t="str">
        <f t="shared" si="2"/>
        <v>Aveyron</v>
      </c>
      <c r="F21" s="1" t="str">
        <f t="shared" si="0"/>
        <v>Ligue Occitanie</v>
      </c>
      <c r="H21"/>
    </row>
    <row r="22" spans="1:8" ht="15.9" customHeight="1">
      <c r="A22" s="4">
        <v>11120019</v>
      </c>
      <c r="B22" s="4" t="s">
        <v>253</v>
      </c>
      <c r="C22" s="1" t="str">
        <f t="shared" ref="C22" si="7">LEFT(A22,4)</f>
        <v>1112</v>
      </c>
      <c r="D22" s="1" t="str">
        <f t="shared" ref="D22" si="8">RIGHT(C22,2)</f>
        <v>12</v>
      </c>
      <c r="E22" s="1" t="str">
        <f t="shared" ref="E22" si="9">VLOOKUP(D22,cd,2,FALSE)</f>
        <v>Aveyron</v>
      </c>
      <c r="F22" s="1" t="str">
        <f t="shared" si="0"/>
        <v>Ligue Occitanie</v>
      </c>
      <c r="H22"/>
    </row>
    <row r="23" spans="1:8" ht="15.9" customHeight="1">
      <c r="A23" s="4">
        <v>11120024</v>
      </c>
      <c r="B23" s="4" t="s">
        <v>22</v>
      </c>
      <c r="C23" s="1" t="str">
        <f t="shared" si="1"/>
        <v>1112</v>
      </c>
      <c r="D23" s="1" t="str">
        <f t="shared" si="3"/>
        <v>12</v>
      </c>
      <c r="E23" s="1" t="str">
        <f t="shared" si="2"/>
        <v>Aveyron</v>
      </c>
      <c r="F23" s="1" t="str">
        <f t="shared" si="0"/>
        <v>Ligue Occitanie</v>
      </c>
      <c r="H23"/>
    </row>
    <row r="24" spans="1:8" ht="15.9" customHeight="1">
      <c r="A24" s="4">
        <v>11120025</v>
      </c>
      <c r="B24" s="4" t="s">
        <v>23</v>
      </c>
      <c r="C24" s="1" t="str">
        <f t="shared" si="1"/>
        <v>1112</v>
      </c>
      <c r="D24" s="1" t="str">
        <f t="shared" si="3"/>
        <v>12</v>
      </c>
      <c r="E24" s="1" t="str">
        <f t="shared" si="2"/>
        <v>Aveyron</v>
      </c>
      <c r="F24" s="1" t="str">
        <f t="shared" si="0"/>
        <v>Ligue Occitanie</v>
      </c>
      <c r="H24"/>
    </row>
    <row r="25" spans="1:8" ht="15.9" customHeight="1">
      <c r="A25" s="4">
        <v>11120026</v>
      </c>
      <c r="B25" s="4" t="s">
        <v>24</v>
      </c>
      <c r="C25" s="1" t="str">
        <f t="shared" si="1"/>
        <v>1112</v>
      </c>
      <c r="D25" s="1" t="str">
        <f t="shared" si="3"/>
        <v>12</v>
      </c>
      <c r="E25" s="1" t="str">
        <f t="shared" si="2"/>
        <v>Aveyron</v>
      </c>
      <c r="F25" s="1" t="str">
        <f t="shared" si="0"/>
        <v>Ligue Occitanie</v>
      </c>
      <c r="H25"/>
    </row>
    <row r="26" spans="1:8" ht="15.9" customHeight="1">
      <c r="A26" s="4">
        <v>11120042</v>
      </c>
      <c r="B26" s="4" t="s">
        <v>25</v>
      </c>
      <c r="C26" s="1" t="str">
        <f t="shared" si="1"/>
        <v>1112</v>
      </c>
      <c r="D26" s="1" t="str">
        <f t="shared" si="3"/>
        <v>12</v>
      </c>
      <c r="E26" s="1" t="str">
        <f t="shared" si="2"/>
        <v>Aveyron</v>
      </c>
      <c r="F26" s="1" t="str">
        <f t="shared" si="0"/>
        <v>Ligue Occitanie</v>
      </c>
      <c r="H26"/>
    </row>
    <row r="27" spans="1:8" ht="15.9" customHeight="1">
      <c r="A27" s="4">
        <v>11120043</v>
      </c>
      <c r="B27" s="4" t="s">
        <v>26</v>
      </c>
      <c r="C27" s="1" t="str">
        <f t="shared" si="1"/>
        <v>1112</v>
      </c>
      <c r="D27" s="1" t="str">
        <f t="shared" si="3"/>
        <v>12</v>
      </c>
      <c r="E27" s="1" t="str">
        <f t="shared" si="2"/>
        <v>Aveyron</v>
      </c>
      <c r="F27" s="1" t="str">
        <f t="shared" si="0"/>
        <v>Ligue Occitanie</v>
      </c>
      <c r="H27"/>
    </row>
    <row r="28" spans="1:8" ht="15.9" customHeight="1">
      <c r="A28" s="4">
        <v>11120044</v>
      </c>
      <c r="B28" s="4" t="s">
        <v>27</v>
      </c>
      <c r="C28" s="1" t="str">
        <f t="shared" si="1"/>
        <v>1112</v>
      </c>
      <c r="D28" s="1" t="str">
        <f t="shared" si="3"/>
        <v>12</v>
      </c>
      <c r="E28" s="1" t="str">
        <f t="shared" si="2"/>
        <v>Aveyron</v>
      </c>
      <c r="F28" s="1" t="str">
        <f t="shared" si="0"/>
        <v>Ligue Occitanie</v>
      </c>
      <c r="H28"/>
    </row>
    <row r="29" spans="1:8" ht="15.9" customHeight="1">
      <c r="A29" s="4">
        <v>11120045</v>
      </c>
      <c r="B29" s="4" t="s">
        <v>28</v>
      </c>
      <c r="C29" s="1" t="str">
        <f t="shared" si="1"/>
        <v>1112</v>
      </c>
      <c r="D29" s="1" t="str">
        <f t="shared" si="3"/>
        <v>12</v>
      </c>
      <c r="E29" s="1" t="str">
        <f t="shared" si="2"/>
        <v>Aveyron</v>
      </c>
      <c r="F29" s="1" t="str">
        <f t="shared" si="0"/>
        <v>Ligue Occitanie</v>
      </c>
      <c r="H29"/>
    </row>
    <row r="30" spans="1:8" ht="15.9" customHeight="1">
      <c r="A30" s="4">
        <v>11120046</v>
      </c>
      <c r="B30" s="4" t="s">
        <v>29</v>
      </c>
      <c r="C30" s="1" t="str">
        <f t="shared" si="1"/>
        <v>1112</v>
      </c>
      <c r="D30" s="1" t="str">
        <f t="shared" si="3"/>
        <v>12</v>
      </c>
      <c r="E30" s="1" t="str">
        <f t="shared" si="2"/>
        <v>Aveyron</v>
      </c>
      <c r="F30" s="1" t="str">
        <f t="shared" si="0"/>
        <v>Ligue Occitanie</v>
      </c>
      <c r="H30"/>
    </row>
    <row r="31" spans="1:8" ht="15.9" customHeight="1">
      <c r="A31" s="4">
        <v>11120047</v>
      </c>
      <c r="B31" s="4" t="s">
        <v>30</v>
      </c>
      <c r="C31" s="1" t="str">
        <f t="shared" si="1"/>
        <v>1112</v>
      </c>
      <c r="D31" s="1" t="str">
        <f t="shared" si="3"/>
        <v>12</v>
      </c>
      <c r="E31" s="1" t="str">
        <f t="shared" si="2"/>
        <v>Aveyron</v>
      </c>
      <c r="F31" s="1" t="str">
        <f t="shared" si="0"/>
        <v>Ligue Occitanie</v>
      </c>
      <c r="H31"/>
    </row>
    <row r="32" spans="1:8" ht="15.9" customHeight="1">
      <c r="A32" s="4">
        <v>11120052</v>
      </c>
      <c r="B32" s="4" t="s">
        <v>178</v>
      </c>
      <c r="C32" s="1" t="str">
        <f t="shared" si="1"/>
        <v>1112</v>
      </c>
      <c r="D32" s="1" t="str">
        <f t="shared" si="3"/>
        <v>12</v>
      </c>
      <c r="E32" s="1" t="str">
        <f t="shared" si="2"/>
        <v>Aveyron</v>
      </c>
      <c r="F32" s="1" t="str">
        <f t="shared" si="0"/>
        <v>Ligue Occitanie</v>
      </c>
      <c r="H32"/>
    </row>
    <row r="33" spans="1:8" ht="15.9" customHeight="1">
      <c r="A33" s="4">
        <v>11300003</v>
      </c>
      <c r="B33" s="4" t="s">
        <v>101</v>
      </c>
      <c r="C33" s="1" t="str">
        <f t="shared" si="1"/>
        <v>1130</v>
      </c>
      <c r="D33" s="1" t="str">
        <f t="shared" si="3"/>
        <v>30</v>
      </c>
      <c r="E33" s="1" t="str">
        <f t="shared" si="2"/>
        <v>Gard</v>
      </c>
      <c r="F33" s="1" t="str">
        <f t="shared" si="0"/>
        <v>Ligue Occitanie</v>
      </c>
      <c r="H33"/>
    </row>
    <row r="34" spans="1:8" ht="15.9" customHeight="1">
      <c r="A34" s="4">
        <v>11300004</v>
      </c>
      <c r="B34" s="4" t="s">
        <v>102</v>
      </c>
      <c r="C34" s="1" t="str">
        <f t="shared" si="1"/>
        <v>1130</v>
      </c>
      <c r="D34" s="1" t="str">
        <f t="shared" si="3"/>
        <v>30</v>
      </c>
      <c r="E34" s="1" t="str">
        <f t="shared" si="2"/>
        <v>Gard</v>
      </c>
      <c r="F34" s="1" t="str">
        <f t="shared" ref="F34:F65" si="10">VLOOKUP(E34,I:J,2,FALSE)</f>
        <v>Ligue Occitanie</v>
      </c>
      <c r="H34"/>
    </row>
    <row r="35" spans="1:8" ht="15.9" customHeight="1">
      <c r="A35" s="4">
        <v>11300005</v>
      </c>
      <c r="B35" s="4" t="s">
        <v>103</v>
      </c>
      <c r="C35" s="1" t="str">
        <f t="shared" si="1"/>
        <v>1130</v>
      </c>
      <c r="D35" s="1" t="str">
        <f t="shared" si="3"/>
        <v>30</v>
      </c>
      <c r="E35" s="1" t="str">
        <f t="shared" si="2"/>
        <v>Gard</v>
      </c>
      <c r="F35" s="1" t="str">
        <f t="shared" si="10"/>
        <v>Ligue Occitanie</v>
      </c>
      <c r="H35"/>
    </row>
    <row r="36" spans="1:8" ht="15.9" customHeight="1">
      <c r="A36" s="4">
        <v>11300006</v>
      </c>
      <c r="B36" s="4" t="s">
        <v>104</v>
      </c>
      <c r="C36" s="1" t="str">
        <f t="shared" si="1"/>
        <v>1130</v>
      </c>
      <c r="D36" s="1" t="str">
        <f t="shared" si="3"/>
        <v>30</v>
      </c>
      <c r="E36" s="1" t="str">
        <f t="shared" ref="E36:E69" si="11">VLOOKUP(D36,cd,2,FALSE)</f>
        <v>Gard</v>
      </c>
      <c r="F36" s="1" t="str">
        <f t="shared" si="10"/>
        <v>Ligue Occitanie</v>
      </c>
      <c r="H36"/>
    </row>
    <row r="37" spans="1:8" ht="15.9" customHeight="1">
      <c r="A37" s="4">
        <v>11300007</v>
      </c>
      <c r="B37" s="4" t="s">
        <v>105</v>
      </c>
      <c r="C37" s="1" t="str">
        <f t="shared" si="1"/>
        <v>1130</v>
      </c>
      <c r="D37" s="1" t="str">
        <f t="shared" si="3"/>
        <v>30</v>
      </c>
      <c r="E37" s="1" t="str">
        <f t="shared" si="11"/>
        <v>Gard</v>
      </c>
      <c r="F37" s="1" t="str">
        <f t="shared" si="10"/>
        <v>Ligue Occitanie</v>
      </c>
      <c r="H37"/>
    </row>
    <row r="38" spans="1:8" ht="15.9" customHeight="1">
      <c r="A38" s="4">
        <v>11300008</v>
      </c>
      <c r="B38" s="4" t="s">
        <v>106</v>
      </c>
      <c r="C38" s="1" t="str">
        <f t="shared" si="1"/>
        <v>1130</v>
      </c>
      <c r="D38" s="1" t="str">
        <f t="shared" si="3"/>
        <v>30</v>
      </c>
      <c r="E38" s="1" t="str">
        <f t="shared" si="11"/>
        <v>Gard</v>
      </c>
      <c r="F38" s="1" t="str">
        <f t="shared" si="10"/>
        <v>Ligue Occitanie</v>
      </c>
      <c r="H38"/>
    </row>
    <row r="39" spans="1:8" ht="15.9" customHeight="1">
      <c r="A39" s="4">
        <v>11300010</v>
      </c>
      <c r="B39" s="4" t="s">
        <v>107</v>
      </c>
      <c r="C39" s="1" t="str">
        <f t="shared" si="1"/>
        <v>1130</v>
      </c>
      <c r="D39" s="1" t="str">
        <f t="shared" si="3"/>
        <v>30</v>
      </c>
      <c r="E39" s="1" t="str">
        <f t="shared" si="11"/>
        <v>Gard</v>
      </c>
      <c r="F39" s="1" t="str">
        <f t="shared" si="10"/>
        <v>Ligue Occitanie</v>
      </c>
      <c r="H39"/>
    </row>
    <row r="40" spans="1:8" ht="15.9" customHeight="1">
      <c r="A40" s="4">
        <v>11300012</v>
      </c>
      <c r="B40" s="4" t="s">
        <v>108</v>
      </c>
      <c r="C40" s="1" t="str">
        <f t="shared" si="1"/>
        <v>1130</v>
      </c>
      <c r="D40" s="1" t="str">
        <f t="shared" si="3"/>
        <v>30</v>
      </c>
      <c r="E40" s="1" t="str">
        <f t="shared" si="11"/>
        <v>Gard</v>
      </c>
      <c r="F40" s="1" t="str">
        <f t="shared" si="10"/>
        <v>Ligue Occitanie</v>
      </c>
      <c r="H40"/>
    </row>
    <row r="41" spans="1:8" ht="15.9" customHeight="1">
      <c r="A41" s="4">
        <v>11300014</v>
      </c>
      <c r="B41" s="4" t="s">
        <v>109</v>
      </c>
      <c r="C41" s="1" t="str">
        <f t="shared" si="1"/>
        <v>1130</v>
      </c>
      <c r="D41" s="1" t="str">
        <f t="shared" si="3"/>
        <v>30</v>
      </c>
      <c r="E41" s="1" t="str">
        <f t="shared" si="11"/>
        <v>Gard</v>
      </c>
      <c r="F41" s="1" t="str">
        <f t="shared" si="10"/>
        <v>Ligue Occitanie</v>
      </c>
      <c r="H41"/>
    </row>
    <row r="42" spans="1:8" ht="15.9" customHeight="1">
      <c r="A42" s="4">
        <v>11300015</v>
      </c>
      <c r="B42" s="4" t="s">
        <v>110</v>
      </c>
      <c r="C42" s="1" t="str">
        <f t="shared" si="1"/>
        <v>1130</v>
      </c>
      <c r="D42" s="1" t="str">
        <f t="shared" si="3"/>
        <v>30</v>
      </c>
      <c r="E42" s="1" t="str">
        <f t="shared" si="11"/>
        <v>Gard</v>
      </c>
      <c r="F42" s="1" t="str">
        <f t="shared" si="10"/>
        <v>Ligue Occitanie</v>
      </c>
      <c r="H42"/>
    </row>
    <row r="43" spans="1:8" ht="15.9" customHeight="1">
      <c r="A43" s="4">
        <v>11300016</v>
      </c>
      <c r="B43" s="4" t="s">
        <v>179</v>
      </c>
      <c r="C43" s="1" t="str">
        <f t="shared" si="1"/>
        <v>1130</v>
      </c>
      <c r="D43" s="1" t="str">
        <f t="shared" si="3"/>
        <v>30</v>
      </c>
      <c r="E43" s="1" t="str">
        <f t="shared" si="11"/>
        <v>Gard</v>
      </c>
      <c r="F43" s="1" t="str">
        <f t="shared" si="10"/>
        <v>Ligue Occitanie</v>
      </c>
      <c r="H43"/>
    </row>
    <row r="44" spans="1:8" ht="15.9" customHeight="1">
      <c r="A44" s="4">
        <v>11300017</v>
      </c>
      <c r="B44" s="4" t="s">
        <v>111</v>
      </c>
      <c r="C44" s="1" t="str">
        <f t="shared" si="1"/>
        <v>1130</v>
      </c>
      <c r="D44" s="1" t="str">
        <f t="shared" si="3"/>
        <v>30</v>
      </c>
      <c r="E44" s="1" t="str">
        <f t="shared" si="11"/>
        <v>Gard</v>
      </c>
      <c r="F44" s="1" t="str">
        <f t="shared" si="10"/>
        <v>Ligue Occitanie</v>
      </c>
      <c r="H44"/>
    </row>
    <row r="45" spans="1:8" ht="15.9" customHeight="1">
      <c r="A45" s="4">
        <v>11300018</v>
      </c>
      <c r="B45" s="4" t="s">
        <v>112</v>
      </c>
      <c r="C45" s="1" t="str">
        <f t="shared" si="1"/>
        <v>1130</v>
      </c>
      <c r="D45" s="1" t="str">
        <f t="shared" si="3"/>
        <v>30</v>
      </c>
      <c r="E45" s="1" t="str">
        <f t="shared" si="11"/>
        <v>Gard</v>
      </c>
      <c r="F45" s="1" t="str">
        <f t="shared" si="10"/>
        <v>Ligue Occitanie</v>
      </c>
      <c r="H45"/>
    </row>
    <row r="46" spans="1:8" ht="15.9" customHeight="1">
      <c r="A46" s="4">
        <v>11300019</v>
      </c>
      <c r="B46" s="4" t="s">
        <v>170</v>
      </c>
      <c r="C46" s="1" t="str">
        <f t="shared" si="1"/>
        <v>1130</v>
      </c>
      <c r="D46" s="1" t="str">
        <f t="shared" si="3"/>
        <v>30</v>
      </c>
      <c r="E46" s="1" t="str">
        <f t="shared" si="11"/>
        <v>Gard</v>
      </c>
      <c r="F46" s="1" t="str">
        <f t="shared" si="10"/>
        <v>Ligue Occitanie</v>
      </c>
      <c r="H46"/>
    </row>
    <row r="47" spans="1:8" ht="15.9" customHeight="1">
      <c r="A47" s="4">
        <v>11300021</v>
      </c>
      <c r="B47" s="4" t="s">
        <v>113</v>
      </c>
      <c r="C47" s="1" t="str">
        <f t="shared" si="1"/>
        <v>1130</v>
      </c>
      <c r="D47" s="1" t="str">
        <f t="shared" si="3"/>
        <v>30</v>
      </c>
      <c r="E47" s="1" t="str">
        <f t="shared" si="11"/>
        <v>Gard</v>
      </c>
      <c r="F47" s="1" t="str">
        <f t="shared" si="10"/>
        <v>Ligue Occitanie</v>
      </c>
      <c r="H47"/>
    </row>
    <row r="48" spans="1:8" ht="15.9" customHeight="1">
      <c r="A48" s="4">
        <v>11300022</v>
      </c>
      <c r="B48" s="4" t="s">
        <v>114</v>
      </c>
      <c r="C48" s="1" t="str">
        <f t="shared" si="1"/>
        <v>1130</v>
      </c>
      <c r="D48" s="1" t="str">
        <f t="shared" si="3"/>
        <v>30</v>
      </c>
      <c r="E48" s="1" t="str">
        <f t="shared" si="11"/>
        <v>Gard</v>
      </c>
      <c r="F48" s="1" t="str">
        <f t="shared" si="10"/>
        <v>Ligue Occitanie</v>
      </c>
      <c r="H48"/>
    </row>
    <row r="49" spans="1:8" ht="15.9" customHeight="1">
      <c r="A49" s="4">
        <v>11300023</v>
      </c>
      <c r="B49" s="4" t="s">
        <v>115</v>
      </c>
      <c r="C49" s="1" t="str">
        <f t="shared" si="1"/>
        <v>1130</v>
      </c>
      <c r="D49" s="1" t="str">
        <f t="shared" si="3"/>
        <v>30</v>
      </c>
      <c r="E49" s="1" t="str">
        <f t="shared" si="11"/>
        <v>Gard</v>
      </c>
      <c r="F49" s="1" t="str">
        <f t="shared" si="10"/>
        <v>Ligue Occitanie</v>
      </c>
      <c r="H49"/>
    </row>
    <row r="50" spans="1:8" ht="15.9" customHeight="1">
      <c r="A50" s="4">
        <v>11300025</v>
      </c>
      <c r="B50" s="4" t="s">
        <v>116</v>
      </c>
      <c r="C50" s="1" t="str">
        <f t="shared" si="1"/>
        <v>1130</v>
      </c>
      <c r="D50" s="1" t="str">
        <f t="shared" si="3"/>
        <v>30</v>
      </c>
      <c r="E50" s="1" t="str">
        <f t="shared" si="11"/>
        <v>Gard</v>
      </c>
      <c r="F50" s="1" t="str">
        <f t="shared" si="10"/>
        <v>Ligue Occitanie</v>
      </c>
      <c r="H50"/>
    </row>
    <row r="51" spans="1:8" ht="15.9" customHeight="1">
      <c r="A51" s="4">
        <v>11300028</v>
      </c>
      <c r="B51" s="4" t="s">
        <v>117</v>
      </c>
      <c r="C51" s="1" t="str">
        <f t="shared" si="1"/>
        <v>1130</v>
      </c>
      <c r="D51" s="1" t="str">
        <f t="shared" si="3"/>
        <v>30</v>
      </c>
      <c r="E51" s="1" t="str">
        <f t="shared" si="11"/>
        <v>Gard</v>
      </c>
      <c r="F51" s="1" t="str">
        <f t="shared" si="10"/>
        <v>Ligue Occitanie</v>
      </c>
      <c r="H51"/>
    </row>
    <row r="52" spans="1:8" ht="15.9" customHeight="1">
      <c r="A52" s="4">
        <v>11300032</v>
      </c>
      <c r="B52" s="4" t="s">
        <v>118</v>
      </c>
      <c r="C52" s="1" t="str">
        <f t="shared" si="1"/>
        <v>1130</v>
      </c>
      <c r="D52" s="1" t="str">
        <f t="shared" si="3"/>
        <v>30</v>
      </c>
      <c r="E52" s="1" t="str">
        <f t="shared" si="11"/>
        <v>Gard</v>
      </c>
      <c r="F52" s="1" t="str">
        <f t="shared" si="10"/>
        <v>Ligue Occitanie</v>
      </c>
      <c r="H52"/>
    </row>
    <row r="53" spans="1:8" ht="15.9" customHeight="1">
      <c r="A53" s="4">
        <v>11300039</v>
      </c>
      <c r="B53" s="4" t="s">
        <v>119</v>
      </c>
      <c r="C53" s="1" t="str">
        <f t="shared" si="1"/>
        <v>1130</v>
      </c>
      <c r="D53" s="1" t="str">
        <f t="shared" si="3"/>
        <v>30</v>
      </c>
      <c r="E53" s="1" t="str">
        <f t="shared" si="11"/>
        <v>Gard</v>
      </c>
      <c r="F53" s="1" t="str">
        <f t="shared" si="10"/>
        <v>Ligue Occitanie</v>
      </c>
      <c r="H53"/>
    </row>
    <row r="54" spans="1:8" ht="15.9" customHeight="1">
      <c r="A54" s="4">
        <v>11300040</v>
      </c>
      <c r="B54" s="4" t="s">
        <v>120</v>
      </c>
      <c r="C54" s="1" t="str">
        <f t="shared" si="1"/>
        <v>1130</v>
      </c>
      <c r="D54" s="1" t="str">
        <f t="shared" si="3"/>
        <v>30</v>
      </c>
      <c r="E54" s="1" t="str">
        <f t="shared" si="11"/>
        <v>Gard</v>
      </c>
      <c r="F54" s="1" t="str">
        <f t="shared" si="10"/>
        <v>Ligue Occitanie</v>
      </c>
      <c r="H54"/>
    </row>
    <row r="55" spans="1:8" ht="15.9" customHeight="1">
      <c r="A55" s="4">
        <v>11300041</v>
      </c>
      <c r="B55" s="4" t="s">
        <v>121</v>
      </c>
      <c r="C55" s="1" t="str">
        <f t="shared" si="1"/>
        <v>1130</v>
      </c>
      <c r="D55" s="1" t="str">
        <f t="shared" si="3"/>
        <v>30</v>
      </c>
      <c r="E55" s="1" t="str">
        <f t="shared" si="11"/>
        <v>Gard</v>
      </c>
      <c r="F55" s="1" t="str">
        <f t="shared" si="10"/>
        <v>Ligue Occitanie</v>
      </c>
      <c r="H55"/>
    </row>
    <row r="56" spans="1:8" ht="15.9" customHeight="1">
      <c r="A56" s="4">
        <v>11300047</v>
      </c>
      <c r="B56" s="4" t="s">
        <v>122</v>
      </c>
      <c r="C56" s="1" t="str">
        <f t="shared" si="1"/>
        <v>1130</v>
      </c>
      <c r="D56" s="1" t="str">
        <f t="shared" si="3"/>
        <v>30</v>
      </c>
      <c r="E56" s="1" t="str">
        <f t="shared" si="11"/>
        <v>Gard</v>
      </c>
      <c r="F56" s="1" t="str">
        <f t="shared" si="10"/>
        <v>Ligue Occitanie</v>
      </c>
      <c r="H56"/>
    </row>
    <row r="57" spans="1:8" ht="15.9" customHeight="1">
      <c r="A57" s="4">
        <v>11300050</v>
      </c>
      <c r="B57" s="4" t="s">
        <v>123</v>
      </c>
      <c r="C57" s="1" t="str">
        <f t="shared" si="1"/>
        <v>1130</v>
      </c>
      <c r="D57" s="1" t="str">
        <f t="shared" si="3"/>
        <v>30</v>
      </c>
      <c r="E57" s="1" t="str">
        <f t="shared" si="11"/>
        <v>Gard</v>
      </c>
      <c r="F57" s="1" t="str">
        <f t="shared" si="10"/>
        <v>Ligue Occitanie</v>
      </c>
      <c r="H57"/>
    </row>
    <row r="58" spans="1:8" ht="15.9" customHeight="1">
      <c r="A58" s="4">
        <v>11300055</v>
      </c>
      <c r="B58" s="4" t="s">
        <v>124</v>
      </c>
      <c r="C58" s="1" t="str">
        <f t="shared" si="1"/>
        <v>1130</v>
      </c>
      <c r="D58" s="1" t="str">
        <f t="shared" si="3"/>
        <v>30</v>
      </c>
      <c r="E58" s="1" t="str">
        <f t="shared" si="11"/>
        <v>Gard</v>
      </c>
      <c r="F58" s="1" t="str">
        <f t="shared" si="10"/>
        <v>Ligue Occitanie</v>
      </c>
      <c r="H58"/>
    </row>
    <row r="59" spans="1:8" ht="15.9" customHeight="1">
      <c r="A59" s="4">
        <v>11300056</v>
      </c>
      <c r="B59" s="4" t="s">
        <v>189</v>
      </c>
      <c r="C59" s="1" t="str">
        <f t="shared" si="1"/>
        <v>1130</v>
      </c>
      <c r="D59" s="1" t="str">
        <f t="shared" si="3"/>
        <v>30</v>
      </c>
      <c r="E59" s="1" t="str">
        <f t="shared" si="11"/>
        <v>Gard</v>
      </c>
      <c r="F59" s="1" t="str">
        <f t="shared" si="10"/>
        <v>Ligue Occitanie</v>
      </c>
      <c r="H59"/>
    </row>
    <row r="60" spans="1:8" ht="15.9" customHeight="1">
      <c r="A60" s="4">
        <v>11300057</v>
      </c>
      <c r="B60" s="4" t="s">
        <v>254</v>
      </c>
      <c r="C60" s="1" t="str">
        <f t="shared" si="1"/>
        <v>1130</v>
      </c>
      <c r="D60" s="1" t="str">
        <f t="shared" si="3"/>
        <v>30</v>
      </c>
      <c r="E60" s="1" t="str">
        <f t="shared" si="11"/>
        <v>Gard</v>
      </c>
      <c r="F60" s="1" t="str">
        <f t="shared" si="10"/>
        <v>Ligue Occitanie</v>
      </c>
      <c r="H60"/>
    </row>
    <row r="61" spans="1:8" ht="15.9" customHeight="1">
      <c r="A61" s="4">
        <v>11300059</v>
      </c>
      <c r="B61" s="4" t="s">
        <v>440</v>
      </c>
      <c r="C61" s="1" t="str">
        <f t="shared" ref="C61" si="12">LEFT(A61,4)</f>
        <v>1130</v>
      </c>
      <c r="D61" s="1" t="str">
        <f t="shared" ref="D61" si="13">RIGHT(C61,2)</f>
        <v>30</v>
      </c>
      <c r="E61" s="1" t="str">
        <f t="shared" ref="E61" si="14">VLOOKUP(D61,cd,2,FALSE)</f>
        <v>Gard</v>
      </c>
      <c r="F61" s="1" t="str">
        <f t="shared" si="10"/>
        <v>Ligue Occitanie</v>
      </c>
      <c r="H61"/>
    </row>
    <row r="62" spans="1:8" ht="15.9" customHeight="1">
      <c r="A62" s="4">
        <v>11310005</v>
      </c>
      <c r="B62" s="4" t="s">
        <v>31</v>
      </c>
      <c r="C62" s="1" t="str">
        <f t="shared" si="1"/>
        <v>1131</v>
      </c>
      <c r="D62" s="1" t="str">
        <f t="shared" si="3"/>
        <v>31</v>
      </c>
      <c r="E62" s="1" t="str">
        <f t="shared" si="11"/>
        <v>Haute Garonne</v>
      </c>
      <c r="F62" s="1" t="str">
        <f t="shared" si="10"/>
        <v>Ligue Occitanie</v>
      </c>
      <c r="H62"/>
    </row>
    <row r="63" spans="1:8" ht="15.9" customHeight="1">
      <c r="A63" s="4">
        <v>11310006</v>
      </c>
      <c r="B63" s="4" t="s">
        <v>32</v>
      </c>
      <c r="C63" s="1" t="str">
        <f t="shared" si="1"/>
        <v>1131</v>
      </c>
      <c r="D63" s="1" t="str">
        <f t="shared" si="3"/>
        <v>31</v>
      </c>
      <c r="E63" s="1" t="str">
        <f t="shared" si="11"/>
        <v>Haute Garonne</v>
      </c>
      <c r="F63" s="1" t="str">
        <f t="shared" si="10"/>
        <v>Ligue Occitanie</v>
      </c>
      <c r="H63"/>
    </row>
    <row r="64" spans="1:8" ht="15.9" customHeight="1">
      <c r="A64" s="4">
        <v>11310008</v>
      </c>
      <c r="B64" s="4" t="s">
        <v>180</v>
      </c>
      <c r="C64" s="1" t="str">
        <f t="shared" si="1"/>
        <v>1131</v>
      </c>
      <c r="D64" s="1" t="str">
        <f t="shared" si="3"/>
        <v>31</v>
      </c>
      <c r="E64" s="1" t="str">
        <f t="shared" si="11"/>
        <v>Haute Garonne</v>
      </c>
      <c r="F64" s="1" t="str">
        <f t="shared" si="10"/>
        <v>Ligue Occitanie</v>
      </c>
      <c r="H64"/>
    </row>
    <row r="65" spans="1:8" ht="15.9" customHeight="1">
      <c r="A65" s="4">
        <v>11310011</v>
      </c>
      <c r="B65" s="4" t="s">
        <v>171</v>
      </c>
      <c r="C65" s="1" t="str">
        <f t="shared" si="1"/>
        <v>1131</v>
      </c>
      <c r="D65" s="1" t="str">
        <f t="shared" si="3"/>
        <v>31</v>
      </c>
      <c r="E65" s="1" t="str">
        <f t="shared" si="11"/>
        <v>Haute Garonne</v>
      </c>
      <c r="F65" s="1" t="str">
        <f t="shared" si="10"/>
        <v>Ligue Occitanie</v>
      </c>
      <c r="H65"/>
    </row>
    <row r="66" spans="1:8" ht="15.9" customHeight="1">
      <c r="A66" s="4">
        <v>11310019</v>
      </c>
      <c r="B66" s="4" t="s">
        <v>33</v>
      </c>
      <c r="C66" s="1" t="str">
        <f t="shared" si="1"/>
        <v>1131</v>
      </c>
      <c r="D66" s="1" t="str">
        <f t="shared" si="3"/>
        <v>31</v>
      </c>
      <c r="E66" s="1" t="str">
        <f t="shared" si="11"/>
        <v>Haute Garonne</v>
      </c>
      <c r="F66" s="1" t="str">
        <f t="shared" ref="F66:F97" si="15">VLOOKUP(E66,I:J,2,FALSE)</f>
        <v>Ligue Occitanie</v>
      </c>
      <c r="H66"/>
    </row>
    <row r="67" spans="1:8" ht="15.9" customHeight="1">
      <c r="A67" s="4">
        <v>11310029</v>
      </c>
      <c r="B67" s="4" t="s">
        <v>34</v>
      </c>
      <c r="C67" s="1" t="str">
        <f t="shared" si="1"/>
        <v>1131</v>
      </c>
      <c r="D67" s="1" t="str">
        <f t="shared" si="3"/>
        <v>31</v>
      </c>
      <c r="E67" s="1" t="str">
        <f t="shared" si="11"/>
        <v>Haute Garonne</v>
      </c>
      <c r="F67" s="1" t="str">
        <f t="shared" si="15"/>
        <v>Ligue Occitanie</v>
      </c>
      <c r="H67"/>
    </row>
    <row r="68" spans="1:8" ht="15.9" customHeight="1">
      <c r="A68" s="4">
        <v>11310033</v>
      </c>
      <c r="B68" s="4" t="s">
        <v>35</v>
      </c>
      <c r="C68" s="1" t="str">
        <f t="shared" si="1"/>
        <v>1131</v>
      </c>
      <c r="D68" s="1" t="str">
        <f t="shared" si="3"/>
        <v>31</v>
      </c>
      <c r="E68" s="1" t="str">
        <f t="shared" si="11"/>
        <v>Haute Garonne</v>
      </c>
      <c r="F68" s="1" t="str">
        <f t="shared" si="15"/>
        <v>Ligue Occitanie</v>
      </c>
      <c r="H68"/>
    </row>
    <row r="69" spans="1:8" ht="15.9" customHeight="1">
      <c r="A69" s="4">
        <v>11310047</v>
      </c>
      <c r="B69" s="4" t="s">
        <v>36</v>
      </c>
      <c r="C69" s="1" t="str">
        <f t="shared" si="1"/>
        <v>1131</v>
      </c>
      <c r="D69" s="1" t="str">
        <f t="shared" si="3"/>
        <v>31</v>
      </c>
      <c r="E69" s="1" t="str">
        <f t="shared" si="11"/>
        <v>Haute Garonne</v>
      </c>
      <c r="F69" s="1" t="str">
        <f t="shared" si="15"/>
        <v>Ligue Occitanie</v>
      </c>
      <c r="H69"/>
    </row>
    <row r="70" spans="1:8" ht="15.9" customHeight="1">
      <c r="A70" s="4">
        <v>11310060</v>
      </c>
      <c r="B70" s="4" t="s">
        <v>37</v>
      </c>
      <c r="C70" s="1" t="str">
        <f t="shared" si="1"/>
        <v>1131</v>
      </c>
      <c r="D70" s="1" t="str">
        <f t="shared" si="3"/>
        <v>31</v>
      </c>
      <c r="E70" s="1" t="str">
        <f t="shared" ref="E70:E103" si="16">VLOOKUP(D70,cd,2,FALSE)</f>
        <v>Haute Garonne</v>
      </c>
      <c r="F70" s="1" t="str">
        <f t="shared" si="15"/>
        <v>Ligue Occitanie</v>
      </c>
      <c r="H70"/>
    </row>
    <row r="71" spans="1:8" ht="15.9" customHeight="1">
      <c r="A71" s="4">
        <v>11310064</v>
      </c>
      <c r="B71" s="4" t="s">
        <v>38</v>
      </c>
      <c r="C71" s="1" t="str">
        <f t="shared" ref="C71:C137" si="17">LEFT(A71,4)</f>
        <v>1131</v>
      </c>
      <c r="D71" s="1" t="str">
        <f t="shared" ref="D71:D137" si="18">RIGHT(C71,2)</f>
        <v>31</v>
      </c>
      <c r="E71" s="1" t="str">
        <f t="shared" si="16"/>
        <v>Haute Garonne</v>
      </c>
      <c r="F71" s="1" t="str">
        <f t="shared" si="15"/>
        <v>Ligue Occitanie</v>
      </c>
      <c r="H71"/>
    </row>
    <row r="72" spans="1:8" ht="15.9" customHeight="1">
      <c r="A72" s="4">
        <v>11310070</v>
      </c>
      <c r="B72" s="4" t="s">
        <v>39</v>
      </c>
      <c r="C72" s="1" t="str">
        <f t="shared" si="17"/>
        <v>1131</v>
      </c>
      <c r="D72" s="1" t="str">
        <f t="shared" si="18"/>
        <v>31</v>
      </c>
      <c r="E72" s="1" t="str">
        <f t="shared" si="16"/>
        <v>Haute Garonne</v>
      </c>
      <c r="F72" s="1" t="str">
        <f t="shared" si="15"/>
        <v>Ligue Occitanie</v>
      </c>
      <c r="H72"/>
    </row>
    <row r="73" spans="1:8" ht="15.9" customHeight="1">
      <c r="A73" s="4">
        <v>11310075</v>
      </c>
      <c r="B73" s="4" t="s">
        <v>40</v>
      </c>
      <c r="C73" s="1" t="str">
        <f t="shared" si="17"/>
        <v>1131</v>
      </c>
      <c r="D73" s="1" t="str">
        <f t="shared" si="18"/>
        <v>31</v>
      </c>
      <c r="E73" s="1" t="str">
        <f t="shared" si="16"/>
        <v>Haute Garonne</v>
      </c>
      <c r="F73" s="1" t="str">
        <f t="shared" si="15"/>
        <v>Ligue Occitanie</v>
      </c>
      <c r="H73"/>
    </row>
    <row r="74" spans="1:8" ht="15.9" customHeight="1">
      <c r="A74" s="4">
        <v>11310076</v>
      </c>
      <c r="B74" s="4" t="s">
        <v>41</v>
      </c>
      <c r="C74" s="1" t="str">
        <f t="shared" si="17"/>
        <v>1131</v>
      </c>
      <c r="D74" s="1" t="str">
        <f t="shared" si="18"/>
        <v>31</v>
      </c>
      <c r="E74" s="1" t="str">
        <f t="shared" si="16"/>
        <v>Haute Garonne</v>
      </c>
      <c r="F74" s="1" t="str">
        <f t="shared" si="15"/>
        <v>Ligue Occitanie</v>
      </c>
      <c r="H74"/>
    </row>
    <row r="75" spans="1:8" ht="15.9" customHeight="1">
      <c r="A75" s="4">
        <v>11310077</v>
      </c>
      <c r="B75" s="4" t="s">
        <v>42</v>
      </c>
      <c r="C75" s="1" t="str">
        <f t="shared" si="17"/>
        <v>1131</v>
      </c>
      <c r="D75" s="1" t="str">
        <f t="shared" si="18"/>
        <v>31</v>
      </c>
      <c r="E75" s="1" t="str">
        <f t="shared" si="16"/>
        <v>Haute Garonne</v>
      </c>
      <c r="F75" s="1" t="str">
        <f t="shared" si="15"/>
        <v>Ligue Occitanie</v>
      </c>
      <c r="H75"/>
    </row>
    <row r="76" spans="1:8" ht="15.9" customHeight="1">
      <c r="A76" s="4">
        <v>11310098</v>
      </c>
      <c r="B76" s="4" t="s">
        <v>43</v>
      </c>
      <c r="C76" s="1" t="str">
        <f t="shared" si="17"/>
        <v>1131</v>
      </c>
      <c r="D76" s="1" t="str">
        <f t="shared" si="18"/>
        <v>31</v>
      </c>
      <c r="E76" s="1" t="str">
        <f t="shared" si="16"/>
        <v>Haute Garonne</v>
      </c>
      <c r="F76" s="1" t="str">
        <f t="shared" si="15"/>
        <v>Ligue Occitanie</v>
      </c>
      <c r="H76"/>
    </row>
    <row r="77" spans="1:8" ht="15.9" customHeight="1">
      <c r="A77" s="4">
        <v>11310099</v>
      </c>
      <c r="B77" s="4" t="s">
        <v>44</v>
      </c>
      <c r="C77" s="1" t="str">
        <f t="shared" si="17"/>
        <v>1131</v>
      </c>
      <c r="D77" s="1" t="str">
        <f t="shared" si="18"/>
        <v>31</v>
      </c>
      <c r="E77" s="1" t="str">
        <f t="shared" si="16"/>
        <v>Haute Garonne</v>
      </c>
      <c r="F77" s="1" t="str">
        <f t="shared" si="15"/>
        <v>Ligue Occitanie</v>
      </c>
      <c r="H77"/>
    </row>
    <row r="78" spans="1:8" ht="15.9" customHeight="1">
      <c r="A78" s="4">
        <v>11310115</v>
      </c>
      <c r="B78" s="4" t="s">
        <v>45</v>
      </c>
      <c r="C78" s="1" t="str">
        <f t="shared" si="17"/>
        <v>1131</v>
      </c>
      <c r="D78" s="1" t="str">
        <f t="shared" si="18"/>
        <v>31</v>
      </c>
      <c r="E78" s="1" t="str">
        <f t="shared" si="16"/>
        <v>Haute Garonne</v>
      </c>
      <c r="F78" s="1" t="str">
        <f t="shared" si="15"/>
        <v>Ligue Occitanie</v>
      </c>
      <c r="H78"/>
    </row>
    <row r="79" spans="1:8" ht="15.9" customHeight="1">
      <c r="A79" s="4">
        <v>11310117</v>
      </c>
      <c r="B79" s="4" t="s">
        <v>46</v>
      </c>
      <c r="C79" s="1" t="str">
        <f t="shared" si="17"/>
        <v>1131</v>
      </c>
      <c r="D79" s="1" t="str">
        <f t="shared" si="18"/>
        <v>31</v>
      </c>
      <c r="E79" s="1" t="str">
        <f t="shared" si="16"/>
        <v>Haute Garonne</v>
      </c>
      <c r="F79" s="1" t="str">
        <f t="shared" si="15"/>
        <v>Ligue Occitanie</v>
      </c>
      <c r="H79"/>
    </row>
    <row r="80" spans="1:8" ht="15.9" customHeight="1">
      <c r="A80" s="4">
        <v>11310121</v>
      </c>
      <c r="B80" s="4" t="s">
        <v>47</v>
      </c>
      <c r="C80" s="1" t="str">
        <f t="shared" si="17"/>
        <v>1131</v>
      </c>
      <c r="D80" s="1" t="str">
        <f t="shared" si="18"/>
        <v>31</v>
      </c>
      <c r="E80" s="1" t="str">
        <f t="shared" si="16"/>
        <v>Haute Garonne</v>
      </c>
      <c r="F80" s="1" t="str">
        <f t="shared" si="15"/>
        <v>Ligue Occitanie</v>
      </c>
      <c r="H80"/>
    </row>
    <row r="81" spans="1:8" ht="15.9" customHeight="1">
      <c r="A81" s="4">
        <v>11310123</v>
      </c>
      <c r="B81" s="4" t="s">
        <v>48</v>
      </c>
      <c r="C81" s="1" t="str">
        <f t="shared" si="17"/>
        <v>1131</v>
      </c>
      <c r="D81" s="1" t="str">
        <f t="shared" si="18"/>
        <v>31</v>
      </c>
      <c r="E81" s="1" t="str">
        <f t="shared" si="16"/>
        <v>Haute Garonne</v>
      </c>
      <c r="F81" s="1" t="str">
        <f t="shared" si="15"/>
        <v>Ligue Occitanie</v>
      </c>
      <c r="H81"/>
    </row>
    <row r="82" spans="1:8" ht="15.9" customHeight="1">
      <c r="A82" s="4">
        <v>11310124</v>
      </c>
      <c r="B82" s="4" t="s">
        <v>49</v>
      </c>
      <c r="C82" s="1" t="str">
        <f t="shared" si="17"/>
        <v>1131</v>
      </c>
      <c r="D82" s="1" t="str">
        <f t="shared" si="18"/>
        <v>31</v>
      </c>
      <c r="E82" s="1" t="str">
        <f t="shared" si="16"/>
        <v>Haute Garonne</v>
      </c>
      <c r="F82" s="1" t="str">
        <f t="shared" si="15"/>
        <v>Ligue Occitanie</v>
      </c>
      <c r="H82"/>
    </row>
    <row r="83" spans="1:8" ht="15.9" customHeight="1">
      <c r="A83" s="4">
        <v>11310126</v>
      </c>
      <c r="B83" s="4" t="s">
        <v>50</v>
      </c>
      <c r="C83" s="1" t="str">
        <f t="shared" si="17"/>
        <v>1131</v>
      </c>
      <c r="D83" s="1" t="str">
        <f t="shared" si="18"/>
        <v>31</v>
      </c>
      <c r="E83" s="1" t="str">
        <f t="shared" si="16"/>
        <v>Haute Garonne</v>
      </c>
      <c r="F83" s="1" t="str">
        <f t="shared" si="15"/>
        <v>Ligue Occitanie</v>
      </c>
      <c r="H83"/>
    </row>
    <row r="84" spans="1:8" ht="15.9" customHeight="1">
      <c r="A84" s="4">
        <v>11310129</v>
      </c>
      <c r="B84" s="4" t="s">
        <v>51</v>
      </c>
      <c r="C84" s="1" t="str">
        <f t="shared" si="17"/>
        <v>1131</v>
      </c>
      <c r="D84" s="1" t="str">
        <f t="shared" si="18"/>
        <v>31</v>
      </c>
      <c r="E84" s="1" t="str">
        <f t="shared" si="16"/>
        <v>Haute Garonne</v>
      </c>
      <c r="F84" s="1" t="str">
        <f t="shared" si="15"/>
        <v>Ligue Occitanie</v>
      </c>
      <c r="H84"/>
    </row>
    <row r="85" spans="1:8" ht="15.9" customHeight="1">
      <c r="A85" s="4">
        <v>11310130</v>
      </c>
      <c r="B85" s="4" t="s">
        <v>52</v>
      </c>
      <c r="C85" s="1" t="str">
        <f t="shared" si="17"/>
        <v>1131</v>
      </c>
      <c r="D85" s="1" t="str">
        <f t="shared" si="18"/>
        <v>31</v>
      </c>
      <c r="E85" s="1" t="str">
        <f t="shared" si="16"/>
        <v>Haute Garonne</v>
      </c>
      <c r="F85" s="1" t="str">
        <f t="shared" si="15"/>
        <v>Ligue Occitanie</v>
      </c>
      <c r="H85"/>
    </row>
    <row r="86" spans="1:8" ht="15.9" customHeight="1">
      <c r="A86" s="4">
        <v>11310131</v>
      </c>
      <c r="B86" s="4" t="s">
        <v>53</v>
      </c>
      <c r="C86" s="1" t="str">
        <f t="shared" si="17"/>
        <v>1131</v>
      </c>
      <c r="D86" s="1" t="str">
        <f t="shared" si="18"/>
        <v>31</v>
      </c>
      <c r="E86" s="1" t="str">
        <f t="shared" si="16"/>
        <v>Haute Garonne</v>
      </c>
      <c r="F86" s="1" t="str">
        <f t="shared" si="15"/>
        <v>Ligue Occitanie</v>
      </c>
      <c r="H86"/>
    </row>
    <row r="87" spans="1:8" ht="15.9" customHeight="1">
      <c r="A87" s="4">
        <v>11310132</v>
      </c>
      <c r="B87" s="4" t="s">
        <v>190</v>
      </c>
      <c r="C87" s="1" t="str">
        <f t="shared" si="17"/>
        <v>1131</v>
      </c>
      <c r="D87" s="1" t="str">
        <f t="shared" si="18"/>
        <v>31</v>
      </c>
      <c r="E87" s="1" t="str">
        <f t="shared" si="16"/>
        <v>Haute Garonne</v>
      </c>
      <c r="F87" s="1" t="str">
        <f t="shared" si="15"/>
        <v>Ligue Occitanie</v>
      </c>
      <c r="H87"/>
    </row>
    <row r="88" spans="1:8" ht="15.9" customHeight="1">
      <c r="A88" s="4">
        <v>11310133</v>
      </c>
      <c r="B88" s="4" t="s">
        <v>255</v>
      </c>
      <c r="C88" s="1" t="str">
        <f t="shared" ref="C88" si="19">LEFT(A88,4)</f>
        <v>1131</v>
      </c>
      <c r="D88" s="1" t="str">
        <f t="shared" ref="D88" si="20">RIGHT(C88,2)</f>
        <v>31</v>
      </c>
      <c r="E88" s="1" t="str">
        <f t="shared" ref="E88" si="21">VLOOKUP(D88,cd,2,FALSE)</f>
        <v>Haute Garonne</v>
      </c>
      <c r="F88" s="1" t="str">
        <f t="shared" si="15"/>
        <v>Ligue Occitanie</v>
      </c>
      <c r="H88"/>
    </row>
    <row r="89" spans="1:8" ht="15.9" customHeight="1">
      <c r="A89" s="4">
        <v>11320005</v>
      </c>
      <c r="B89" s="4" t="s">
        <v>54</v>
      </c>
      <c r="C89" s="1" t="str">
        <f t="shared" si="17"/>
        <v>1132</v>
      </c>
      <c r="D89" s="1" t="str">
        <f t="shared" si="18"/>
        <v>32</v>
      </c>
      <c r="E89" s="1" t="str">
        <f t="shared" si="16"/>
        <v>Gers</v>
      </c>
      <c r="F89" s="1" t="str">
        <f t="shared" si="15"/>
        <v>Ligue Occitanie</v>
      </c>
      <c r="H89"/>
    </row>
    <row r="90" spans="1:8" ht="15.9" customHeight="1">
      <c r="A90" s="4">
        <v>11320027</v>
      </c>
      <c r="B90" s="4" t="s">
        <v>55</v>
      </c>
      <c r="C90" s="1" t="str">
        <f t="shared" si="17"/>
        <v>1132</v>
      </c>
      <c r="D90" s="1" t="str">
        <f t="shared" si="18"/>
        <v>32</v>
      </c>
      <c r="E90" s="1" t="str">
        <f t="shared" si="16"/>
        <v>Gers</v>
      </c>
      <c r="F90" s="1" t="str">
        <f t="shared" si="15"/>
        <v>Ligue Occitanie</v>
      </c>
      <c r="H90"/>
    </row>
    <row r="91" spans="1:8" ht="15.9" customHeight="1">
      <c r="A91" s="4">
        <v>11320031</v>
      </c>
      <c r="B91" s="4" t="s">
        <v>56</v>
      </c>
      <c r="C91" s="1" t="str">
        <f t="shared" si="17"/>
        <v>1132</v>
      </c>
      <c r="D91" s="1" t="str">
        <f t="shared" si="18"/>
        <v>32</v>
      </c>
      <c r="E91" s="1" t="str">
        <f t="shared" si="16"/>
        <v>Gers</v>
      </c>
      <c r="F91" s="1" t="str">
        <f t="shared" si="15"/>
        <v>Ligue Occitanie</v>
      </c>
      <c r="H91"/>
    </row>
    <row r="92" spans="1:8" ht="15.9" customHeight="1">
      <c r="A92" s="4">
        <v>11320032</v>
      </c>
      <c r="B92" s="4" t="s">
        <v>57</v>
      </c>
      <c r="C92" s="1" t="str">
        <f t="shared" si="17"/>
        <v>1132</v>
      </c>
      <c r="D92" s="1" t="str">
        <f t="shared" si="18"/>
        <v>32</v>
      </c>
      <c r="E92" s="1" t="str">
        <f t="shared" si="16"/>
        <v>Gers</v>
      </c>
      <c r="F92" s="1" t="str">
        <f t="shared" si="15"/>
        <v>Ligue Occitanie</v>
      </c>
      <c r="H92"/>
    </row>
    <row r="93" spans="1:8" ht="15.9" customHeight="1">
      <c r="A93" s="4">
        <v>11320033</v>
      </c>
      <c r="B93" s="4" t="s">
        <v>58</v>
      </c>
      <c r="C93" s="1" t="str">
        <f t="shared" si="17"/>
        <v>1132</v>
      </c>
      <c r="D93" s="1" t="str">
        <f t="shared" si="18"/>
        <v>32</v>
      </c>
      <c r="E93" s="1" t="str">
        <f t="shared" si="16"/>
        <v>Gers</v>
      </c>
      <c r="F93" s="1" t="str">
        <f t="shared" si="15"/>
        <v>Ligue Occitanie</v>
      </c>
      <c r="H93"/>
    </row>
    <row r="94" spans="1:8" ht="15.9" customHeight="1">
      <c r="A94" s="4">
        <v>11320039</v>
      </c>
      <c r="B94" s="4" t="s">
        <v>59</v>
      </c>
      <c r="C94" s="1" t="str">
        <f t="shared" si="17"/>
        <v>1132</v>
      </c>
      <c r="D94" s="1" t="str">
        <f t="shared" si="18"/>
        <v>32</v>
      </c>
      <c r="E94" s="1" t="str">
        <f t="shared" si="16"/>
        <v>Gers</v>
      </c>
      <c r="F94" s="1" t="str">
        <f t="shared" si="15"/>
        <v>Ligue Occitanie</v>
      </c>
      <c r="H94"/>
    </row>
    <row r="95" spans="1:8" ht="15.9" customHeight="1">
      <c r="A95" s="4">
        <v>11320040</v>
      </c>
      <c r="B95" s="4" t="s">
        <v>60</v>
      </c>
      <c r="C95" s="1" t="str">
        <f t="shared" si="17"/>
        <v>1132</v>
      </c>
      <c r="D95" s="1" t="str">
        <f t="shared" si="18"/>
        <v>32</v>
      </c>
      <c r="E95" s="1" t="str">
        <f t="shared" si="16"/>
        <v>Gers</v>
      </c>
      <c r="F95" s="1" t="str">
        <f t="shared" si="15"/>
        <v>Ligue Occitanie</v>
      </c>
      <c r="H95"/>
    </row>
    <row r="96" spans="1:8" ht="15.9" customHeight="1">
      <c r="A96" s="4">
        <v>11320041</v>
      </c>
      <c r="B96" s="4" t="s">
        <v>61</v>
      </c>
      <c r="C96" s="1" t="str">
        <f t="shared" si="17"/>
        <v>1132</v>
      </c>
      <c r="D96" s="1" t="str">
        <f t="shared" si="18"/>
        <v>32</v>
      </c>
      <c r="E96" s="1" t="str">
        <f t="shared" si="16"/>
        <v>Gers</v>
      </c>
      <c r="F96" s="1" t="str">
        <f t="shared" si="15"/>
        <v>Ligue Occitanie</v>
      </c>
      <c r="H96"/>
    </row>
    <row r="97" spans="1:8" ht="15.9" customHeight="1">
      <c r="A97" s="4">
        <v>11320042</v>
      </c>
      <c r="B97" s="4" t="s">
        <v>62</v>
      </c>
      <c r="C97" s="1" t="str">
        <f t="shared" si="17"/>
        <v>1132</v>
      </c>
      <c r="D97" s="1" t="str">
        <f t="shared" si="18"/>
        <v>32</v>
      </c>
      <c r="E97" s="1" t="str">
        <f t="shared" si="16"/>
        <v>Gers</v>
      </c>
      <c r="F97" s="1" t="str">
        <f t="shared" si="15"/>
        <v>Ligue Occitanie</v>
      </c>
      <c r="H97"/>
    </row>
    <row r="98" spans="1:8" ht="15.9" customHeight="1">
      <c r="A98" s="4">
        <v>11320045</v>
      </c>
      <c r="B98" s="4" t="s">
        <v>172</v>
      </c>
      <c r="C98" s="1" t="str">
        <f t="shared" si="17"/>
        <v>1132</v>
      </c>
      <c r="D98" s="1" t="str">
        <f t="shared" si="18"/>
        <v>32</v>
      </c>
      <c r="E98" s="1" t="str">
        <f t="shared" si="16"/>
        <v>Gers</v>
      </c>
      <c r="F98" s="1" t="str">
        <f t="shared" ref="F98:F129" si="22">VLOOKUP(E98,I:J,2,FALSE)</f>
        <v>Ligue Occitanie</v>
      </c>
      <c r="H98"/>
    </row>
    <row r="99" spans="1:8" ht="15.9" customHeight="1">
      <c r="A99" s="4">
        <v>11320046</v>
      </c>
      <c r="B99" s="4" t="s">
        <v>437</v>
      </c>
      <c r="C99" s="1" t="str">
        <f t="shared" ref="C99" si="23">LEFT(A99,4)</f>
        <v>1132</v>
      </c>
      <c r="D99" s="1" t="str">
        <f t="shared" ref="D99" si="24">RIGHT(C99,2)</f>
        <v>32</v>
      </c>
      <c r="E99" s="1" t="str">
        <f t="shared" ref="E99" si="25">VLOOKUP(D99,cd,2,FALSE)</f>
        <v>Gers</v>
      </c>
      <c r="F99" s="1" t="str">
        <f t="shared" si="22"/>
        <v>Ligue Occitanie</v>
      </c>
      <c r="H99"/>
    </row>
    <row r="100" spans="1:8" ht="15.9" customHeight="1">
      <c r="A100" s="4">
        <v>11340001</v>
      </c>
      <c r="B100" s="4" t="s">
        <v>125</v>
      </c>
      <c r="C100" s="1" t="str">
        <f t="shared" si="17"/>
        <v>1134</v>
      </c>
      <c r="D100" s="1" t="str">
        <f t="shared" si="18"/>
        <v>34</v>
      </c>
      <c r="E100" s="1" t="str">
        <f t="shared" si="16"/>
        <v>Hérault</v>
      </c>
      <c r="F100" s="1" t="str">
        <f t="shared" si="22"/>
        <v>Ligue Occitanie</v>
      </c>
      <c r="H100"/>
    </row>
    <row r="101" spans="1:8" ht="15.9" customHeight="1">
      <c r="A101" s="4">
        <v>11340003</v>
      </c>
      <c r="B101" s="4" t="s">
        <v>126</v>
      </c>
      <c r="C101" s="1" t="str">
        <f t="shared" si="17"/>
        <v>1134</v>
      </c>
      <c r="D101" s="1" t="str">
        <f t="shared" si="18"/>
        <v>34</v>
      </c>
      <c r="E101" s="1" t="str">
        <f t="shared" si="16"/>
        <v>Hérault</v>
      </c>
      <c r="F101" s="1" t="str">
        <f t="shared" si="22"/>
        <v>Ligue Occitanie</v>
      </c>
      <c r="H101"/>
    </row>
    <row r="102" spans="1:8" ht="15.9" customHeight="1">
      <c r="A102" s="4">
        <v>11340007</v>
      </c>
      <c r="B102" s="4" t="s">
        <v>127</v>
      </c>
      <c r="C102" s="1" t="str">
        <f t="shared" si="17"/>
        <v>1134</v>
      </c>
      <c r="D102" s="1" t="str">
        <f t="shared" si="18"/>
        <v>34</v>
      </c>
      <c r="E102" s="1" t="str">
        <f t="shared" si="16"/>
        <v>Hérault</v>
      </c>
      <c r="F102" s="1" t="str">
        <f t="shared" si="22"/>
        <v>Ligue Occitanie</v>
      </c>
      <c r="H102"/>
    </row>
    <row r="103" spans="1:8" ht="15.9" customHeight="1">
      <c r="A103" s="4">
        <v>11340008</v>
      </c>
      <c r="B103" s="4" t="s">
        <v>128</v>
      </c>
      <c r="C103" s="1" t="str">
        <f t="shared" si="17"/>
        <v>1134</v>
      </c>
      <c r="D103" s="1" t="str">
        <f t="shared" si="18"/>
        <v>34</v>
      </c>
      <c r="E103" s="1" t="str">
        <f t="shared" si="16"/>
        <v>Hérault</v>
      </c>
      <c r="F103" s="1" t="str">
        <f t="shared" si="22"/>
        <v>Ligue Occitanie</v>
      </c>
      <c r="H103"/>
    </row>
    <row r="104" spans="1:8" ht="15.9" customHeight="1">
      <c r="A104" s="4">
        <v>11340010</v>
      </c>
      <c r="B104" s="4" t="s">
        <v>129</v>
      </c>
      <c r="C104" s="1" t="str">
        <f t="shared" si="17"/>
        <v>1134</v>
      </c>
      <c r="D104" s="1" t="str">
        <f t="shared" si="18"/>
        <v>34</v>
      </c>
      <c r="E104" s="1" t="str">
        <f t="shared" ref="E104:E136" si="26">VLOOKUP(D104,cd,2,FALSE)</f>
        <v>Hérault</v>
      </c>
      <c r="F104" s="1" t="str">
        <f t="shared" si="22"/>
        <v>Ligue Occitanie</v>
      </c>
      <c r="H104"/>
    </row>
    <row r="105" spans="1:8" ht="15.9" customHeight="1">
      <c r="A105" s="4">
        <v>11340012</v>
      </c>
      <c r="B105" s="4" t="s">
        <v>130</v>
      </c>
      <c r="C105" s="1" t="str">
        <f t="shared" si="17"/>
        <v>1134</v>
      </c>
      <c r="D105" s="1" t="str">
        <f t="shared" si="18"/>
        <v>34</v>
      </c>
      <c r="E105" s="1" t="str">
        <f t="shared" si="26"/>
        <v>Hérault</v>
      </c>
      <c r="F105" s="1" t="str">
        <f t="shared" si="22"/>
        <v>Ligue Occitanie</v>
      </c>
      <c r="H105"/>
    </row>
    <row r="106" spans="1:8" ht="15.9" customHeight="1">
      <c r="A106" s="4">
        <v>11340013</v>
      </c>
      <c r="B106" s="4" t="s">
        <v>131</v>
      </c>
      <c r="C106" s="1" t="str">
        <f t="shared" si="17"/>
        <v>1134</v>
      </c>
      <c r="D106" s="1" t="str">
        <f t="shared" si="18"/>
        <v>34</v>
      </c>
      <c r="E106" s="1" t="str">
        <f t="shared" si="26"/>
        <v>Hérault</v>
      </c>
      <c r="F106" s="1" t="str">
        <f t="shared" si="22"/>
        <v>Ligue Occitanie</v>
      </c>
      <c r="H106"/>
    </row>
    <row r="107" spans="1:8" ht="15.9" customHeight="1">
      <c r="A107" s="4">
        <v>11340014</v>
      </c>
      <c r="B107" s="4" t="s">
        <v>132</v>
      </c>
      <c r="C107" s="1" t="str">
        <f t="shared" si="17"/>
        <v>1134</v>
      </c>
      <c r="D107" s="1" t="str">
        <f t="shared" si="18"/>
        <v>34</v>
      </c>
      <c r="E107" s="1" t="str">
        <f t="shared" si="26"/>
        <v>Hérault</v>
      </c>
      <c r="F107" s="1" t="str">
        <f t="shared" si="22"/>
        <v>Ligue Occitanie</v>
      </c>
      <c r="H107"/>
    </row>
    <row r="108" spans="1:8" ht="15.9" customHeight="1">
      <c r="A108" s="4">
        <v>11340017</v>
      </c>
      <c r="B108" s="4" t="s">
        <v>133</v>
      </c>
      <c r="C108" s="1" t="str">
        <f t="shared" si="17"/>
        <v>1134</v>
      </c>
      <c r="D108" s="1" t="str">
        <f t="shared" si="18"/>
        <v>34</v>
      </c>
      <c r="E108" s="1" t="str">
        <f t="shared" si="26"/>
        <v>Hérault</v>
      </c>
      <c r="F108" s="1" t="str">
        <f t="shared" si="22"/>
        <v>Ligue Occitanie</v>
      </c>
      <c r="H108"/>
    </row>
    <row r="109" spans="1:8" ht="15.9" customHeight="1">
      <c r="A109" s="4">
        <v>11340022</v>
      </c>
      <c r="B109" s="4" t="s">
        <v>134</v>
      </c>
      <c r="C109" s="1" t="str">
        <f t="shared" si="17"/>
        <v>1134</v>
      </c>
      <c r="D109" s="1" t="str">
        <f t="shared" si="18"/>
        <v>34</v>
      </c>
      <c r="E109" s="1" t="str">
        <f t="shared" si="26"/>
        <v>Hérault</v>
      </c>
      <c r="F109" s="1" t="str">
        <f t="shared" si="22"/>
        <v>Ligue Occitanie</v>
      </c>
      <c r="H109"/>
    </row>
    <row r="110" spans="1:8" ht="15.9" customHeight="1">
      <c r="A110" s="4">
        <v>11340033</v>
      </c>
      <c r="B110" s="4" t="s">
        <v>135</v>
      </c>
      <c r="C110" s="1" t="str">
        <f t="shared" si="17"/>
        <v>1134</v>
      </c>
      <c r="D110" s="1" t="str">
        <f t="shared" si="18"/>
        <v>34</v>
      </c>
      <c r="E110" s="1" t="str">
        <f t="shared" si="26"/>
        <v>Hérault</v>
      </c>
      <c r="F110" s="1" t="str">
        <f t="shared" si="22"/>
        <v>Ligue Occitanie</v>
      </c>
      <c r="H110"/>
    </row>
    <row r="111" spans="1:8" ht="15.9" customHeight="1">
      <c r="A111" s="4">
        <v>11340035</v>
      </c>
      <c r="B111" s="4" t="s">
        <v>136</v>
      </c>
      <c r="C111" s="1" t="str">
        <f t="shared" si="17"/>
        <v>1134</v>
      </c>
      <c r="D111" s="1" t="str">
        <f t="shared" si="18"/>
        <v>34</v>
      </c>
      <c r="E111" s="1" t="str">
        <f t="shared" si="26"/>
        <v>Hérault</v>
      </c>
      <c r="F111" s="1" t="str">
        <f t="shared" si="22"/>
        <v>Ligue Occitanie</v>
      </c>
      <c r="H111"/>
    </row>
    <row r="112" spans="1:8" ht="15.9" customHeight="1">
      <c r="A112" s="4">
        <v>11340040</v>
      </c>
      <c r="B112" s="4" t="s">
        <v>137</v>
      </c>
      <c r="C112" s="1" t="str">
        <f t="shared" si="17"/>
        <v>1134</v>
      </c>
      <c r="D112" s="1" t="str">
        <f t="shared" si="18"/>
        <v>34</v>
      </c>
      <c r="E112" s="1" t="str">
        <f t="shared" si="26"/>
        <v>Hérault</v>
      </c>
      <c r="F112" s="1" t="str">
        <f t="shared" si="22"/>
        <v>Ligue Occitanie</v>
      </c>
      <c r="H112"/>
    </row>
    <row r="113" spans="1:8" ht="15.9" customHeight="1">
      <c r="A113" s="4">
        <v>11340042</v>
      </c>
      <c r="B113" s="4" t="s">
        <v>138</v>
      </c>
      <c r="C113" s="1" t="str">
        <f t="shared" si="17"/>
        <v>1134</v>
      </c>
      <c r="D113" s="1" t="str">
        <f t="shared" si="18"/>
        <v>34</v>
      </c>
      <c r="E113" s="1" t="str">
        <f t="shared" si="26"/>
        <v>Hérault</v>
      </c>
      <c r="F113" s="1" t="str">
        <f t="shared" si="22"/>
        <v>Ligue Occitanie</v>
      </c>
      <c r="H113"/>
    </row>
    <row r="114" spans="1:8" ht="15.9" customHeight="1">
      <c r="A114" s="4">
        <v>11340047</v>
      </c>
      <c r="B114" s="4" t="s">
        <v>139</v>
      </c>
      <c r="C114" s="1" t="str">
        <f t="shared" si="17"/>
        <v>1134</v>
      </c>
      <c r="D114" s="1" t="str">
        <f t="shared" si="18"/>
        <v>34</v>
      </c>
      <c r="E114" s="1" t="str">
        <f t="shared" si="26"/>
        <v>Hérault</v>
      </c>
      <c r="F114" s="1" t="str">
        <f t="shared" si="22"/>
        <v>Ligue Occitanie</v>
      </c>
      <c r="H114"/>
    </row>
    <row r="115" spans="1:8" ht="15.9" customHeight="1">
      <c r="A115" s="4">
        <v>11340049</v>
      </c>
      <c r="B115" s="4" t="s">
        <v>140</v>
      </c>
      <c r="C115" s="1" t="str">
        <f t="shared" si="17"/>
        <v>1134</v>
      </c>
      <c r="D115" s="1" t="str">
        <f t="shared" si="18"/>
        <v>34</v>
      </c>
      <c r="E115" s="1" t="str">
        <f t="shared" si="26"/>
        <v>Hérault</v>
      </c>
      <c r="F115" s="1" t="str">
        <f t="shared" si="22"/>
        <v>Ligue Occitanie</v>
      </c>
      <c r="H115"/>
    </row>
    <row r="116" spans="1:8" ht="15.9" customHeight="1">
      <c r="A116" s="4">
        <v>11340053</v>
      </c>
      <c r="B116" s="4" t="s">
        <v>141</v>
      </c>
      <c r="C116" s="1" t="str">
        <f t="shared" si="17"/>
        <v>1134</v>
      </c>
      <c r="D116" s="1" t="str">
        <f t="shared" si="18"/>
        <v>34</v>
      </c>
      <c r="E116" s="1" t="str">
        <f t="shared" si="26"/>
        <v>Hérault</v>
      </c>
      <c r="F116" s="1" t="str">
        <f t="shared" si="22"/>
        <v>Ligue Occitanie</v>
      </c>
      <c r="H116"/>
    </row>
    <row r="117" spans="1:8" ht="15.9" customHeight="1">
      <c r="A117" s="4">
        <v>11340059</v>
      </c>
      <c r="B117" s="4" t="s">
        <v>142</v>
      </c>
      <c r="C117" s="1" t="str">
        <f t="shared" si="17"/>
        <v>1134</v>
      </c>
      <c r="D117" s="1" t="str">
        <f t="shared" si="18"/>
        <v>34</v>
      </c>
      <c r="E117" s="1" t="str">
        <f t="shared" si="26"/>
        <v>Hérault</v>
      </c>
      <c r="F117" s="1" t="str">
        <f t="shared" si="22"/>
        <v>Ligue Occitanie</v>
      </c>
      <c r="H117"/>
    </row>
    <row r="118" spans="1:8" ht="15.9" customHeight="1">
      <c r="A118" s="4">
        <v>11340060</v>
      </c>
      <c r="B118" s="4" t="s">
        <v>143</v>
      </c>
      <c r="C118" s="1" t="str">
        <f t="shared" si="17"/>
        <v>1134</v>
      </c>
      <c r="D118" s="1" t="str">
        <f t="shared" si="18"/>
        <v>34</v>
      </c>
      <c r="E118" s="1" t="str">
        <f t="shared" si="26"/>
        <v>Hérault</v>
      </c>
      <c r="F118" s="1" t="str">
        <f t="shared" si="22"/>
        <v>Ligue Occitanie</v>
      </c>
      <c r="H118"/>
    </row>
    <row r="119" spans="1:8" ht="15.9" customHeight="1">
      <c r="A119" s="4">
        <v>11340061</v>
      </c>
      <c r="B119" s="4" t="s">
        <v>144</v>
      </c>
      <c r="C119" s="1" t="str">
        <f t="shared" si="17"/>
        <v>1134</v>
      </c>
      <c r="D119" s="1" t="str">
        <f t="shared" si="18"/>
        <v>34</v>
      </c>
      <c r="E119" s="1" t="str">
        <f t="shared" si="26"/>
        <v>Hérault</v>
      </c>
      <c r="F119" s="1" t="str">
        <f t="shared" si="22"/>
        <v>Ligue Occitanie</v>
      </c>
      <c r="H119"/>
    </row>
    <row r="120" spans="1:8" ht="15.9" customHeight="1">
      <c r="A120" s="4">
        <v>11340065</v>
      </c>
      <c r="B120" s="4" t="s">
        <v>145</v>
      </c>
      <c r="C120" s="1" t="str">
        <f t="shared" si="17"/>
        <v>1134</v>
      </c>
      <c r="D120" s="1" t="str">
        <f t="shared" si="18"/>
        <v>34</v>
      </c>
      <c r="E120" s="1" t="str">
        <f t="shared" si="26"/>
        <v>Hérault</v>
      </c>
      <c r="F120" s="1" t="str">
        <f t="shared" si="22"/>
        <v>Ligue Occitanie</v>
      </c>
      <c r="H120"/>
    </row>
    <row r="121" spans="1:8" ht="15.9" customHeight="1">
      <c r="A121" s="4">
        <v>11340066</v>
      </c>
      <c r="B121" s="4" t="s">
        <v>146</v>
      </c>
      <c r="C121" s="1" t="str">
        <f t="shared" si="17"/>
        <v>1134</v>
      </c>
      <c r="D121" s="1" t="str">
        <f t="shared" si="18"/>
        <v>34</v>
      </c>
      <c r="E121" s="1" t="str">
        <f t="shared" si="26"/>
        <v>Hérault</v>
      </c>
      <c r="F121" s="1" t="str">
        <f t="shared" si="22"/>
        <v>Ligue Occitanie</v>
      </c>
      <c r="H121"/>
    </row>
    <row r="122" spans="1:8" ht="15.9" customHeight="1">
      <c r="A122" s="4">
        <v>11340067</v>
      </c>
      <c r="B122" s="4" t="s">
        <v>147</v>
      </c>
      <c r="C122" s="1" t="str">
        <f t="shared" si="17"/>
        <v>1134</v>
      </c>
      <c r="D122" s="1" t="str">
        <f t="shared" si="18"/>
        <v>34</v>
      </c>
      <c r="E122" s="1" t="str">
        <f t="shared" si="26"/>
        <v>Hérault</v>
      </c>
      <c r="F122" s="1" t="str">
        <f t="shared" si="22"/>
        <v>Ligue Occitanie</v>
      </c>
      <c r="H122"/>
    </row>
    <row r="123" spans="1:8" ht="15.9" customHeight="1">
      <c r="A123" s="4">
        <v>11340069</v>
      </c>
      <c r="B123" s="4" t="s">
        <v>148</v>
      </c>
      <c r="C123" s="1" t="str">
        <f t="shared" si="17"/>
        <v>1134</v>
      </c>
      <c r="D123" s="1" t="str">
        <f t="shared" si="18"/>
        <v>34</v>
      </c>
      <c r="E123" s="1" t="str">
        <f t="shared" si="26"/>
        <v>Hérault</v>
      </c>
      <c r="F123" s="1" t="str">
        <f t="shared" si="22"/>
        <v>Ligue Occitanie</v>
      </c>
      <c r="H123"/>
    </row>
    <row r="124" spans="1:8" ht="15.9" customHeight="1">
      <c r="A124" s="4">
        <v>11340071</v>
      </c>
      <c r="B124" s="4" t="s">
        <v>173</v>
      </c>
      <c r="C124" s="1" t="str">
        <f t="shared" si="17"/>
        <v>1134</v>
      </c>
      <c r="D124" s="1" t="str">
        <f t="shared" si="18"/>
        <v>34</v>
      </c>
      <c r="E124" s="1" t="str">
        <f t="shared" si="26"/>
        <v>Hérault</v>
      </c>
      <c r="F124" s="1" t="str">
        <f t="shared" si="22"/>
        <v>Ligue Occitanie</v>
      </c>
      <c r="H124"/>
    </row>
    <row r="125" spans="1:8" ht="15.9" customHeight="1">
      <c r="A125" s="4">
        <v>11340072</v>
      </c>
      <c r="B125" s="4" t="s">
        <v>149</v>
      </c>
      <c r="C125" s="1" t="str">
        <f t="shared" si="17"/>
        <v>1134</v>
      </c>
      <c r="D125" s="1" t="str">
        <f t="shared" si="18"/>
        <v>34</v>
      </c>
      <c r="E125" s="1" t="str">
        <f t="shared" si="26"/>
        <v>Hérault</v>
      </c>
      <c r="F125" s="1" t="str">
        <f t="shared" si="22"/>
        <v>Ligue Occitanie</v>
      </c>
      <c r="H125"/>
    </row>
    <row r="126" spans="1:8" ht="15.9" customHeight="1">
      <c r="A126" s="4">
        <v>11340073</v>
      </c>
      <c r="B126" s="4" t="s">
        <v>150</v>
      </c>
      <c r="C126" s="1" t="str">
        <f t="shared" si="17"/>
        <v>1134</v>
      </c>
      <c r="D126" s="1" t="str">
        <f t="shared" si="18"/>
        <v>34</v>
      </c>
      <c r="E126" s="1" t="str">
        <f t="shared" si="26"/>
        <v>Hérault</v>
      </c>
      <c r="F126" s="1" t="str">
        <f t="shared" si="22"/>
        <v>Ligue Occitanie</v>
      </c>
      <c r="H126"/>
    </row>
    <row r="127" spans="1:8" ht="15.9" customHeight="1">
      <c r="A127" s="4">
        <v>11340075</v>
      </c>
      <c r="B127" s="4" t="s">
        <v>151</v>
      </c>
      <c r="C127" s="1" t="str">
        <f t="shared" si="17"/>
        <v>1134</v>
      </c>
      <c r="D127" s="1" t="str">
        <f t="shared" si="18"/>
        <v>34</v>
      </c>
      <c r="E127" s="1" t="str">
        <f t="shared" si="26"/>
        <v>Hérault</v>
      </c>
      <c r="F127" s="1" t="str">
        <f t="shared" si="22"/>
        <v>Ligue Occitanie</v>
      </c>
      <c r="H127"/>
    </row>
    <row r="128" spans="1:8" ht="15.9" customHeight="1">
      <c r="A128" s="4">
        <v>11340076</v>
      </c>
      <c r="B128" s="4" t="s">
        <v>174</v>
      </c>
      <c r="C128" s="1" t="str">
        <f t="shared" si="17"/>
        <v>1134</v>
      </c>
      <c r="D128" s="1" t="str">
        <f t="shared" si="18"/>
        <v>34</v>
      </c>
      <c r="E128" s="1" t="str">
        <f t="shared" si="26"/>
        <v>Hérault</v>
      </c>
      <c r="F128" s="1" t="str">
        <f t="shared" si="22"/>
        <v>Ligue Occitanie</v>
      </c>
      <c r="H128"/>
    </row>
    <row r="129" spans="1:8" ht="15.9" customHeight="1">
      <c r="A129" s="4">
        <v>11340077</v>
      </c>
      <c r="B129" s="4" t="s">
        <v>175</v>
      </c>
      <c r="C129" s="1" t="str">
        <f t="shared" si="17"/>
        <v>1134</v>
      </c>
      <c r="D129" s="1" t="str">
        <f t="shared" si="18"/>
        <v>34</v>
      </c>
      <c r="E129" s="1" t="str">
        <f t="shared" si="26"/>
        <v>Hérault</v>
      </c>
      <c r="F129" s="1" t="str">
        <f t="shared" si="22"/>
        <v>Ligue Occitanie</v>
      </c>
      <c r="H129"/>
    </row>
    <row r="130" spans="1:8" ht="15.9" customHeight="1">
      <c r="A130" s="4">
        <v>11340078</v>
      </c>
      <c r="B130" s="4" t="s">
        <v>181</v>
      </c>
      <c r="C130" s="1" t="str">
        <f t="shared" si="17"/>
        <v>1134</v>
      </c>
      <c r="D130" s="1" t="str">
        <f t="shared" si="18"/>
        <v>34</v>
      </c>
      <c r="E130" s="1" t="str">
        <f t="shared" si="26"/>
        <v>Hérault</v>
      </c>
      <c r="F130" s="1" t="str">
        <f t="shared" ref="F130:F161" si="27">VLOOKUP(E130,I:J,2,FALSE)</f>
        <v>Ligue Occitanie</v>
      </c>
      <c r="H130"/>
    </row>
    <row r="131" spans="1:8" ht="15.9" customHeight="1">
      <c r="A131" s="4">
        <v>11340079</v>
      </c>
      <c r="B131" s="4" t="s">
        <v>182</v>
      </c>
      <c r="C131" s="1" t="str">
        <f t="shared" si="17"/>
        <v>1134</v>
      </c>
      <c r="D131" s="1" t="str">
        <f t="shared" si="18"/>
        <v>34</v>
      </c>
      <c r="E131" s="1" t="str">
        <f t="shared" si="26"/>
        <v>Hérault</v>
      </c>
      <c r="F131" s="1" t="str">
        <f t="shared" si="27"/>
        <v>Ligue Occitanie</v>
      </c>
      <c r="H131"/>
    </row>
    <row r="132" spans="1:8" ht="15.9" customHeight="1">
      <c r="A132" s="4">
        <v>11340080</v>
      </c>
      <c r="B132" s="4" t="s">
        <v>183</v>
      </c>
      <c r="C132" s="1" t="str">
        <f t="shared" ref="C132" si="28">LEFT(A132,4)</f>
        <v>1134</v>
      </c>
      <c r="D132" s="1" t="str">
        <f t="shared" ref="D132" si="29">RIGHT(C132,2)</f>
        <v>34</v>
      </c>
      <c r="E132" s="1" t="str">
        <f t="shared" ref="E132" si="30">VLOOKUP(D132,cd,2,FALSE)</f>
        <v>Hérault</v>
      </c>
      <c r="F132" s="1" t="str">
        <f t="shared" si="27"/>
        <v>Ligue Occitanie</v>
      </c>
      <c r="H132"/>
    </row>
    <row r="133" spans="1:8" ht="15.9" customHeight="1">
      <c r="A133" s="4">
        <v>11340082</v>
      </c>
      <c r="B133" s="4" t="s">
        <v>441</v>
      </c>
      <c r="C133" s="1" t="str">
        <f t="shared" si="17"/>
        <v>1134</v>
      </c>
      <c r="D133" s="1" t="str">
        <f t="shared" si="18"/>
        <v>34</v>
      </c>
      <c r="E133" s="1" t="str">
        <f t="shared" si="26"/>
        <v>Hérault</v>
      </c>
      <c r="F133" s="1" t="str">
        <f t="shared" si="27"/>
        <v>Ligue Occitanie</v>
      </c>
      <c r="H133"/>
    </row>
    <row r="134" spans="1:8" ht="15.9" customHeight="1">
      <c r="A134" s="4">
        <v>11460010</v>
      </c>
      <c r="B134" s="4" t="s">
        <v>63</v>
      </c>
      <c r="C134" s="1" t="str">
        <f t="shared" si="17"/>
        <v>1146</v>
      </c>
      <c r="D134" s="1" t="str">
        <f t="shared" si="18"/>
        <v>46</v>
      </c>
      <c r="E134" s="1" t="str">
        <f t="shared" si="26"/>
        <v>Lot</v>
      </c>
      <c r="F134" s="1" t="str">
        <f t="shared" si="27"/>
        <v>Ligue Occitanie</v>
      </c>
      <c r="H134"/>
    </row>
    <row r="135" spans="1:8" ht="15.9" customHeight="1">
      <c r="A135" s="4">
        <v>11460012</v>
      </c>
      <c r="B135" s="4" t="s">
        <v>64</v>
      </c>
      <c r="C135" s="1" t="str">
        <f t="shared" si="17"/>
        <v>1146</v>
      </c>
      <c r="D135" s="1" t="str">
        <f t="shared" si="18"/>
        <v>46</v>
      </c>
      <c r="E135" s="1" t="str">
        <f t="shared" si="26"/>
        <v>Lot</v>
      </c>
      <c r="F135" s="1" t="str">
        <f t="shared" si="27"/>
        <v>Ligue Occitanie</v>
      </c>
      <c r="H135"/>
    </row>
    <row r="136" spans="1:8" ht="15.9" customHeight="1">
      <c r="A136" s="4">
        <v>11460017</v>
      </c>
      <c r="B136" s="4" t="s">
        <v>65</v>
      </c>
      <c r="C136" s="1" t="str">
        <f t="shared" si="17"/>
        <v>1146</v>
      </c>
      <c r="D136" s="1" t="str">
        <f t="shared" si="18"/>
        <v>46</v>
      </c>
      <c r="E136" s="1" t="str">
        <f t="shared" si="26"/>
        <v>Lot</v>
      </c>
      <c r="F136" s="1" t="str">
        <f t="shared" si="27"/>
        <v>Ligue Occitanie</v>
      </c>
      <c r="H136"/>
    </row>
    <row r="137" spans="1:8" ht="15.9" customHeight="1">
      <c r="A137" s="4">
        <v>11460021</v>
      </c>
      <c r="B137" s="4" t="s">
        <v>191</v>
      </c>
      <c r="C137" s="1" t="str">
        <f t="shared" si="17"/>
        <v>1146</v>
      </c>
      <c r="D137" s="1" t="str">
        <f t="shared" si="18"/>
        <v>46</v>
      </c>
      <c r="E137" s="1" t="str">
        <f t="shared" ref="E137:E171" si="31">VLOOKUP(D137,cd,2,FALSE)</f>
        <v>Lot</v>
      </c>
      <c r="F137" s="1" t="str">
        <f t="shared" si="27"/>
        <v>Ligue Occitanie</v>
      </c>
      <c r="H137"/>
    </row>
    <row r="138" spans="1:8" ht="15.9" customHeight="1">
      <c r="A138" s="4">
        <v>11460022</v>
      </c>
      <c r="B138" s="4" t="s">
        <v>66</v>
      </c>
      <c r="C138" s="1" t="str">
        <f t="shared" ref="C138:C194" si="32">LEFT(A138,4)</f>
        <v>1146</v>
      </c>
      <c r="D138" s="1" t="str">
        <f t="shared" ref="D138:D194" si="33">RIGHT(C138,2)</f>
        <v>46</v>
      </c>
      <c r="E138" s="1" t="str">
        <f t="shared" si="31"/>
        <v>Lot</v>
      </c>
      <c r="F138" s="1" t="str">
        <f t="shared" si="27"/>
        <v>Ligue Occitanie</v>
      </c>
      <c r="H138"/>
    </row>
    <row r="139" spans="1:8" ht="15.9" customHeight="1">
      <c r="A139" s="4">
        <v>11460023</v>
      </c>
      <c r="B139" s="4" t="s">
        <v>67</v>
      </c>
      <c r="C139" s="1" t="str">
        <f t="shared" si="32"/>
        <v>1146</v>
      </c>
      <c r="D139" s="1" t="str">
        <f t="shared" si="33"/>
        <v>46</v>
      </c>
      <c r="E139" s="1" t="str">
        <f t="shared" si="31"/>
        <v>Lot</v>
      </c>
      <c r="F139" s="1" t="str">
        <f t="shared" si="27"/>
        <v>Ligue Occitanie</v>
      </c>
      <c r="H139"/>
    </row>
    <row r="140" spans="1:8" ht="15.9" customHeight="1">
      <c r="A140" s="4">
        <v>11460024</v>
      </c>
      <c r="B140" s="4" t="s">
        <v>68</v>
      </c>
      <c r="C140" s="1" t="str">
        <f t="shared" si="32"/>
        <v>1146</v>
      </c>
      <c r="D140" s="1" t="str">
        <f t="shared" si="33"/>
        <v>46</v>
      </c>
      <c r="E140" s="1" t="str">
        <f t="shared" si="31"/>
        <v>Lot</v>
      </c>
      <c r="F140" s="1" t="str">
        <f t="shared" si="27"/>
        <v>Ligue Occitanie</v>
      </c>
      <c r="H140"/>
    </row>
    <row r="141" spans="1:8" ht="15.9" customHeight="1">
      <c r="A141" s="4">
        <v>11460027</v>
      </c>
      <c r="B141" s="4" t="s">
        <v>184</v>
      </c>
      <c r="C141" s="1" t="str">
        <f t="shared" si="32"/>
        <v>1146</v>
      </c>
      <c r="D141" s="1" t="str">
        <f t="shared" si="33"/>
        <v>46</v>
      </c>
      <c r="E141" s="1" t="str">
        <f t="shared" si="31"/>
        <v>Lot</v>
      </c>
      <c r="F141" s="1" t="str">
        <f t="shared" si="27"/>
        <v>Ligue Occitanie</v>
      </c>
      <c r="H141"/>
    </row>
    <row r="142" spans="1:8" ht="15.9" customHeight="1">
      <c r="A142" s="4">
        <v>11460028</v>
      </c>
      <c r="B142" s="4" t="s">
        <v>192</v>
      </c>
      <c r="C142" s="1" t="str">
        <f t="shared" si="32"/>
        <v>1146</v>
      </c>
      <c r="D142" s="1" t="str">
        <f t="shared" si="33"/>
        <v>46</v>
      </c>
      <c r="E142" s="1" t="str">
        <f t="shared" si="31"/>
        <v>Lot</v>
      </c>
      <c r="F142" s="1" t="str">
        <f t="shared" si="27"/>
        <v>Ligue Occitanie</v>
      </c>
      <c r="H142"/>
    </row>
    <row r="143" spans="1:8" ht="15.9" customHeight="1">
      <c r="A143" s="4">
        <v>11460029</v>
      </c>
      <c r="B143" s="4" t="s">
        <v>193</v>
      </c>
      <c r="C143" s="1" t="str">
        <f t="shared" si="32"/>
        <v>1146</v>
      </c>
      <c r="D143" s="1" t="str">
        <f t="shared" si="33"/>
        <v>46</v>
      </c>
      <c r="E143" s="1" t="str">
        <f t="shared" si="31"/>
        <v>Lot</v>
      </c>
      <c r="F143" s="1" t="str">
        <f t="shared" si="27"/>
        <v>Ligue Occitanie</v>
      </c>
      <c r="H143"/>
    </row>
    <row r="144" spans="1:8" ht="15.9" customHeight="1">
      <c r="A144" s="4">
        <v>11460031</v>
      </c>
      <c r="B144" s="4" t="s">
        <v>442</v>
      </c>
      <c r="C144" s="1" t="str">
        <f t="shared" ref="C144" si="34">LEFT(A144,4)</f>
        <v>1146</v>
      </c>
      <c r="D144" s="1" t="str">
        <f t="shared" ref="D144" si="35">RIGHT(C144,2)</f>
        <v>46</v>
      </c>
      <c r="E144" s="1" t="str">
        <f t="shared" ref="E144" si="36">VLOOKUP(D144,cd,2,FALSE)</f>
        <v>Lot</v>
      </c>
      <c r="F144" s="1" t="str">
        <f t="shared" si="27"/>
        <v>Ligue Occitanie</v>
      </c>
      <c r="H144"/>
    </row>
    <row r="145" spans="1:8" ht="15.9" customHeight="1">
      <c r="A145" s="4">
        <v>11460032</v>
      </c>
      <c r="B145" s="4" t="s">
        <v>443</v>
      </c>
      <c r="C145" s="1" t="str">
        <f t="shared" si="32"/>
        <v>1146</v>
      </c>
      <c r="D145" s="1" t="str">
        <f t="shared" si="33"/>
        <v>46</v>
      </c>
      <c r="E145" s="1" t="str">
        <f t="shared" si="31"/>
        <v>Lot</v>
      </c>
      <c r="F145" s="1" t="str">
        <f t="shared" si="27"/>
        <v>Ligue Occitanie</v>
      </c>
      <c r="H145"/>
    </row>
    <row r="146" spans="1:8" ht="15.9" customHeight="1">
      <c r="A146" s="4">
        <v>11480006</v>
      </c>
      <c r="B146" s="4" t="s">
        <v>152</v>
      </c>
      <c r="C146" s="1" t="str">
        <f t="shared" si="32"/>
        <v>1148</v>
      </c>
      <c r="D146" s="1" t="str">
        <f t="shared" si="33"/>
        <v>48</v>
      </c>
      <c r="E146" s="1" t="str">
        <f t="shared" si="31"/>
        <v>Lozère</v>
      </c>
      <c r="F146" s="1" t="str">
        <f t="shared" si="27"/>
        <v>Ligue Occitanie</v>
      </c>
      <c r="H146"/>
    </row>
    <row r="147" spans="1:8" ht="15.9" customHeight="1">
      <c r="A147" s="4">
        <v>11480019</v>
      </c>
      <c r="B147" s="4" t="s">
        <v>153</v>
      </c>
      <c r="C147" s="1" t="str">
        <f t="shared" si="32"/>
        <v>1148</v>
      </c>
      <c r="D147" s="1" t="str">
        <f t="shared" si="33"/>
        <v>48</v>
      </c>
      <c r="E147" s="1" t="str">
        <f t="shared" si="31"/>
        <v>Lozère</v>
      </c>
      <c r="F147" s="1" t="str">
        <f t="shared" si="27"/>
        <v>Ligue Occitanie</v>
      </c>
      <c r="H147"/>
    </row>
    <row r="148" spans="1:8" ht="15.9" customHeight="1">
      <c r="A148" s="4">
        <v>11480020</v>
      </c>
      <c r="B148" s="4" t="s">
        <v>154</v>
      </c>
      <c r="C148" s="1" t="str">
        <f t="shared" si="32"/>
        <v>1148</v>
      </c>
      <c r="D148" s="1" t="str">
        <f t="shared" si="33"/>
        <v>48</v>
      </c>
      <c r="E148" s="1" t="str">
        <f t="shared" si="31"/>
        <v>Lozère</v>
      </c>
      <c r="F148" s="1" t="str">
        <f t="shared" si="27"/>
        <v>Ligue Occitanie</v>
      </c>
      <c r="H148"/>
    </row>
    <row r="149" spans="1:8" ht="15.9" customHeight="1">
      <c r="A149" s="4">
        <v>11480022</v>
      </c>
      <c r="B149" s="4" t="s">
        <v>155</v>
      </c>
      <c r="C149" s="1" t="str">
        <f t="shared" si="32"/>
        <v>1148</v>
      </c>
      <c r="D149" s="1" t="str">
        <f t="shared" si="33"/>
        <v>48</v>
      </c>
      <c r="E149" s="1" t="str">
        <f t="shared" si="31"/>
        <v>Lozère</v>
      </c>
      <c r="F149" s="1" t="str">
        <f t="shared" si="27"/>
        <v>Ligue Occitanie</v>
      </c>
      <c r="H149"/>
    </row>
    <row r="150" spans="1:8" ht="15.9" customHeight="1">
      <c r="A150" s="4">
        <v>11480027</v>
      </c>
      <c r="B150" s="4" t="s">
        <v>185</v>
      </c>
      <c r="C150" s="1" t="str">
        <f t="shared" si="32"/>
        <v>1148</v>
      </c>
      <c r="D150" s="1" t="str">
        <f t="shared" si="33"/>
        <v>48</v>
      </c>
      <c r="E150" s="1" t="str">
        <f t="shared" si="31"/>
        <v>Lozère</v>
      </c>
      <c r="F150" s="1" t="str">
        <f t="shared" si="27"/>
        <v>Ligue Occitanie</v>
      </c>
      <c r="H150"/>
    </row>
    <row r="151" spans="1:8" ht="15.9" customHeight="1">
      <c r="A151" s="4">
        <v>11480028</v>
      </c>
      <c r="B151" s="4" t="s">
        <v>156</v>
      </c>
      <c r="C151" s="1" t="str">
        <f t="shared" si="32"/>
        <v>1148</v>
      </c>
      <c r="D151" s="1" t="str">
        <f t="shared" si="33"/>
        <v>48</v>
      </c>
      <c r="E151" s="1" t="str">
        <f t="shared" si="31"/>
        <v>Lozère</v>
      </c>
      <c r="F151" s="1" t="str">
        <f t="shared" si="27"/>
        <v>Ligue Occitanie</v>
      </c>
      <c r="H151"/>
    </row>
    <row r="152" spans="1:8" ht="15.9" customHeight="1">
      <c r="A152" s="4">
        <v>11480037</v>
      </c>
      <c r="B152" s="4" t="s">
        <v>186</v>
      </c>
      <c r="C152" s="1" t="str">
        <f t="shared" si="32"/>
        <v>1148</v>
      </c>
      <c r="D152" s="1" t="str">
        <f t="shared" si="33"/>
        <v>48</v>
      </c>
      <c r="E152" s="1" t="str">
        <f t="shared" si="31"/>
        <v>Lozère</v>
      </c>
      <c r="F152" s="1" t="str">
        <f t="shared" si="27"/>
        <v>Ligue Occitanie</v>
      </c>
      <c r="H152"/>
    </row>
    <row r="153" spans="1:8" ht="15.9" customHeight="1">
      <c r="A153" s="4">
        <v>11650004</v>
      </c>
      <c r="B153" s="4" t="s">
        <v>69</v>
      </c>
      <c r="C153" s="1" t="str">
        <f t="shared" si="32"/>
        <v>1165</v>
      </c>
      <c r="D153" s="1" t="str">
        <f t="shared" si="33"/>
        <v>65</v>
      </c>
      <c r="E153" s="1" t="str">
        <f t="shared" si="31"/>
        <v>Haute Pyrénées</v>
      </c>
      <c r="F153" s="1" t="str">
        <f t="shared" si="27"/>
        <v>Ligue Occitanie</v>
      </c>
      <c r="H153"/>
    </row>
    <row r="154" spans="1:8" ht="15.9" customHeight="1">
      <c r="A154" s="4">
        <v>11650014</v>
      </c>
      <c r="B154" s="4" t="s">
        <v>70</v>
      </c>
      <c r="C154" s="1" t="str">
        <f t="shared" si="32"/>
        <v>1165</v>
      </c>
      <c r="D154" s="1" t="str">
        <f t="shared" si="33"/>
        <v>65</v>
      </c>
      <c r="E154" s="1" t="str">
        <f t="shared" si="31"/>
        <v>Haute Pyrénées</v>
      </c>
      <c r="F154" s="1" t="str">
        <f t="shared" si="27"/>
        <v>Ligue Occitanie</v>
      </c>
      <c r="H154"/>
    </row>
    <row r="155" spans="1:8" ht="15.9" customHeight="1">
      <c r="A155" s="4">
        <v>11650016</v>
      </c>
      <c r="B155" s="4" t="s">
        <v>71</v>
      </c>
      <c r="C155" s="1" t="str">
        <f t="shared" si="32"/>
        <v>1165</v>
      </c>
      <c r="D155" s="1" t="str">
        <f t="shared" si="33"/>
        <v>65</v>
      </c>
      <c r="E155" s="1" t="str">
        <f t="shared" si="31"/>
        <v>Haute Pyrénées</v>
      </c>
      <c r="F155" s="1" t="str">
        <f t="shared" si="27"/>
        <v>Ligue Occitanie</v>
      </c>
      <c r="H155"/>
    </row>
    <row r="156" spans="1:8" ht="15.9" customHeight="1">
      <c r="A156" s="4">
        <v>11650017</v>
      </c>
      <c r="B156" s="4" t="s">
        <v>72</v>
      </c>
      <c r="C156" s="1" t="str">
        <f t="shared" si="32"/>
        <v>1165</v>
      </c>
      <c r="D156" s="1" t="str">
        <f t="shared" si="33"/>
        <v>65</v>
      </c>
      <c r="E156" s="1" t="str">
        <f t="shared" si="31"/>
        <v>Haute Pyrénées</v>
      </c>
      <c r="F156" s="1" t="str">
        <f t="shared" si="27"/>
        <v>Ligue Occitanie</v>
      </c>
      <c r="H156"/>
    </row>
    <row r="157" spans="1:8" ht="15.9" customHeight="1">
      <c r="A157" s="4">
        <v>11650018</v>
      </c>
      <c r="B157" s="4" t="s">
        <v>73</v>
      </c>
      <c r="C157" s="1" t="str">
        <f t="shared" si="32"/>
        <v>1165</v>
      </c>
      <c r="D157" s="1" t="str">
        <f t="shared" si="33"/>
        <v>65</v>
      </c>
      <c r="E157" s="1" t="str">
        <f t="shared" si="31"/>
        <v>Haute Pyrénées</v>
      </c>
      <c r="F157" s="1" t="str">
        <f t="shared" si="27"/>
        <v>Ligue Occitanie</v>
      </c>
      <c r="H157"/>
    </row>
    <row r="158" spans="1:8" ht="15.9" customHeight="1">
      <c r="A158" s="4">
        <v>11650026</v>
      </c>
      <c r="B158" s="4" t="s">
        <v>74</v>
      </c>
      <c r="C158" s="1" t="str">
        <f t="shared" si="32"/>
        <v>1165</v>
      </c>
      <c r="D158" s="1" t="str">
        <f t="shared" si="33"/>
        <v>65</v>
      </c>
      <c r="E158" s="1" t="str">
        <f t="shared" si="31"/>
        <v>Haute Pyrénées</v>
      </c>
      <c r="F158" s="1" t="str">
        <f t="shared" si="27"/>
        <v>Ligue Occitanie</v>
      </c>
      <c r="H158"/>
    </row>
    <row r="159" spans="1:8" ht="15.9" customHeight="1">
      <c r="A159" s="4">
        <v>11650034</v>
      </c>
      <c r="B159" s="4" t="s">
        <v>75</v>
      </c>
      <c r="C159" s="1" t="str">
        <f t="shared" si="32"/>
        <v>1165</v>
      </c>
      <c r="D159" s="1" t="str">
        <f t="shared" si="33"/>
        <v>65</v>
      </c>
      <c r="E159" s="1" t="str">
        <f t="shared" si="31"/>
        <v>Haute Pyrénées</v>
      </c>
      <c r="F159" s="1" t="str">
        <f t="shared" si="27"/>
        <v>Ligue Occitanie</v>
      </c>
      <c r="H159"/>
    </row>
    <row r="160" spans="1:8" ht="15.9" customHeight="1">
      <c r="A160" s="4">
        <v>11660001</v>
      </c>
      <c r="B160" s="4" t="s">
        <v>157</v>
      </c>
      <c r="C160" s="1" t="str">
        <f t="shared" si="32"/>
        <v>1166</v>
      </c>
      <c r="D160" s="1" t="str">
        <f t="shared" si="33"/>
        <v>66</v>
      </c>
      <c r="E160" s="1" t="str">
        <f t="shared" si="31"/>
        <v>Pyrénées orientales</v>
      </c>
      <c r="F160" s="1" t="str">
        <f t="shared" si="27"/>
        <v>Ligue Occitanie</v>
      </c>
      <c r="H160"/>
    </row>
    <row r="161" spans="1:8" ht="15.9" customHeight="1">
      <c r="A161" s="4">
        <v>11660003</v>
      </c>
      <c r="B161" s="4" t="s">
        <v>158</v>
      </c>
      <c r="C161" s="1" t="str">
        <f t="shared" si="32"/>
        <v>1166</v>
      </c>
      <c r="D161" s="1" t="str">
        <f t="shared" si="33"/>
        <v>66</v>
      </c>
      <c r="E161" s="1" t="str">
        <f t="shared" si="31"/>
        <v>Pyrénées orientales</v>
      </c>
      <c r="F161" s="1" t="str">
        <f t="shared" si="27"/>
        <v>Ligue Occitanie</v>
      </c>
      <c r="H161"/>
    </row>
    <row r="162" spans="1:8" ht="15.9" customHeight="1">
      <c r="A162" s="4">
        <v>11660007</v>
      </c>
      <c r="B162" s="4" t="s">
        <v>159</v>
      </c>
      <c r="C162" s="1" t="str">
        <f t="shared" si="32"/>
        <v>1166</v>
      </c>
      <c r="D162" s="1" t="str">
        <f t="shared" si="33"/>
        <v>66</v>
      </c>
      <c r="E162" s="1" t="str">
        <f t="shared" si="31"/>
        <v>Pyrénées orientales</v>
      </c>
      <c r="F162" s="1" t="str">
        <f t="shared" ref="F162:F193" si="37">VLOOKUP(E162,I:J,2,FALSE)</f>
        <v>Ligue Occitanie</v>
      </c>
      <c r="H162"/>
    </row>
    <row r="163" spans="1:8" ht="15.9" customHeight="1">
      <c r="A163" s="4">
        <v>11660008</v>
      </c>
      <c r="B163" s="4" t="s">
        <v>160</v>
      </c>
      <c r="C163" s="1" t="str">
        <f t="shared" si="32"/>
        <v>1166</v>
      </c>
      <c r="D163" s="1" t="str">
        <f t="shared" si="33"/>
        <v>66</v>
      </c>
      <c r="E163" s="1" t="str">
        <f t="shared" si="31"/>
        <v>Pyrénées orientales</v>
      </c>
      <c r="F163" s="1" t="str">
        <f t="shared" si="37"/>
        <v>Ligue Occitanie</v>
      </c>
      <c r="H163"/>
    </row>
    <row r="164" spans="1:8" ht="15.9" customHeight="1">
      <c r="A164" s="4">
        <v>11660009</v>
      </c>
      <c r="B164" s="4" t="s">
        <v>161</v>
      </c>
      <c r="C164" s="1" t="str">
        <f t="shared" si="32"/>
        <v>1166</v>
      </c>
      <c r="D164" s="1" t="str">
        <f t="shared" si="33"/>
        <v>66</v>
      </c>
      <c r="E164" s="1" t="str">
        <f t="shared" si="31"/>
        <v>Pyrénées orientales</v>
      </c>
      <c r="F164" s="1" t="str">
        <f t="shared" si="37"/>
        <v>Ligue Occitanie</v>
      </c>
      <c r="H164"/>
    </row>
    <row r="165" spans="1:8" ht="15.9" customHeight="1">
      <c r="A165" s="4">
        <v>11660011</v>
      </c>
      <c r="B165" s="4" t="s">
        <v>162</v>
      </c>
      <c r="C165" s="1" t="str">
        <f t="shared" ref="C165" si="38">LEFT(A165,4)</f>
        <v>1166</v>
      </c>
      <c r="D165" s="1" t="str">
        <f t="shared" ref="D165" si="39">RIGHT(C165,2)</f>
        <v>66</v>
      </c>
      <c r="E165" s="1" t="str">
        <f t="shared" ref="E165" si="40">VLOOKUP(D165,cd,2,FALSE)</f>
        <v>Pyrénées orientales</v>
      </c>
      <c r="F165" s="1" t="str">
        <f t="shared" si="37"/>
        <v>Ligue Occitanie</v>
      </c>
      <c r="H165"/>
    </row>
    <row r="166" spans="1:8" ht="15.9" customHeight="1">
      <c r="A166" s="4">
        <v>11660013</v>
      </c>
      <c r="B166" s="4" t="s">
        <v>444</v>
      </c>
      <c r="C166" s="1" t="str">
        <f t="shared" si="32"/>
        <v>1166</v>
      </c>
      <c r="D166" s="1" t="str">
        <f t="shared" si="33"/>
        <v>66</v>
      </c>
      <c r="E166" s="1" t="str">
        <f t="shared" si="31"/>
        <v>Pyrénées orientales</v>
      </c>
      <c r="F166" s="1" t="str">
        <f t="shared" si="37"/>
        <v>Ligue Occitanie</v>
      </c>
      <c r="H166"/>
    </row>
    <row r="167" spans="1:8" ht="15.9" customHeight="1">
      <c r="A167" s="4">
        <v>11660019</v>
      </c>
      <c r="B167" s="4" t="s">
        <v>163</v>
      </c>
      <c r="C167" s="1" t="str">
        <f t="shared" si="32"/>
        <v>1166</v>
      </c>
      <c r="D167" s="1" t="str">
        <f t="shared" si="33"/>
        <v>66</v>
      </c>
      <c r="E167" s="1" t="str">
        <f t="shared" si="31"/>
        <v>Pyrénées orientales</v>
      </c>
      <c r="F167" s="1" t="str">
        <f t="shared" si="37"/>
        <v>Ligue Occitanie</v>
      </c>
      <c r="H167"/>
    </row>
    <row r="168" spans="1:8" ht="15.9" customHeight="1">
      <c r="A168" s="4">
        <v>11660020</v>
      </c>
      <c r="B168" s="4" t="s">
        <v>194</v>
      </c>
      <c r="C168" s="1" t="str">
        <f t="shared" si="32"/>
        <v>1166</v>
      </c>
      <c r="D168" s="1" t="str">
        <f t="shared" si="33"/>
        <v>66</v>
      </c>
      <c r="E168" s="1" t="str">
        <f t="shared" si="31"/>
        <v>Pyrénées orientales</v>
      </c>
      <c r="F168" s="1" t="str">
        <f t="shared" si="37"/>
        <v>Ligue Occitanie</v>
      </c>
      <c r="H168"/>
    </row>
    <row r="169" spans="1:8" ht="15.9" customHeight="1">
      <c r="A169" s="4">
        <v>11660021</v>
      </c>
      <c r="B169" s="4" t="s">
        <v>164</v>
      </c>
      <c r="C169" s="1" t="str">
        <f t="shared" si="32"/>
        <v>1166</v>
      </c>
      <c r="D169" s="1" t="str">
        <f t="shared" si="33"/>
        <v>66</v>
      </c>
      <c r="E169" s="1" t="str">
        <f t="shared" si="31"/>
        <v>Pyrénées orientales</v>
      </c>
      <c r="F169" s="1" t="str">
        <f t="shared" si="37"/>
        <v>Ligue Occitanie</v>
      </c>
      <c r="H169"/>
    </row>
    <row r="170" spans="1:8" ht="15.9" customHeight="1">
      <c r="A170" s="4">
        <v>11660031</v>
      </c>
      <c r="B170" s="4" t="s">
        <v>165</v>
      </c>
      <c r="C170" s="1" t="str">
        <f t="shared" si="32"/>
        <v>1166</v>
      </c>
      <c r="D170" s="1" t="str">
        <f t="shared" si="33"/>
        <v>66</v>
      </c>
      <c r="E170" s="1" t="str">
        <f t="shared" si="31"/>
        <v>Pyrénées orientales</v>
      </c>
      <c r="F170" s="1" t="str">
        <f t="shared" si="37"/>
        <v>Ligue Occitanie</v>
      </c>
      <c r="H170"/>
    </row>
    <row r="171" spans="1:8" ht="15.9" customHeight="1">
      <c r="A171" s="4">
        <v>11660032</v>
      </c>
      <c r="B171" s="4" t="s">
        <v>166</v>
      </c>
      <c r="C171" s="1" t="str">
        <f t="shared" si="32"/>
        <v>1166</v>
      </c>
      <c r="D171" s="1" t="str">
        <f t="shared" si="33"/>
        <v>66</v>
      </c>
      <c r="E171" s="1" t="str">
        <f t="shared" si="31"/>
        <v>Pyrénées orientales</v>
      </c>
      <c r="F171" s="1" t="str">
        <f t="shared" si="37"/>
        <v>Ligue Occitanie</v>
      </c>
      <c r="H171"/>
    </row>
    <row r="172" spans="1:8" ht="15.9" customHeight="1">
      <c r="A172" s="4">
        <v>11660038</v>
      </c>
      <c r="B172" s="4" t="s">
        <v>167</v>
      </c>
      <c r="C172" s="1" t="str">
        <f t="shared" si="32"/>
        <v>1166</v>
      </c>
      <c r="D172" s="1" t="str">
        <f t="shared" si="33"/>
        <v>66</v>
      </c>
      <c r="E172" s="1" t="str">
        <f t="shared" ref="E172:E194" si="41">VLOOKUP(D172,cd,2,FALSE)</f>
        <v>Pyrénées orientales</v>
      </c>
      <c r="F172" s="1" t="str">
        <f t="shared" si="37"/>
        <v>Ligue Occitanie</v>
      </c>
      <c r="H172"/>
    </row>
    <row r="173" spans="1:8" ht="15.9" customHeight="1">
      <c r="A173" s="4">
        <v>11660041</v>
      </c>
      <c r="B173" s="4" t="s">
        <v>168</v>
      </c>
      <c r="C173" s="1" t="str">
        <f t="shared" ref="C173" si="42">LEFT(A173,4)</f>
        <v>1166</v>
      </c>
      <c r="D173" s="1" t="str">
        <f t="shared" ref="D173" si="43">RIGHT(C173,2)</f>
        <v>66</v>
      </c>
      <c r="E173" s="1" t="str">
        <f t="shared" ref="E173" si="44">VLOOKUP(D173,cd,2,FALSE)</f>
        <v>Pyrénées orientales</v>
      </c>
      <c r="F173" s="1" t="str">
        <f t="shared" si="37"/>
        <v>Ligue Occitanie</v>
      </c>
      <c r="H173"/>
    </row>
    <row r="174" spans="1:8" ht="15.9" customHeight="1">
      <c r="A174" s="4">
        <v>11660043</v>
      </c>
      <c r="B174" s="4" t="s">
        <v>445</v>
      </c>
      <c r="C174" s="1" t="str">
        <f t="shared" si="32"/>
        <v>1166</v>
      </c>
      <c r="D174" s="1" t="str">
        <f t="shared" si="33"/>
        <v>66</v>
      </c>
      <c r="E174" s="1" t="str">
        <f t="shared" si="41"/>
        <v>Pyrénées orientales</v>
      </c>
      <c r="F174" s="1" t="str">
        <f t="shared" si="37"/>
        <v>Ligue Occitanie</v>
      </c>
      <c r="H174"/>
    </row>
    <row r="175" spans="1:8" ht="15.9" customHeight="1">
      <c r="A175" s="4">
        <v>11810001</v>
      </c>
      <c r="B175" s="4" t="s">
        <v>176</v>
      </c>
      <c r="C175" s="1" t="str">
        <f t="shared" si="32"/>
        <v>1181</v>
      </c>
      <c r="D175" s="1" t="str">
        <f t="shared" si="33"/>
        <v>81</v>
      </c>
      <c r="E175" s="1" t="str">
        <f t="shared" si="41"/>
        <v>Tarn</v>
      </c>
      <c r="F175" s="1" t="str">
        <f t="shared" si="37"/>
        <v>Ligue Occitanie</v>
      </c>
      <c r="H175"/>
    </row>
    <row r="176" spans="1:8" ht="15.9" customHeight="1">
      <c r="A176" s="4">
        <v>11810003</v>
      </c>
      <c r="B176" s="4" t="s">
        <v>76</v>
      </c>
      <c r="C176" s="1" t="str">
        <f t="shared" si="32"/>
        <v>1181</v>
      </c>
      <c r="D176" s="1" t="str">
        <f t="shared" si="33"/>
        <v>81</v>
      </c>
      <c r="E176" s="1" t="str">
        <f t="shared" si="41"/>
        <v>Tarn</v>
      </c>
      <c r="F176" s="1" t="str">
        <f t="shared" si="37"/>
        <v>Ligue Occitanie</v>
      </c>
      <c r="H176"/>
    </row>
    <row r="177" spans="1:8" ht="15.9" customHeight="1">
      <c r="A177" s="4">
        <v>11810008</v>
      </c>
      <c r="B177" s="4" t="s">
        <v>77</v>
      </c>
      <c r="C177" s="1" t="str">
        <f t="shared" si="32"/>
        <v>1181</v>
      </c>
      <c r="D177" s="1" t="str">
        <f t="shared" si="33"/>
        <v>81</v>
      </c>
      <c r="E177" s="1" t="str">
        <f t="shared" si="41"/>
        <v>Tarn</v>
      </c>
      <c r="F177" s="1" t="str">
        <f t="shared" si="37"/>
        <v>Ligue Occitanie</v>
      </c>
      <c r="H177"/>
    </row>
    <row r="178" spans="1:8" ht="15.9" customHeight="1">
      <c r="A178" s="4">
        <v>11810013</v>
      </c>
      <c r="B178" s="4" t="s">
        <v>78</v>
      </c>
      <c r="C178" s="1" t="str">
        <f t="shared" si="32"/>
        <v>1181</v>
      </c>
      <c r="D178" s="1" t="str">
        <f t="shared" si="33"/>
        <v>81</v>
      </c>
      <c r="E178" s="1" t="str">
        <f t="shared" si="41"/>
        <v>Tarn</v>
      </c>
      <c r="F178" s="1" t="str">
        <f t="shared" si="37"/>
        <v>Ligue Occitanie</v>
      </c>
      <c r="H178"/>
    </row>
    <row r="179" spans="1:8" ht="15.9" customHeight="1">
      <c r="A179" s="4">
        <v>11810015</v>
      </c>
      <c r="B179" s="4" t="s">
        <v>79</v>
      </c>
      <c r="C179" s="1" t="str">
        <f t="shared" si="32"/>
        <v>1181</v>
      </c>
      <c r="D179" s="1" t="str">
        <f t="shared" si="33"/>
        <v>81</v>
      </c>
      <c r="E179" s="1" t="str">
        <f t="shared" si="41"/>
        <v>Tarn</v>
      </c>
      <c r="F179" s="1" t="str">
        <f t="shared" si="37"/>
        <v>Ligue Occitanie</v>
      </c>
      <c r="H179"/>
    </row>
    <row r="180" spans="1:8" ht="15.9" customHeight="1">
      <c r="A180" s="4">
        <v>11810024</v>
      </c>
      <c r="B180" s="4" t="s">
        <v>80</v>
      </c>
      <c r="C180" s="1" t="str">
        <f t="shared" si="32"/>
        <v>1181</v>
      </c>
      <c r="D180" s="1" t="str">
        <f t="shared" si="33"/>
        <v>81</v>
      </c>
      <c r="E180" s="1" t="str">
        <f t="shared" si="41"/>
        <v>Tarn</v>
      </c>
      <c r="F180" s="1" t="str">
        <f t="shared" si="37"/>
        <v>Ligue Occitanie</v>
      </c>
      <c r="H180"/>
    </row>
    <row r="181" spans="1:8" ht="15.9" customHeight="1">
      <c r="A181" s="4">
        <v>11810028</v>
      </c>
      <c r="B181" s="4" t="s">
        <v>195</v>
      </c>
      <c r="C181" s="1" t="str">
        <f t="shared" si="32"/>
        <v>1181</v>
      </c>
      <c r="D181" s="1" t="str">
        <f t="shared" si="33"/>
        <v>81</v>
      </c>
      <c r="E181" s="1" t="str">
        <f t="shared" si="41"/>
        <v>Tarn</v>
      </c>
      <c r="F181" s="1" t="str">
        <f t="shared" si="37"/>
        <v>Ligue Occitanie</v>
      </c>
      <c r="H181"/>
    </row>
    <row r="182" spans="1:8" ht="15.9" customHeight="1">
      <c r="A182" s="4">
        <v>11810030</v>
      </c>
      <c r="B182" s="4" t="s">
        <v>81</v>
      </c>
      <c r="C182" s="1" t="str">
        <f t="shared" si="32"/>
        <v>1181</v>
      </c>
      <c r="D182" s="1" t="str">
        <f t="shared" si="33"/>
        <v>81</v>
      </c>
      <c r="E182" s="1" t="str">
        <f t="shared" si="41"/>
        <v>Tarn</v>
      </c>
      <c r="F182" s="1" t="str">
        <f t="shared" si="37"/>
        <v>Ligue Occitanie</v>
      </c>
      <c r="H182"/>
    </row>
    <row r="183" spans="1:8" ht="15.9" customHeight="1">
      <c r="A183" s="4">
        <v>11810033</v>
      </c>
      <c r="B183" s="4" t="s">
        <v>82</v>
      </c>
      <c r="C183" s="1" t="str">
        <f t="shared" si="32"/>
        <v>1181</v>
      </c>
      <c r="D183" s="1" t="str">
        <f t="shared" si="33"/>
        <v>81</v>
      </c>
      <c r="E183" s="1" t="str">
        <f t="shared" si="41"/>
        <v>Tarn</v>
      </c>
      <c r="F183" s="1" t="str">
        <f t="shared" si="37"/>
        <v>Ligue Occitanie</v>
      </c>
      <c r="H183"/>
    </row>
    <row r="184" spans="1:8" ht="15.9" customHeight="1">
      <c r="A184" s="4">
        <v>11810034</v>
      </c>
      <c r="B184" s="4" t="s">
        <v>438</v>
      </c>
      <c r="C184" s="1" t="str">
        <f t="shared" ref="C184" si="45">LEFT(A184,4)</f>
        <v>1181</v>
      </c>
      <c r="D184" s="1" t="str">
        <f t="shared" ref="D184" si="46">RIGHT(C184,2)</f>
        <v>81</v>
      </c>
      <c r="E184" s="1" t="str">
        <f t="shared" ref="E184" si="47">VLOOKUP(D184,cd,2,FALSE)</f>
        <v>Tarn</v>
      </c>
      <c r="F184" s="1" t="str">
        <f t="shared" si="37"/>
        <v>Ligue Occitanie</v>
      </c>
      <c r="H184"/>
    </row>
    <row r="185" spans="1:8" ht="15.9" customHeight="1">
      <c r="A185" s="4">
        <v>11820007</v>
      </c>
      <c r="B185" s="4" t="s">
        <v>83</v>
      </c>
      <c r="C185" s="1" t="str">
        <f t="shared" si="32"/>
        <v>1182</v>
      </c>
      <c r="D185" s="1" t="str">
        <f t="shared" si="33"/>
        <v>82</v>
      </c>
      <c r="E185" s="1" t="str">
        <f t="shared" si="41"/>
        <v>Tarn et Garonne</v>
      </c>
      <c r="F185" s="1" t="str">
        <f t="shared" si="37"/>
        <v>Ligue Occitanie</v>
      </c>
      <c r="H185"/>
    </row>
    <row r="186" spans="1:8" ht="15.9" customHeight="1">
      <c r="A186" s="4">
        <v>11820008</v>
      </c>
      <c r="B186" s="4" t="s">
        <v>84</v>
      </c>
      <c r="C186" s="1" t="str">
        <f t="shared" si="32"/>
        <v>1182</v>
      </c>
      <c r="D186" s="1" t="str">
        <f t="shared" si="33"/>
        <v>82</v>
      </c>
      <c r="E186" s="1" t="str">
        <f t="shared" si="41"/>
        <v>Tarn et Garonne</v>
      </c>
      <c r="F186" s="1" t="str">
        <f t="shared" si="37"/>
        <v>Ligue Occitanie</v>
      </c>
      <c r="H186"/>
    </row>
    <row r="187" spans="1:8" ht="15.9" customHeight="1">
      <c r="A187" s="4">
        <v>11820011</v>
      </c>
      <c r="B187" s="4" t="s">
        <v>85</v>
      </c>
      <c r="C187" s="1" t="str">
        <f t="shared" si="32"/>
        <v>1182</v>
      </c>
      <c r="D187" s="1" t="str">
        <f t="shared" si="33"/>
        <v>82</v>
      </c>
      <c r="E187" s="1" t="str">
        <f t="shared" si="41"/>
        <v>Tarn et Garonne</v>
      </c>
      <c r="F187" s="1" t="str">
        <f t="shared" si="37"/>
        <v>Ligue Occitanie</v>
      </c>
      <c r="H187"/>
    </row>
    <row r="188" spans="1:8" ht="15.9" customHeight="1">
      <c r="A188" s="4">
        <v>11820018</v>
      </c>
      <c r="B188" s="4" t="s">
        <v>196</v>
      </c>
      <c r="C188" s="1" t="str">
        <f t="shared" si="32"/>
        <v>1182</v>
      </c>
      <c r="D188" s="1" t="str">
        <f t="shared" si="33"/>
        <v>82</v>
      </c>
      <c r="E188" s="1" t="str">
        <f t="shared" si="41"/>
        <v>Tarn et Garonne</v>
      </c>
      <c r="F188" s="1" t="str">
        <f t="shared" si="37"/>
        <v>Ligue Occitanie</v>
      </c>
      <c r="H188"/>
    </row>
    <row r="189" spans="1:8" ht="15.9" customHeight="1">
      <c r="A189" s="4">
        <v>11820026</v>
      </c>
      <c r="B189" s="4" t="s">
        <v>86</v>
      </c>
      <c r="C189" s="1" t="str">
        <f t="shared" si="32"/>
        <v>1182</v>
      </c>
      <c r="D189" s="1" t="str">
        <f t="shared" si="33"/>
        <v>82</v>
      </c>
      <c r="E189" s="1" t="str">
        <f t="shared" si="41"/>
        <v>Tarn et Garonne</v>
      </c>
      <c r="F189" s="1" t="str">
        <f t="shared" si="37"/>
        <v>Ligue Occitanie</v>
      </c>
      <c r="H189"/>
    </row>
    <row r="190" spans="1:8" ht="15.9" customHeight="1">
      <c r="A190" s="4">
        <v>11820027</v>
      </c>
      <c r="B190" s="4" t="s">
        <v>87</v>
      </c>
      <c r="C190" s="1" t="str">
        <f t="shared" si="32"/>
        <v>1182</v>
      </c>
      <c r="D190" s="1" t="str">
        <f t="shared" si="33"/>
        <v>82</v>
      </c>
      <c r="E190" s="1" t="str">
        <f t="shared" si="41"/>
        <v>Tarn et Garonne</v>
      </c>
      <c r="F190" s="1" t="str">
        <f t="shared" si="37"/>
        <v>Ligue Occitanie</v>
      </c>
      <c r="H190"/>
    </row>
    <row r="191" spans="1:8" ht="15.9" customHeight="1">
      <c r="A191" s="4">
        <v>11820031</v>
      </c>
      <c r="B191" s="4" t="s">
        <v>88</v>
      </c>
      <c r="C191" s="1" t="str">
        <f t="shared" si="32"/>
        <v>1182</v>
      </c>
      <c r="D191" s="1" t="str">
        <f t="shared" si="33"/>
        <v>82</v>
      </c>
      <c r="E191" s="1" t="str">
        <f t="shared" si="41"/>
        <v>Tarn et Garonne</v>
      </c>
      <c r="F191" s="1" t="str">
        <f t="shared" si="37"/>
        <v>Ligue Occitanie</v>
      </c>
      <c r="H191"/>
    </row>
    <row r="192" spans="1:8" ht="15.9" customHeight="1">
      <c r="A192" s="4">
        <v>11820032</v>
      </c>
      <c r="B192" s="4" t="s">
        <v>89</v>
      </c>
      <c r="C192" s="1" t="str">
        <f t="shared" si="32"/>
        <v>1182</v>
      </c>
      <c r="D192" s="1" t="str">
        <f t="shared" si="33"/>
        <v>82</v>
      </c>
      <c r="E192" s="1" t="str">
        <f t="shared" si="41"/>
        <v>Tarn et Garonne</v>
      </c>
      <c r="F192" s="1" t="str">
        <f t="shared" si="37"/>
        <v>Ligue Occitanie</v>
      </c>
      <c r="H192"/>
    </row>
    <row r="193" spans="1:8" ht="15.9" customHeight="1">
      <c r="A193" s="4">
        <v>11820034</v>
      </c>
      <c r="B193" s="4" t="s">
        <v>90</v>
      </c>
      <c r="C193" s="1" t="str">
        <f t="shared" si="32"/>
        <v>1182</v>
      </c>
      <c r="D193" s="1" t="str">
        <f t="shared" si="33"/>
        <v>82</v>
      </c>
      <c r="E193" s="1" t="str">
        <f t="shared" si="41"/>
        <v>Tarn et Garonne</v>
      </c>
      <c r="F193" s="1" t="str">
        <f t="shared" si="37"/>
        <v>Ligue Occitanie</v>
      </c>
      <c r="H193"/>
    </row>
    <row r="194" spans="1:8" ht="15.9" customHeight="1">
      <c r="A194" s="4">
        <v>11820035</v>
      </c>
      <c r="B194" s="4" t="s">
        <v>91</v>
      </c>
      <c r="C194" s="1" t="str">
        <f t="shared" si="32"/>
        <v>1182</v>
      </c>
      <c r="D194" s="1" t="str">
        <f t="shared" si="33"/>
        <v>82</v>
      </c>
      <c r="E194" s="1" t="str">
        <f t="shared" si="41"/>
        <v>Tarn et Garonne</v>
      </c>
      <c r="F194" s="1" t="str">
        <f t="shared" ref="F194" si="48">VLOOKUP(E194,I:J,2,FALSE)</f>
        <v>Ligue Occitanie</v>
      </c>
      <c r="H194"/>
    </row>
    <row r="195" spans="1:8" ht="15.6">
      <c r="H195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359AA-BDEB-4E4C-B9B6-07BB9D2658EE}">
  <sheetPr codeName="Feuil5"/>
  <dimension ref="A1:V181"/>
  <sheetViews>
    <sheetView showGridLines="0" workbookViewId="0">
      <selection activeCell="Z734" sqref="Z734:AA734"/>
    </sheetView>
  </sheetViews>
  <sheetFormatPr baseColWidth="10" defaultRowHeight="14.4"/>
  <cols>
    <col min="1" max="1" width="6.09765625" style="1" customWidth="1"/>
    <col min="2" max="2" width="21.09765625" style="1" bestFit="1" customWidth="1"/>
    <col min="3" max="3" width="4.09765625" style="1" customWidth="1"/>
    <col min="4" max="4" width="4.09765625" style="1" bestFit="1" customWidth="1"/>
    <col min="5" max="5" width="4.09765625" style="1" customWidth="1"/>
    <col min="6" max="6" width="3.8984375" style="1" customWidth="1"/>
    <col min="7" max="7" width="3" style="1" customWidth="1"/>
    <col min="8" max="8" width="4.19921875" style="1" customWidth="1"/>
    <col min="9" max="9" width="3.19921875" style="1" customWidth="1"/>
    <col min="10" max="10" width="3.5" style="1" customWidth="1"/>
    <col min="11" max="11" width="2.69921875" style="1" customWidth="1"/>
    <col min="12" max="12" width="3.3984375" style="1" customWidth="1"/>
    <col min="13" max="13" width="2.59765625" style="1" customWidth="1"/>
    <col min="14" max="14" width="3.3984375" style="1" customWidth="1"/>
    <col min="15" max="15" width="2.59765625" style="1" customWidth="1"/>
    <col min="16" max="16" width="4.09765625" style="1" bestFit="1" customWidth="1"/>
    <col min="17" max="17" width="3.3984375" style="1" customWidth="1"/>
    <col min="18" max="18" width="4.09765625" style="1" customWidth="1"/>
    <col min="19" max="19" width="3.3984375" style="1" customWidth="1"/>
    <col min="20" max="20" width="11" style="1"/>
    <col min="21" max="21" width="16" style="1" bestFit="1" customWidth="1"/>
    <col min="22" max="256" width="11" style="1"/>
    <col min="257" max="257" width="6.09765625" style="1" customWidth="1"/>
    <col min="258" max="258" width="21.09765625" style="1" bestFit="1" customWidth="1"/>
    <col min="259" max="259" width="4.09765625" style="1" customWidth="1"/>
    <col min="260" max="260" width="4.09765625" style="1" bestFit="1" customWidth="1"/>
    <col min="261" max="261" width="4.09765625" style="1" customWidth="1"/>
    <col min="262" max="262" width="3.8984375" style="1" customWidth="1"/>
    <col min="263" max="263" width="3" style="1" customWidth="1"/>
    <col min="264" max="264" width="4.19921875" style="1" customWidth="1"/>
    <col min="265" max="265" width="3.19921875" style="1" customWidth="1"/>
    <col min="266" max="266" width="3.5" style="1" customWidth="1"/>
    <col min="267" max="267" width="2.69921875" style="1" customWidth="1"/>
    <col min="268" max="268" width="3.3984375" style="1" customWidth="1"/>
    <col min="269" max="269" width="2.59765625" style="1" customWidth="1"/>
    <col min="270" max="270" width="3.3984375" style="1" customWidth="1"/>
    <col min="271" max="271" width="2.59765625" style="1" customWidth="1"/>
    <col min="272" max="272" width="4.09765625" style="1" bestFit="1" customWidth="1"/>
    <col min="273" max="273" width="3.3984375" style="1" customWidth="1"/>
    <col min="274" max="274" width="4.09765625" style="1" customWidth="1"/>
    <col min="275" max="275" width="3.3984375" style="1" customWidth="1"/>
    <col min="276" max="512" width="11" style="1"/>
    <col min="513" max="513" width="6.09765625" style="1" customWidth="1"/>
    <col min="514" max="514" width="21.09765625" style="1" bestFit="1" customWidth="1"/>
    <col min="515" max="515" width="4.09765625" style="1" customWidth="1"/>
    <col min="516" max="516" width="4.09765625" style="1" bestFit="1" customWidth="1"/>
    <col min="517" max="517" width="4.09765625" style="1" customWidth="1"/>
    <col min="518" max="518" width="3.8984375" style="1" customWidth="1"/>
    <col min="519" max="519" width="3" style="1" customWidth="1"/>
    <col min="520" max="520" width="4.19921875" style="1" customWidth="1"/>
    <col min="521" max="521" width="3.19921875" style="1" customWidth="1"/>
    <col min="522" max="522" width="3.5" style="1" customWidth="1"/>
    <col min="523" max="523" width="2.69921875" style="1" customWidth="1"/>
    <col min="524" max="524" width="3.3984375" style="1" customWidth="1"/>
    <col min="525" max="525" width="2.59765625" style="1" customWidth="1"/>
    <col min="526" max="526" width="3.3984375" style="1" customWidth="1"/>
    <col min="527" max="527" width="2.59765625" style="1" customWidth="1"/>
    <col min="528" max="528" width="4.09765625" style="1" bestFit="1" customWidth="1"/>
    <col min="529" max="529" width="3.3984375" style="1" customWidth="1"/>
    <col min="530" max="530" width="4.09765625" style="1" customWidth="1"/>
    <col min="531" max="531" width="3.3984375" style="1" customWidth="1"/>
    <col min="532" max="768" width="11" style="1"/>
    <col min="769" max="769" width="6.09765625" style="1" customWidth="1"/>
    <col min="770" max="770" width="21.09765625" style="1" bestFit="1" customWidth="1"/>
    <col min="771" max="771" width="4.09765625" style="1" customWidth="1"/>
    <col min="772" max="772" width="4.09765625" style="1" bestFit="1" customWidth="1"/>
    <col min="773" max="773" width="4.09765625" style="1" customWidth="1"/>
    <col min="774" max="774" width="3.8984375" style="1" customWidth="1"/>
    <col min="775" max="775" width="3" style="1" customWidth="1"/>
    <col min="776" max="776" width="4.19921875" style="1" customWidth="1"/>
    <col min="777" max="777" width="3.19921875" style="1" customWidth="1"/>
    <col min="778" max="778" width="3.5" style="1" customWidth="1"/>
    <col min="779" max="779" width="2.69921875" style="1" customWidth="1"/>
    <col min="780" max="780" width="3.3984375" style="1" customWidth="1"/>
    <col min="781" max="781" width="2.59765625" style="1" customWidth="1"/>
    <col min="782" max="782" width="3.3984375" style="1" customWidth="1"/>
    <col min="783" max="783" width="2.59765625" style="1" customWidth="1"/>
    <col min="784" max="784" width="4.09765625" style="1" bestFit="1" customWidth="1"/>
    <col min="785" max="785" width="3.3984375" style="1" customWidth="1"/>
    <col min="786" max="786" width="4.09765625" style="1" customWidth="1"/>
    <col min="787" max="787" width="3.3984375" style="1" customWidth="1"/>
    <col min="788" max="1024" width="11" style="1"/>
    <col min="1025" max="1025" width="6.09765625" style="1" customWidth="1"/>
    <col min="1026" max="1026" width="21.09765625" style="1" bestFit="1" customWidth="1"/>
    <col min="1027" max="1027" width="4.09765625" style="1" customWidth="1"/>
    <col min="1028" max="1028" width="4.09765625" style="1" bestFit="1" customWidth="1"/>
    <col min="1029" max="1029" width="4.09765625" style="1" customWidth="1"/>
    <col min="1030" max="1030" width="3.8984375" style="1" customWidth="1"/>
    <col min="1031" max="1031" width="3" style="1" customWidth="1"/>
    <col min="1032" max="1032" width="4.19921875" style="1" customWidth="1"/>
    <col min="1033" max="1033" width="3.19921875" style="1" customWidth="1"/>
    <col min="1034" max="1034" width="3.5" style="1" customWidth="1"/>
    <col min="1035" max="1035" width="2.69921875" style="1" customWidth="1"/>
    <col min="1036" max="1036" width="3.3984375" style="1" customWidth="1"/>
    <col min="1037" max="1037" width="2.59765625" style="1" customWidth="1"/>
    <col min="1038" max="1038" width="3.3984375" style="1" customWidth="1"/>
    <col min="1039" max="1039" width="2.59765625" style="1" customWidth="1"/>
    <col min="1040" max="1040" width="4.09765625" style="1" bestFit="1" customWidth="1"/>
    <col min="1041" max="1041" width="3.3984375" style="1" customWidth="1"/>
    <col min="1042" max="1042" width="4.09765625" style="1" customWidth="1"/>
    <col min="1043" max="1043" width="3.3984375" style="1" customWidth="1"/>
    <col min="1044" max="1280" width="11" style="1"/>
    <col min="1281" max="1281" width="6.09765625" style="1" customWidth="1"/>
    <col min="1282" max="1282" width="21.09765625" style="1" bestFit="1" customWidth="1"/>
    <col min="1283" max="1283" width="4.09765625" style="1" customWidth="1"/>
    <col min="1284" max="1284" width="4.09765625" style="1" bestFit="1" customWidth="1"/>
    <col min="1285" max="1285" width="4.09765625" style="1" customWidth="1"/>
    <col min="1286" max="1286" width="3.8984375" style="1" customWidth="1"/>
    <col min="1287" max="1287" width="3" style="1" customWidth="1"/>
    <col min="1288" max="1288" width="4.19921875" style="1" customWidth="1"/>
    <col min="1289" max="1289" width="3.19921875" style="1" customWidth="1"/>
    <col min="1290" max="1290" width="3.5" style="1" customWidth="1"/>
    <col min="1291" max="1291" width="2.69921875" style="1" customWidth="1"/>
    <col min="1292" max="1292" width="3.3984375" style="1" customWidth="1"/>
    <col min="1293" max="1293" width="2.59765625" style="1" customWidth="1"/>
    <col min="1294" max="1294" width="3.3984375" style="1" customWidth="1"/>
    <col min="1295" max="1295" width="2.59765625" style="1" customWidth="1"/>
    <col min="1296" max="1296" width="4.09765625" style="1" bestFit="1" customWidth="1"/>
    <col min="1297" max="1297" width="3.3984375" style="1" customWidth="1"/>
    <col min="1298" max="1298" width="4.09765625" style="1" customWidth="1"/>
    <col min="1299" max="1299" width="3.3984375" style="1" customWidth="1"/>
    <col min="1300" max="1536" width="11" style="1"/>
    <col min="1537" max="1537" width="6.09765625" style="1" customWidth="1"/>
    <col min="1538" max="1538" width="21.09765625" style="1" bestFit="1" customWidth="1"/>
    <col min="1539" max="1539" width="4.09765625" style="1" customWidth="1"/>
    <col min="1540" max="1540" width="4.09765625" style="1" bestFit="1" customWidth="1"/>
    <col min="1541" max="1541" width="4.09765625" style="1" customWidth="1"/>
    <col min="1542" max="1542" width="3.8984375" style="1" customWidth="1"/>
    <col min="1543" max="1543" width="3" style="1" customWidth="1"/>
    <col min="1544" max="1544" width="4.19921875" style="1" customWidth="1"/>
    <col min="1545" max="1545" width="3.19921875" style="1" customWidth="1"/>
    <col min="1546" max="1546" width="3.5" style="1" customWidth="1"/>
    <col min="1547" max="1547" width="2.69921875" style="1" customWidth="1"/>
    <col min="1548" max="1548" width="3.3984375" style="1" customWidth="1"/>
    <col min="1549" max="1549" width="2.59765625" style="1" customWidth="1"/>
    <col min="1550" max="1550" width="3.3984375" style="1" customWidth="1"/>
    <col min="1551" max="1551" width="2.59765625" style="1" customWidth="1"/>
    <col min="1552" max="1552" width="4.09765625" style="1" bestFit="1" customWidth="1"/>
    <col min="1553" max="1553" width="3.3984375" style="1" customWidth="1"/>
    <col min="1554" max="1554" width="4.09765625" style="1" customWidth="1"/>
    <col min="1555" max="1555" width="3.3984375" style="1" customWidth="1"/>
    <col min="1556" max="1792" width="11" style="1"/>
    <col min="1793" max="1793" width="6.09765625" style="1" customWidth="1"/>
    <col min="1794" max="1794" width="21.09765625" style="1" bestFit="1" customWidth="1"/>
    <col min="1795" max="1795" width="4.09765625" style="1" customWidth="1"/>
    <col min="1796" max="1796" width="4.09765625" style="1" bestFit="1" customWidth="1"/>
    <col min="1797" max="1797" width="4.09765625" style="1" customWidth="1"/>
    <col min="1798" max="1798" width="3.8984375" style="1" customWidth="1"/>
    <col min="1799" max="1799" width="3" style="1" customWidth="1"/>
    <col min="1800" max="1800" width="4.19921875" style="1" customWidth="1"/>
    <col min="1801" max="1801" width="3.19921875" style="1" customWidth="1"/>
    <col min="1802" max="1802" width="3.5" style="1" customWidth="1"/>
    <col min="1803" max="1803" width="2.69921875" style="1" customWidth="1"/>
    <col min="1804" max="1804" width="3.3984375" style="1" customWidth="1"/>
    <col min="1805" max="1805" width="2.59765625" style="1" customWidth="1"/>
    <col min="1806" max="1806" width="3.3984375" style="1" customWidth="1"/>
    <col min="1807" max="1807" width="2.59765625" style="1" customWidth="1"/>
    <col min="1808" max="1808" width="4.09765625" style="1" bestFit="1" customWidth="1"/>
    <col min="1809" max="1809" width="3.3984375" style="1" customWidth="1"/>
    <col min="1810" max="1810" width="4.09765625" style="1" customWidth="1"/>
    <col min="1811" max="1811" width="3.3984375" style="1" customWidth="1"/>
    <col min="1812" max="2048" width="11" style="1"/>
    <col min="2049" max="2049" width="6.09765625" style="1" customWidth="1"/>
    <col min="2050" max="2050" width="21.09765625" style="1" bestFit="1" customWidth="1"/>
    <col min="2051" max="2051" width="4.09765625" style="1" customWidth="1"/>
    <col min="2052" max="2052" width="4.09765625" style="1" bestFit="1" customWidth="1"/>
    <col min="2053" max="2053" width="4.09765625" style="1" customWidth="1"/>
    <col min="2054" max="2054" width="3.8984375" style="1" customWidth="1"/>
    <col min="2055" max="2055" width="3" style="1" customWidth="1"/>
    <col min="2056" max="2056" width="4.19921875" style="1" customWidth="1"/>
    <col min="2057" max="2057" width="3.19921875" style="1" customWidth="1"/>
    <col min="2058" max="2058" width="3.5" style="1" customWidth="1"/>
    <col min="2059" max="2059" width="2.69921875" style="1" customWidth="1"/>
    <col min="2060" max="2060" width="3.3984375" style="1" customWidth="1"/>
    <col min="2061" max="2061" width="2.59765625" style="1" customWidth="1"/>
    <col min="2062" max="2062" width="3.3984375" style="1" customWidth="1"/>
    <col min="2063" max="2063" width="2.59765625" style="1" customWidth="1"/>
    <col min="2064" max="2064" width="4.09765625" style="1" bestFit="1" customWidth="1"/>
    <col min="2065" max="2065" width="3.3984375" style="1" customWidth="1"/>
    <col min="2066" max="2066" width="4.09765625" style="1" customWidth="1"/>
    <col min="2067" max="2067" width="3.3984375" style="1" customWidth="1"/>
    <col min="2068" max="2304" width="11" style="1"/>
    <col min="2305" max="2305" width="6.09765625" style="1" customWidth="1"/>
    <col min="2306" max="2306" width="21.09765625" style="1" bestFit="1" customWidth="1"/>
    <col min="2307" max="2307" width="4.09765625" style="1" customWidth="1"/>
    <col min="2308" max="2308" width="4.09765625" style="1" bestFit="1" customWidth="1"/>
    <col min="2309" max="2309" width="4.09765625" style="1" customWidth="1"/>
    <col min="2310" max="2310" width="3.8984375" style="1" customWidth="1"/>
    <col min="2311" max="2311" width="3" style="1" customWidth="1"/>
    <col min="2312" max="2312" width="4.19921875" style="1" customWidth="1"/>
    <col min="2313" max="2313" width="3.19921875" style="1" customWidth="1"/>
    <col min="2314" max="2314" width="3.5" style="1" customWidth="1"/>
    <col min="2315" max="2315" width="2.69921875" style="1" customWidth="1"/>
    <col min="2316" max="2316" width="3.3984375" style="1" customWidth="1"/>
    <col min="2317" max="2317" width="2.59765625" style="1" customWidth="1"/>
    <col min="2318" max="2318" width="3.3984375" style="1" customWidth="1"/>
    <col min="2319" max="2319" width="2.59765625" style="1" customWidth="1"/>
    <col min="2320" max="2320" width="4.09765625" style="1" bestFit="1" customWidth="1"/>
    <col min="2321" max="2321" width="3.3984375" style="1" customWidth="1"/>
    <col min="2322" max="2322" width="4.09765625" style="1" customWidth="1"/>
    <col min="2323" max="2323" width="3.3984375" style="1" customWidth="1"/>
    <col min="2324" max="2560" width="11" style="1"/>
    <col min="2561" max="2561" width="6.09765625" style="1" customWidth="1"/>
    <col min="2562" max="2562" width="21.09765625" style="1" bestFit="1" customWidth="1"/>
    <col min="2563" max="2563" width="4.09765625" style="1" customWidth="1"/>
    <col min="2564" max="2564" width="4.09765625" style="1" bestFit="1" customWidth="1"/>
    <col min="2565" max="2565" width="4.09765625" style="1" customWidth="1"/>
    <col min="2566" max="2566" width="3.8984375" style="1" customWidth="1"/>
    <col min="2567" max="2567" width="3" style="1" customWidth="1"/>
    <col min="2568" max="2568" width="4.19921875" style="1" customWidth="1"/>
    <col min="2569" max="2569" width="3.19921875" style="1" customWidth="1"/>
    <col min="2570" max="2570" width="3.5" style="1" customWidth="1"/>
    <col min="2571" max="2571" width="2.69921875" style="1" customWidth="1"/>
    <col min="2572" max="2572" width="3.3984375" style="1" customWidth="1"/>
    <col min="2573" max="2573" width="2.59765625" style="1" customWidth="1"/>
    <col min="2574" max="2574" width="3.3984375" style="1" customWidth="1"/>
    <col min="2575" max="2575" width="2.59765625" style="1" customWidth="1"/>
    <col min="2576" max="2576" width="4.09765625" style="1" bestFit="1" customWidth="1"/>
    <col min="2577" max="2577" width="3.3984375" style="1" customWidth="1"/>
    <col min="2578" max="2578" width="4.09765625" style="1" customWidth="1"/>
    <col min="2579" max="2579" width="3.3984375" style="1" customWidth="1"/>
    <col min="2580" max="2816" width="11" style="1"/>
    <col min="2817" max="2817" width="6.09765625" style="1" customWidth="1"/>
    <col min="2818" max="2818" width="21.09765625" style="1" bestFit="1" customWidth="1"/>
    <col min="2819" max="2819" width="4.09765625" style="1" customWidth="1"/>
    <col min="2820" max="2820" width="4.09765625" style="1" bestFit="1" customWidth="1"/>
    <col min="2821" max="2821" width="4.09765625" style="1" customWidth="1"/>
    <col min="2822" max="2822" width="3.8984375" style="1" customWidth="1"/>
    <col min="2823" max="2823" width="3" style="1" customWidth="1"/>
    <col min="2824" max="2824" width="4.19921875" style="1" customWidth="1"/>
    <col min="2825" max="2825" width="3.19921875" style="1" customWidth="1"/>
    <col min="2826" max="2826" width="3.5" style="1" customWidth="1"/>
    <col min="2827" max="2827" width="2.69921875" style="1" customWidth="1"/>
    <col min="2828" max="2828" width="3.3984375" style="1" customWidth="1"/>
    <col min="2829" max="2829" width="2.59765625" style="1" customWidth="1"/>
    <col min="2830" max="2830" width="3.3984375" style="1" customWidth="1"/>
    <col min="2831" max="2831" width="2.59765625" style="1" customWidth="1"/>
    <col min="2832" max="2832" width="4.09765625" style="1" bestFit="1" customWidth="1"/>
    <col min="2833" max="2833" width="3.3984375" style="1" customWidth="1"/>
    <col min="2834" max="2834" width="4.09765625" style="1" customWidth="1"/>
    <col min="2835" max="2835" width="3.3984375" style="1" customWidth="1"/>
    <col min="2836" max="3072" width="11" style="1"/>
    <col min="3073" max="3073" width="6.09765625" style="1" customWidth="1"/>
    <col min="3074" max="3074" width="21.09765625" style="1" bestFit="1" customWidth="1"/>
    <col min="3075" max="3075" width="4.09765625" style="1" customWidth="1"/>
    <col min="3076" max="3076" width="4.09765625" style="1" bestFit="1" customWidth="1"/>
    <col min="3077" max="3077" width="4.09765625" style="1" customWidth="1"/>
    <col min="3078" max="3078" width="3.8984375" style="1" customWidth="1"/>
    <col min="3079" max="3079" width="3" style="1" customWidth="1"/>
    <col min="3080" max="3080" width="4.19921875" style="1" customWidth="1"/>
    <col min="3081" max="3081" width="3.19921875" style="1" customWidth="1"/>
    <col min="3082" max="3082" width="3.5" style="1" customWidth="1"/>
    <col min="3083" max="3083" width="2.69921875" style="1" customWidth="1"/>
    <col min="3084" max="3084" width="3.3984375" style="1" customWidth="1"/>
    <col min="3085" max="3085" width="2.59765625" style="1" customWidth="1"/>
    <col min="3086" max="3086" width="3.3984375" style="1" customWidth="1"/>
    <col min="3087" max="3087" width="2.59765625" style="1" customWidth="1"/>
    <col min="3088" max="3088" width="4.09765625" style="1" bestFit="1" customWidth="1"/>
    <col min="3089" max="3089" width="3.3984375" style="1" customWidth="1"/>
    <col min="3090" max="3090" width="4.09765625" style="1" customWidth="1"/>
    <col min="3091" max="3091" width="3.3984375" style="1" customWidth="1"/>
    <col min="3092" max="3328" width="11" style="1"/>
    <col min="3329" max="3329" width="6.09765625" style="1" customWidth="1"/>
    <col min="3330" max="3330" width="21.09765625" style="1" bestFit="1" customWidth="1"/>
    <col min="3331" max="3331" width="4.09765625" style="1" customWidth="1"/>
    <col min="3332" max="3332" width="4.09765625" style="1" bestFit="1" customWidth="1"/>
    <col min="3333" max="3333" width="4.09765625" style="1" customWidth="1"/>
    <col min="3334" max="3334" width="3.8984375" style="1" customWidth="1"/>
    <col min="3335" max="3335" width="3" style="1" customWidth="1"/>
    <col min="3336" max="3336" width="4.19921875" style="1" customWidth="1"/>
    <col min="3337" max="3337" width="3.19921875" style="1" customWidth="1"/>
    <col min="3338" max="3338" width="3.5" style="1" customWidth="1"/>
    <col min="3339" max="3339" width="2.69921875" style="1" customWidth="1"/>
    <col min="3340" max="3340" width="3.3984375" style="1" customWidth="1"/>
    <col min="3341" max="3341" width="2.59765625" style="1" customWidth="1"/>
    <col min="3342" max="3342" width="3.3984375" style="1" customWidth="1"/>
    <col min="3343" max="3343" width="2.59765625" style="1" customWidth="1"/>
    <col min="3344" max="3344" width="4.09765625" style="1" bestFit="1" customWidth="1"/>
    <col min="3345" max="3345" width="3.3984375" style="1" customWidth="1"/>
    <col min="3346" max="3346" width="4.09765625" style="1" customWidth="1"/>
    <col min="3347" max="3347" width="3.3984375" style="1" customWidth="1"/>
    <col min="3348" max="3584" width="11" style="1"/>
    <col min="3585" max="3585" width="6.09765625" style="1" customWidth="1"/>
    <col min="3586" max="3586" width="21.09765625" style="1" bestFit="1" customWidth="1"/>
    <col min="3587" max="3587" width="4.09765625" style="1" customWidth="1"/>
    <col min="3588" max="3588" width="4.09765625" style="1" bestFit="1" customWidth="1"/>
    <col min="3589" max="3589" width="4.09765625" style="1" customWidth="1"/>
    <col min="3590" max="3590" width="3.8984375" style="1" customWidth="1"/>
    <col min="3591" max="3591" width="3" style="1" customWidth="1"/>
    <col min="3592" max="3592" width="4.19921875" style="1" customWidth="1"/>
    <col min="3593" max="3593" width="3.19921875" style="1" customWidth="1"/>
    <col min="3594" max="3594" width="3.5" style="1" customWidth="1"/>
    <col min="3595" max="3595" width="2.69921875" style="1" customWidth="1"/>
    <col min="3596" max="3596" width="3.3984375" style="1" customWidth="1"/>
    <col min="3597" max="3597" width="2.59765625" style="1" customWidth="1"/>
    <col min="3598" max="3598" width="3.3984375" style="1" customWidth="1"/>
    <col min="3599" max="3599" width="2.59765625" style="1" customWidth="1"/>
    <col min="3600" max="3600" width="4.09765625" style="1" bestFit="1" customWidth="1"/>
    <col min="3601" max="3601" width="3.3984375" style="1" customWidth="1"/>
    <col min="3602" max="3602" width="4.09765625" style="1" customWidth="1"/>
    <col min="3603" max="3603" width="3.3984375" style="1" customWidth="1"/>
    <col min="3604" max="3840" width="11" style="1"/>
    <col min="3841" max="3841" width="6.09765625" style="1" customWidth="1"/>
    <col min="3842" max="3842" width="21.09765625" style="1" bestFit="1" customWidth="1"/>
    <col min="3843" max="3843" width="4.09765625" style="1" customWidth="1"/>
    <col min="3844" max="3844" width="4.09765625" style="1" bestFit="1" customWidth="1"/>
    <col min="3845" max="3845" width="4.09765625" style="1" customWidth="1"/>
    <col min="3846" max="3846" width="3.8984375" style="1" customWidth="1"/>
    <col min="3847" max="3847" width="3" style="1" customWidth="1"/>
    <col min="3848" max="3848" width="4.19921875" style="1" customWidth="1"/>
    <col min="3849" max="3849" width="3.19921875" style="1" customWidth="1"/>
    <col min="3850" max="3850" width="3.5" style="1" customWidth="1"/>
    <col min="3851" max="3851" width="2.69921875" style="1" customWidth="1"/>
    <col min="3852" max="3852" width="3.3984375" style="1" customWidth="1"/>
    <col min="3853" max="3853" width="2.59765625" style="1" customWidth="1"/>
    <col min="3854" max="3854" width="3.3984375" style="1" customWidth="1"/>
    <col min="3855" max="3855" width="2.59765625" style="1" customWidth="1"/>
    <col min="3856" max="3856" width="4.09765625" style="1" bestFit="1" customWidth="1"/>
    <col min="3857" max="3857" width="3.3984375" style="1" customWidth="1"/>
    <col min="3858" max="3858" width="4.09765625" style="1" customWidth="1"/>
    <col min="3859" max="3859" width="3.3984375" style="1" customWidth="1"/>
    <col min="3860" max="4096" width="11" style="1"/>
    <col min="4097" max="4097" width="6.09765625" style="1" customWidth="1"/>
    <col min="4098" max="4098" width="21.09765625" style="1" bestFit="1" customWidth="1"/>
    <col min="4099" max="4099" width="4.09765625" style="1" customWidth="1"/>
    <col min="4100" max="4100" width="4.09765625" style="1" bestFit="1" customWidth="1"/>
    <col min="4101" max="4101" width="4.09765625" style="1" customWidth="1"/>
    <col min="4102" max="4102" width="3.8984375" style="1" customWidth="1"/>
    <col min="4103" max="4103" width="3" style="1" customWidth="1"/>
    <col min="4104" max="4104" width="4.19921875" style="1" customWidth="1"/>
    <col min="4105" max="4105" width="3.19921875" style="1" customWidth="1"/>
    <col min="4106" max="4106" width="3.5" style="1" customWidth="1"/>
    <col min="4107" max="4107" width="2.69921875" style="1" customWidth="1"/>
    <col min="4108" max="4108" width="3.3984375" style="1" customWidth="1"/>
    <col min="4109" max="4109" width="2.59765625" style="1" customWidth="1"/>
    <col min="4110" max="4110" width="3.3984375" style="1" customWidth="1"/>
    <col min="4111" max="4111" width="2.59765625" style="1" customWidth="1"/>
    <col min="4112" max="4112" width="4.09765625" style="1" bestFit="1" customWidth="1"/>
    <col min="4113" max="4113" width="3.3984375" style="1" customWidth="1"/>
    <col min="4114" max="4114" width="4.09765625" style="1" customWidth="1"/>
    <col min="4115" max="4115" width="3.3984375" style="1" customWidth="1"/>
    <col min="4116" max="4352" width="11" style="1"/>
    <col min="4353" max="4353" width="6.09765625" style="1" customWidth="1"/>
    <col min="4354" max="4354" width="21.09765625" style="1" bestFit="1" customWidth="1"/>
    <col min="4355" max="4355" width="4.09765625" style="1" customWidth="1"/>
    <col min="4356" max="4356" width="4.09765625" style="1" bestFit="1" customWidth="1"/>
    <col min="4357" max="4357" width="4.09765625" style="1" customWidth="1"/>
    <col min="4358" max="4358" width="3.8984375" style="1" customWidth="1"/>
    <col min="4359" max="4359" width="3" style="1" customWidth="1"/>
    <col min="4360" max="4360" width="4.19921875" style="1" customWidth="1"/>
    <col min="4361" max="4361" width="3.19921875" style="1" customWidth="1"/>
    <col min="4362" max="4362" width="3.5" style="1" customWidth="1"/>
    <col min="4363" max="4363" width="2.69921875" style="1" customWidth="1"/>
    <col min="4364" max="4364" width="3.3984375" style="1" customWidth="1"/>
    <col min="4365" max="4365" width="2.59765625" style="1" customWidth="1"/>
    <col min="4366" max="4366" width="3.3984375" style="1" customWidth="1"/>
    <col min="4367" max="4367" width="2.59765625" style="1" customWidth="1"/>
    <col min="4368" max="4368" width="4.09765625" style="1" bestFit="1" customWidth="1"/>
    <col min="4369" max="4369" width="3.3984375" style="1" customWidth="1"/>
    <col min="4370" max="4370" width="4.09765625" style="1" customWidth="1"/>
    <col min="4371" max="4371" width="3.3984375" style="1" customWidth="1"/>
    <col min="4372" max="4608" width="11" style="1"/>
    <col min="4609" max="4609" width="6.09765625" style="1" customWidth="1"/>
    <col min="4610" max="4610" width="21.09765625" style="1" bestFit="1" customWidth="1"/>
    <col min="4611" max="4611" width="4.09765625" style="1" customWidth="1"/>
    <col min="4612" max="4612" width="4.09765625" style="1" bestFit="1" customWidth="1"/>
    <col min="4613" max="4613" width="4.09765625" style="1" customWidth="1"/>
    <col min="4614" max="4614" width="3.8984375" style="1" customWidth="1"/>
    <col min="4615" max="4615" width="3" style="1" customWidth="1"/>
    <col min="4616" max="4616" width="4.19921875" style="1" customWidth="1"/>
    <col min="4617" max="4617" width="3.19921875" style="1" customWidth="1"/>
    <col min="4618" max="4618" width="3.5" style="1" customWidth="1"/>
    <col min="4619" max="4619" width="2.69921875" style="1" customWidth="1"/>
    <col min="4620" max="4620" width="3.3984375" style="1" customWidth="1"/>
    <col min="4621" max="4621" width="2.59765625" style="1" customWidth="1"/>
    <col min="4622" max="4622" width="3.3984375" style="1" customWidth="1"/>
    <col min="4623" max="4623" width="2.59765625" style="1" customWidth="1"/>
    <col min="4624" max="4624" width="4.09765625" style="1" bestFit="1" customWidth="1"/>
    <col min="4625" max="4625" width="3.3984375" style="1" customWidth="1"/>
    <col min="4626" max="4626" width="4.09765625" style="1" customWidth="1"/>
    <col min="4627" max="4627" width="3.3984375" style="1" customWidth="1"/>
    <col min="4628" max="4864" width="11" style="1"/>
    <col min="4865" max="4865" width="6.09765625" style="1" customWidth="1"/>
    <col min="4866" max="4866" width="21.09765625" style="1" bestFit="1" customWidth="1"/>
    <col min="4867" max="4867" width="4.09765625" style="1" customWidth="1"/>
    <col min="4868" max="4868" width="4.09765625" style="1" bestFit="1" customWidth="1"/>
    <col min="4869" max="4869" width="4.09765625" style="1" customWidth="1"/>
    <col min="4870" max="4870" width="3.8984375" style="1" customWidth="1"/>
    <col min="4871" max="4871" width="3" style="1" customWidth="1"/>
    <col min="4872" max="4872" width="4.19921875" style="1" customWidth="1"/>
    <col min="4873" max="4873" width="3.19921875" style="1" customWidth="1"/>
    <col min="4874" max="4874" width="3.5" style="1" customWidth="1"/>
    <col min="4875" max="4875" width="2.69921875" style="1" customWidth="1"/>
    <col min="4876" max="4876" width="3.3984375" style="1" customWidth="1"/>
    <col min="4877" max="4877" width="2.59765625" style="1" customWidth="1"/>
    <col min="4878" max="4878" width="3.3984375" style="1" customWidth="1"/>
    <col min="4879" max="4879" width="2.59765625" style="1" customWidth="1"/>
    <col min="4880" max="4880" width="4.09765625" style="1" bestFit="1" customWidth="1"/>
    <col min="4881" max="4881" width="3.3984375" style="1" customWidth="1"/>
    <col min="4882" max="4882" width="4.09765625" style="1" customWidth="1"/>
    <col min="4883" max="4883" width="3.3984375" style="1" customWidth="1"/>
    <col min="4884" max="5120" width="11" style="1"/>
    <col min="5121" max="5121" width="6.09765625" style="1" customWidth="1"/>
    <col min="5122" max="5122" width="21.09765625" style="1" bestFit="1" customWidth="1"/>
    <col min="5123" max="5123" width="4.09765625" style="1" customWidth="1"/>
    <col min="5124" max="5124" width="4.09765625" style="1" bestFit="1" customWidth="1"/>
    <col min="5125" max="5125" width="4.09765625" style="1" customWidth="1"/>
    <col min="5126" max="5126" width="3.8984375" style="1" customWidth="1"/>
    <col min="5127" max="5127" width="3" style="1" customWidth="1"/>
    <col min="5128" max="5128" width="4.19921875" style="1" customWidth="1"/>
    <col min="5129" max="5129" width="3.19921875" style="1" customWidth="1"/>
    <col min="5130" max="5130" width="3.5" style="1" customWidth="1"/>
    <col min="5131" max="5131" width="2.69921875" style="1" customWidth="1"/>
    <col min="5132" max="5132" width="3.3984375" style="1" customWidth="1"/>
    <col min="5133" max="5133" width="2.59765625" style="1" customWidth="1"/>
    <col min="5134" max="5134" width="3.3984375" style="1" customWidth="1"/>
    <col min="5135" max="5135" width="2.59765625" style="1" customWidth="1"/>
    <col min="5136" max="5136" width="4.09765625" style="1" bestFit="1" customWidth="1"/>
    <col min="5137" max="5137" width="3.3984375" style="1" customWidth="1"/>
    <col min="5138" max="5138" width="4.09765625" style="1" customWidth="1"/>
    <col min="5139" max="5139" width="3.3984375" style="1" customWidth="1"/>
    <col min="5140" max="5376" width="11" style="1"/>
    <col min="5377" max="5377" width="6.09765625" style="1" customWidth="1"/>
    <col min="5378" max="5378" width="21.09765625" style="1" bestFit="1" customWidth="1"/>
    <col min="5379" max="5379" width="4.09765625" style="1" customWidth="1"/>
    <col min="5380" max="5380" width="4.09765625" style="1" bestFit="1" customWidth="1"/>
    <col min="5381" max="5381" width="4.09765625" style="1" customWidth="1"/>
    <col min="5382" max="5382" width="3.8984375" style="1" customWidth="1"/>
    <col min="5383" max="5383" width="3" style="1" customWidth="1"/>
    <col min="5384" max="5384" width="4.19921875" style="1" customWidth="1"/>
    <col min="5385" max="5385" width="3.19921875" style="1" customWidth="1"/>
    <col min="5386" max="5386" width="3.5" style="1" customWidth="1"/>
    <col min="5387" max="5387" width="2.69921875" style="1" customWidth="1"/>
    <col min="5388" max="5388" width="3.3984375" style="1" customWidth="1"/>
    <col min="5389" max="5389" width="2.59765625" style="1" customWidth="1"/>
    <col min="5390" max="5390" width="3.3984375" style="1" customWidth="1"/>
    <col min="5391" max="5391" width="2.59765625" style="1" customWidth="1"/>
    <col min="5392" max="5392" width="4.09765625" style="1" bestFit="1" customWidth="1"/>
    <col min="5393" max="5393" width="3.3984375" style="1" customWidth="1"/>
    <col min="5394" max="5394" width="4.09765625" style="1" customWidth="1"/>
    <col min="5395" max="5395" width="3.3984375" style="1" customWidth="1"/>
    <col min="5396" max="5632" width="11" style="1"/>
    <col min="5633" max="5633" width="6.09765625" style="1" customWidth="1"/>
    <col min="5634" max="5634" width="21.09765625" style="1" bestFit="1" customWidth="1"/>
    <col min="5635" max="5635" width="4.09765625" style="1" customWidth="1"/>
    <col min="5636" max="5636" width="4.09765625" style="1" bestFit="1" customWidth="1"/>
    <col min="5637" max="5637" width="4.09765625" style="1" customWidth="1"/>
    <col min="5638" max="5638" width="3.8984375" style="1" customWidth="1"/>
    <col min="5639" max="5639" width="3" style="1" customWidth="1"/>
    <col min="5640" max="5640" width="4.19921875" style="1" customWidth="1"/>
    <col min="5641" max="5641" width="3.19921875" style="1" customWidth="1"/>
    <col min="5642" max="5642" width="3.5" style="1" customWidth="1"/>
    <col min="5643" max="5643" width="2.69921875" style="1" customWidth="1"/>
    <col min="5644" max="5644" width="3.3984375" style="1" customWidth="1"/>
    <col min="5645" max="5645" width="2.59765625" style="1" customWidth="1"/>
    <col min="5646" max="5646" width="3.3984375" style="1" customWidth="1"/>
    <col min="5647" max="5647" width="2.59765625" style="1" customWidth="1"/>
    <col min="5648" max="5648" width="4.09765625" style="1" bestFit="1" customWidth="1"/>
    <col min="5649" max="5649" width="3.3984375" style="1" customWidth="1"/>
    <col min="5650" max="5650" width="4.09765625" style="1" customWidth="1"/>
    <col min="5651" max="5651" width="3.3984375" style="1" customWidth="1"/>
    <col min="5652" max="5888" width="11" style="1"/>
    <col min="5889" max="5889" width="6.09765625" style="1" customWidth="1"/>
    <col min="5890" max="5890" width="21.09765625" style="1" bestFit="1" customWidth="1"/>
    <col min="5891" max="5891" width="4.09765625" style="1" customWidth="1"/>
    <col min="5892" max="5892" width="4.09765625" style="1" bestFit="1" customWidth="1"/>
    <col min="5893" max="5893" width="4.09765625" style="1" customWidth="1"/>
    <col min="5894" max="5894" width="3.8984375" style="1" customWidth="1"/>
    <col min="5895" max="5895" width="3" style="1" customWidth="1"/>
    <col min="5896" max="5896" width="4.19921875" style="1" customWidth="1"/>
    <col min="5897" max="5897" width="3.19921875" style="1" customWidth="1"/>
    <col min="5898" max="5898" width="3.5" style="1" customWidth="1"/>
    <col min="5899" max="5899" width="2.69921875" style="1" customWidth="1"/>
    <col min="5900" max="5900" width="3.3984375" style="1" customWidth="1"/>
    <col min="5901" max="5901" width="2.59765625" style="1" customWidth="1"/>
    <col min="5902" max="5902" width="3.3984375" style="1" customWidth="1"/>
    <col min="5903" max="5903" width="2.59765625" style="1" customWidth="1"/>
    <col min="5904" max="5904" width="4.09765625" style="1" bestFit="1" customWidth="1"/>
    <col min="5905" max="5905" width="3.3984375" style="1" customWidth="1"/>
    <col min="5906" max="5906" width="4.09765625" style="1" customWidth="1"/>
    <col min="5907" max="5907" width="3.3984375" style="1" customWidth="1"/>
    <col min="5908" max="6144" width="11" style="1"/>
    <col min="6145" max="6145" width="6.09765625" style="1" customWidth="1"/>
    <col min="6146" max="6146" width="21.09765625" style="1" bestFit="1" customWidth="1"/>
    <col min="6147" max="6147" width="4.09765625" style="1" customWidth="1"/>
    <col min="6148" max="6148" width="4.09765625" style="1" bestFit="1" customWidth="1"/>
    <col min="6149" max="6149" width="4.09765625" style="1" customWidth="1"/>
    <col min="6150" max="6150" width="3.8984375" style="1" customWidth="1"/>
    <col min="6151" max="6151" width="3" style="1" customWidth="1"/>
    <col min="6152" max="6152" width="4.19921875" style="1" customWidth="1"/>
    <col min="6153" max="6153" width="3.19921875" style="1" customWidth="1"/>
    <col min="6154" max="6154" width="3.5" style="1" customWidth="1"/>
    <col min="6155" max="6155" width="2.69921875" style="1" customWidth="1"/>
    <col min="6156" max="6156" width="3.3984375" style="1" customWidth="1"/>
    <col min="6157" max="6157" width="2.59765625" style="1" customWidth="1"/>
    <col min="6158" max="6158" width="3.3984375" style="1" customWidth="1"/>
    <col min="6159" max="6159" width="2.59765625" style="1" customWidth="1"/>
    <col min="6160" max="6160" width="4.09765625" style="1" bestFit="1" customWidth="1"/>
    <col min="6161" max="6161" width="3.3984375" style="1" customWidth="1"/>
    <col min="6162" max="6162" width="4.09765625" style="1" customWidth="1"/>
    <col min="6163" max="6163" width="3.3984375" style="1" customWidth="1"/>
    <col min="6164" max="6400" width="11" style="1"/>
    <col min="6401" max="6401" width="6.09765625" style="1" customWidth="1"/>
    <col min="6402" max="6402" width="21.09765625" style="1" bestFit="1" customWidth="1"/>
    <col min="6403" max="6403" width="4.09765625" style="1" customWidth="1"/>
    <col min="6404" max="6404" width="4.09765625" style="1" bestFit="1" customWidth="1"/>
    <col min="6405" max="6405" width="4.09765625" style="1" customWidth="1"/>
    <col min="6406" max="6406" width="3.8984375" style="1" customWidth="1"/>
    <col min="6407" max="6407" width="3" style="1" customWidth="1"/>
    <col min="6408" max="6408" width="4.19921875" style="1" customWidth="1"/>
    <col min="6409" max="6409" width="3.19921875" style="1" customWidth="1"/>
    <col min="6410" max="6410" width="3.5" style="1" customWidth="1"/>
    <col min="6411" max="6411" width="2.69921875" style="1" customWidth="1"/>
    <col min="6412" max="6412" width="3.3984375" style="1" customWidth="1"/>
    <col min="6413" max="6413" width="2.59765625" style="1" customWidth="1"/>
    <col min="6414" max="6414" width="3.3984375" style="1" customWidth="1"/>
    <col min="6415" max="6415" width="2.59765625" style="1" customWidth="1"/>
    <col min="6416" max="6416" width="4.09765625" style="1" bestFit="1" customWidth="1"/>
    <col min="6417" max="6417" width="3.3984375" style="1" customWidth="1"/>
    <col min="6418" max="6418" width="4.09765625" style="1" customWidth="1"/>
    <col min="6419" max="6419" width="3.3984375" style="1" customWidth="1"/>
    <col min="6420" max="6656" width="11" style="1"/>
    <col min="6657" max="6657" width="6.09765625" style="1" customWidth="1"/>
    <col min="6658" max="6658" width="21.09765625" style="1" bestFit="1" customWidth="1"/>
    <col min="6659" max="6659" width="4.09765625" style="1" customWidth="1"/>
    <col min="6660" max="6660" width="4.09765625" style="1" bestFit="1" customWidth="1"/>
    <col min="6661" max="6661" width="4.09765625" style="1" customWidth="1"/>
    <col min="6662" max="6662" width="3.8984375" style="1" customWidth="1"/>
    <col min="6663" max="6663" width="3" style="1" customWidth="1"/>
    <col min="6664" max="6664" width="4.19921875" style="1" customWidth="1"/>
    <col min="6665" max="6665" width="3.19921875" style="1" customWidth="1"/>
    <col min="6666" max="6666" width="3.5" style="1" customWidth="1"/>
    <col min="6667" max="6667" width="2.69921875" style="1" customWidth="1"/>
    <col min="6668" max="6668" width="3.3984375" style="1" customWidth="1"/>
    <col min="6669" max="6669" width="2.59765625" style="1" customWidth="1"/>
    <col min="6670" max="6670" width="3.3984375" style="1" customWidth="1"/>
    <col min="6671" max="6671" width="2.59765625" style="1" customWidth="1"/>
    <col min="6672" max="6672" width="4.09765625" style="1" bestFit="1" customWidth="1"/>
    <col min="6673" max="6673" width="3.3984375" style="1" customWidth="1"/>
    <col min="6674" max="6674" width="4.09765625" style="1" customWidth="1"/>
    <col min="6675" max="6675" width="3.3984375" style="1" customWidth="1"/>
    <col min="6676" max="6912" width="11" style="1"/>
    <col min="6913" max="6913" width="6.09765625" style="1" customWidth="1"/>
    <col min="6914" max="6914" width="21.09765625" style="1" bestFit="1" customWidth="1"/>
    <col min="6915" max="6915" width="4.09765625" style="1" customWidth="1"/>
    <col min="6916" max="6916" width="4.09765625" style="1" bestFit="1" customWidth="1"/>
    <col min="6917" max="6917" width="4.09765625" style="1" customWidth="1"/>
    <col min="6918" max="6918" width="3.8984375" style="1" customWidth="1"/>
    <col min="6919" max="6919" width="3" style="1" customWidth="1"/>
    <col min="6920" max="6920" width="4.19921875" style="1" customWidth="1"/>
    <col min="6921" max="6921" width="3.19921875" style="1" customWidth="1"/>
    <col min="6922" max="6922" width="3.5" style="1" customWidth="1"/>
    <col min="6923" max="6923" width="2.69921875" style="1" customWidth="1"/>
    <col min="6924" max="6924" width="3.3984375" style="1" customWidth="1"/>
    <col min="6925" max="6925" width="2.59765625" style="1" customWidth="1"/>
    <col min="6926" max="6926" width="3.3984375" style="1" customWidth="1"/>
    <col min="6927" max="6927" width="2.59765625" style="1" customWidth="1"/>
    <col min="6928" max="6928" width="4.09765625" style="1" bestFit="1" customWidth="1"/>
    <col min="6929" max="6929" width="3.3984375" style="1" customWidth="1"/>
    <col min="6930" max="6930" width="4.09765625" style="1" customWidth="1"/>
    <col min="6931" max="6931" width="3.3984375" style="1" customWidth="1"/>
    <col min="6932" max="7168" width="11" style="1"/>
    <col min="7169" max="7169" width="6.09765625" style="1" customWidth="1"/>
    <col min="7170" max="7170" width="21.09765625" style="1" bestFit="1" customWidth="1"/>
    <col min="7171" max="7171" width="4.09765625" style="1" customWidth="1"/>
    <col min="7172" max="7172" width="4.09765625" style="1" bestFit="1" customWidth="1"/>
    <col min="7173" max="7173" width="4.09765625" style="1" customWidth="1"/>
    <col min="7174" max="7174" width="3.8984375" style="1" customWidth="1"/>
    <col min="7175" max="7175" width="3" style="1" customWidth="1"/>
    <col min="7176" max="7176" width="4.19921875" style="1" customWidth="1"/>
    <col min="7177" max="7177" width="3.19921875" style="1" customWidth="1"/>
    <col min="7178" max="7178" width="3.5" style="1" customWidth="1"/>
    <col min="7179" max="7179" width="2.69921875" style="1" customWidth="1"/>
    <col min="7180" max="7180" width="3.3984375" style="1" customWidth="1"/>
    <col min="7181" max="7181" width="2.59765625" style="1" customWidth="1"/>
    <col min="7182" max="7182" width="3.3984375" style="1" customWidth="1"/>
    <col min="7183" max="7183" width="2.59765625" style="1" customWidth="1"/>
    <col min="7184" max="7184" width="4.09765625" style="1" bestFit="1" customWidth="1"/>
    <col min="7185" max="7185" width="3.3984375" style="1" customWidth="1"/>
    <col min="7186" max="7186" width="4.09765625" style="1" customWidth="1"/>
    <col min="7187" max="7187" width="3.3984375" style="1" customWidth="1"/>
    <col min="7188" max="7424" width="11" style="1"/>
    <col min="7425" max="7425" width="6.09765625" style="1" customWidth="1"/>
    <col min="7426" max="7426" width="21.09765625" style="1" bestFit="1" customWidth="1"/>
    <col min="7427" max="7427" width="4.09765625" style="1" customWidth="1"/>
    <col min="7428" max="7428" width="4.09765625" style="1" bestFit="1" customWidth="1"/>
    <col min="7429" max="7429" width="4.09765625" style="1" customWidth="1"/>
    <col min="7430" max="7430" width="3.8984375" style="1" customWidth="1"/>
    <col min="7431" max="7431" width="3" style="1" customWidth="1"/>
    <col min="7432" max="7432" width="4.19921875" style="1" customWidth="1"/>
    <col min="7433" max="7433" width="3.19921875" style="1" customWidth="1"/>
    <col min="7434" max="7434" width="3.5" style="1" customWidth="1"/>
    <col min="7435" max="7435" width="2.69921875" style="1" customWidth="1"/>
    <col min="7436" max="7436" width="3.3984375" style="1" customWidth="1"/>
    <col min="7437" max="7437" width="2.59765625" style="1" customWidth="1"/>
    <col min="7438" max="7438" width="3.3984375" style="1" customWidth="1"/>
    <col min="7439" max="7439" width="2.59765625" style="1" customWidth="1"/>
    <col min="7440" max="7440" width="4.09765625" style="1" bestFit="1" customWidth="1"/>
    <col min="7441" max="7441" width="3.3984375" style="1" customWidth="1"/>
    <col min="7442" max="7442" width="4.09765625" style="1" customWidth="1"/>
    <col min="7443" max="7443" width="3.3984375" style="1" customWidth="1"/>
    <col min="7444" max="7680" width="11" style="1"/>
    <col min="7681" max="7681" width="6.09765625" style="1" customWidth="1"/>
    <col min="7682" max="7682" width="21.09765625" style="1" bestFit="1" customWidth="1"/>
    <col min="7683" max="7683" width="4.09765625" style="1" customWidth="1"/>
    <col min="7684" max="7684" width="4.09765625" style="1" bestFit="1" customWidth="1"/>
    <col min="7685" max="7685" width="4.09765625" style="1" customWidth="1"/>
    <col min="7686" max="7686" width="3.8984375" style="1" customWidth="1"/>
    <col min="7687" max="7687" width="3" style="1" customWidth="1"/>
    <col min="7688" max="7688" width="4.19921875" style="1" customWidth="1"/>
    <col min="7689" max="7689" width="3.19921875" style="1" customWidth="1"/>
    <col min="7690" max="7690" width="3.5" style="1" customWidth="1"/>
    <col min="7691" max="7691" width="2.69921875" style="1" customWidth="1"/>
    <col min="7692" max="7692" width="3.3984375" style="1" customWidth="1"/>
    <col min="7693" max="7693" width="2.59765625" style="1" customWidth="1"/>
    <col min="7694" max="7694" width="3.3984375" style="1" customWidth="1"/>
    <col min="7695" max="7695" width="2.59765625" style="1" customWidth="1"/>
    <col min="7696" max="7696" width="4.09765625" style="1" bestFit="1" customWidth="1"/>
    <col min="7697" max="7697" width="3.3984375" style="1" customWidth="1"/>
    <col min="7698" max="7698" width="4.09765625" style="1" customWidth="1"/>
    <col min="7699" max="7699" width="3.3984375" style="1" customWidth="1"/>
    <col min="7700" max="7936" width="11" style="1"/>
    <col min="7937" max="7937" width="6.09765625" style="1" customWidth="1"/>
    <col min="7938" max="7938" width="21.09765625" style="1" bestFit="1" customWidth="1"/>
    <col min="7939" max="7939" width="4.09765625" style="1" customWidth="1"/>
    <col min="7940" max="7940" width="4.09765625" style="1" bestFit="1" customWidth="1"/>
    <col min="7941" max="7941" width="4.09765625" style="1" customWidth="1"/>
    <col min="7942" max="7942" width="3.8984375" style="1" customWidth="1"/>
    <col min="7943" max="7943" width="3" style="1" customWidth="1"/>
    <col min="7944" max="7944" width="4.19921875" style="1" customWidth="1"/>
    <col min="7945" max="7945" width="3.19921875" style="1" customWidth="1"/>
    <col min="7946" max="7946" width="3.5" style="1" customWidth="1"/>
    <col min="7947" max="7947" width="2.69921875" style="1" customWidth="1"/>
    <col min="7948" max="7948" width="3.3984375" style="1" customWidth="1"/>
    <col min="7949" max="7949" width="2.59765625" style="1" customWidth="1"/>
    <col min="7950" max="7950" width="3.3984375" style="1" customWidth="1"/>
    <col min="7951" max="7951" width="2.59765625" style="1" customWidth="1"/>
    <col min="7952" max="7952" width="4.09765625" style="1" bestFit="1" customWidth="1"/>
    <col min="7953" max="7953" width="3.3984375" style="1" customWidth="1"/>
    <col min="7954" max="7954" width="4.09765625" style="1" customWidth="1"/>
    <col min="7955" max="7955" width="3.3984375" style="1" customWidth="1"/>
    <col min="7956" max="8192" width="11" style="1"/>
    <col min="8193" max="8193" width="6.09765625" style="1" customWidth="1"/>
    <col min="8194" max="8194" width="21.09765625" style="1" bestFit="1" customWidth="1"/>
    <col min="8195" max="8195" width="4.09765625" style="1" customWidth="1"/>
    <col min="8196" max="8196" width="4.09765625" style="1" bestFit="1" customWidth="1"/>
    <col min="8197" max="8197" width="4.09765625" style="1" customWidth="1"/>
    <col min="8198" max="8198" width="3.8984375" style="1" customWidth="1"/>
    <col min="8199" max="8199" width="3" style="1" customWidth="1"/>
    <col min="8200" max="8200" width="4.19921875" style="1" customWidth="1"/>
    <col min="8201" max="8201" width="3.19921875" style="1" customWidth="1"/>
    <col min="8202" max="8202" width="3.5" style="1" customWidth="1"/>
    <col min="8203" max="8203" width="2.69921875" style="1" customWidth="1"/>
    <col min="8204" max="8204" width="3.3984375" style="1" customWidth="1"/>
    <col min="8205" max="8205" width="2.59765625" style="1" customWidth="1"/>
    <col min="8206" max="8206" width="3.3984375" style="1" customWidth="1"/>
    <col min="8207" max="8207" width="2.59765625" style="1" customWidth="1"/>
    <col min="8208" max="8208" width="4.09765625" style="1" bestFit="1" customWidth="1"/>
    <col min="8209" max="8209" width="3.3984375" style="1" customWidth="1"/>
    <col min="8210" max="8210" width="4.09765625" style="1" customWidth="1"/>
    <col min="8211" max="8211" width="3.3984375" style="1" customWidth="1"/>
    <col min="8212" max="8448" width="11" style="1"/>
    <col min="8449" max="8449" width="6.09765625" style="1" customWidth="1"/>
    <col min="8450" max="8450" width="21.09765625" style="1" bestFit="1" customWidth="1"/>
    <col min="8451" max="8451" width="4.09765625" style="1" customWidth="1"/>
    <col min="8452" max="8452" width="4.09765625" style="1" bestFit="1" customWidth="1"/>
    <col min="8453" max="8453" width="4.09765625" style="1" customWidth="1"/>
    <col min="8454" max="8454" width="3.8984375" style="1" customWidth="1"/>
    <col min="8455" max="8455" width="3" style="1" customWidth="1"/>
    <col min="8456" max="8456" width="4.19921875" style="1" customWidth="1"/>
    <col min="8457" max="8457" width="3.19921875" style="1" customWidth="1"/>
    <col min="8458" max="8458" width="3.5" style="1" customWidth="1"/>
    <col min="8459" max="8459" width="2.69921875" style="1" customWidth="1"/>
    <col min="8460" max="8460" width="3.3984375" style="1" customWidth="1"/>
    <col min="8461" max="8461" width="2.59765625" style="1" customWidth="1"/>
    <col min="8462" max="8462" width="3.3984375" style="1" customWidth="1"/>
    <col min="8463" max="8463" width="2.59765625" style="1" customWidth="1"/>
    <col min="8464" max="8464" width="4.09765625" style="1" bestFit="1" customWidth="1"/>
    <col min="8465" max="8465" width="3.3984375" style="1" customWidth="1"/>
    <col min="8466" max="8466" width="4.09765625" style="1" customWidth="1"/>
    <col min="8467" max="8467" width="3.3984375" style="1" customWidth="1"/>
    <col min="8468" max="8704" width="11" style="1"/>
    <col min="8705" max="8705" width="6.09765625" style="1" customWidth="1"/>
    <col min="8706" max="8706" width="21.09765625" style="1" bestFit="1" customWidth="1"/>
    <col min="8707" max="8707" width="4.09765625" style="1" customWidth="1"/>
    <col min="8708" max="8708" width="4.09765625" style="1" bestFit="1" customWidth="1"/>
    <col min="8709" max="8709" width="4.09765625" style="1" customWidth="1"/>
    <col min="8710" max="8710" width="3.8984375" style="1" customWidth="1"/>
    <col min="8711" max="8711" width="3" style="1" customWidth="1"/>
    <col min="8712" max="8712" width="4.19921875" style="1" customWidth="1"/>
    <col min="8713" max="8713" width="3.19921875" style="1" customWidth="1"/>
    <col min="8714" max="8714" width="3.5" style="1" customWidth="1"/>
    <col min="8715" max="8715" width="2.69921875" style="1" customWidth="1"/>
    <col min="8716" max="8716" width="3.3984375" style="1" customWidth="1"/>
    <col min="8717" max="8717" width="2.59765625" style="1" customWidth="1"/>
    <col min="8718" max="8718" width="3.3984375" style="1" customWidth="1"/>
    <col min="8719" max="8719" width="2.59765625" style="1" customWidth="1"/>
    <col min="8720" max="8720" width="4.09765625" style="1" bestFit="1" customWidth="1"/>
    <col min="8721" max="8721" width="3.3984375" style="1" customWidth="1"/>
    <col min="8722" max="8722" width="4.09765625" style="1" customWidth="1"/>
    <col min="8723" max="8723" width="3.3984375" style="1" customWidth="1"/>
    <col min="8724" max="8960" width="11" style="1"/>
    <col min="8961" max="8961" width="6.09765625" style="1" customWidth="1"/>
    <col min="8962" max="8962" width="21.09765625" style="1" bestFit="1" customWidth="1"/>
    <col min="8963" max="8963" width="4.09765625" style="1" customWidth="1"/>
    <col min="8964" max="8964" width="4.09765625" style="1" bestFit="1" customWidth="1"/>
    <col min="8965" max="8965" width="4.09765625" style="1" customWidth="1"/>
    <col min="8966" max="8966" width="3.8984375" style="1" customWidth="1"/>
    <col min="8967" max="8967" width="3" style="1" customWidth="1"/>
    <col min="8968" max="8968" width="4.19921875" style="1" customWidth="1"/>
    <col min="8969" max="8969" width="3.19921875" style="1" customWidth="1"/>
    <col min="8970" max="8970" width="3.5" style="1" customWidth="1"/>
    <col min="8971" max="8971" width="2.69921875" style="1" customWidth="1"/>
    <col min="8972" max="8972" width="3.3984375" style="1" customWidth="1"/>
    <col min="8973" max="8973" width="2.59765625" style="1" customWidth="1"/>
    <col min="8974" max="8974" width="3.3984375" style="1" customWidth="1"/>
    <col min="8975" max="8975" width="2.59765625" style="1" customWidth="1"/>
    <col min="8976" max="8976" width="4.09765625" style="1" bestFit="1" customWidth="1"/>
    <col min="8977" max="8977" width="3.3984375" style="1" customWidth="1"/>
    <col min="8978" max="8978" width="4.09765625" style="1" customWidth="1"/>
    <col min="8979" max="8979" width="3.3984375" style="1" customWidth="1"/>
    <col min="8980" max="9216" width="11" style="1"/>
    <col min="9217" max="9217" width="6.09765625" style="1" customWidth="1"/>
    <col min="9218" max="9218" width="21.09765625" style="1" bestFit="1" customWidth="1"/>
    <col min="9219" max="9219" width="4.09765625" style="1" customWidth="1"/>
    <col min="9220" max="9220" width="4.09765625" style="1" bestFit="1" customWidth="1"/>
    <col min="9221" max="9221" width="4.09765625" style="1" customWidth="1"/>
    <col min="9222" max="9222" width="3.8984375" style="1" customWidth="1"/>
    <col min="9223" max="9223" width="3" style="1" customWidth="1"/>
    <col min="9224" max="9224" width="4.19921875" style="1" customWidth="1"/>
    <col min="9225" max="9225" width="3.19921875" style="1" customWidth="1"/>
    <col min="9226" max="9226" width="3.5" style="1" customWidth="1"/>
    <col min="9227" max="9227" width="2.69921875" style="1" customWidth="1"/>
    <col min="9228" max="9228" width="3.3984375" style="1" customWidth="1"/>
    <col min="9229" max="9229" width="2.59765625" style="1" customWidth="1"/>
    <col min="9230" max="9230" width="3.3984375" style="1" customWidth="1"/>
    <col min="9231" max="9231" width="2.59765625" style="1" customWidth="1"/>
    <col min="9232" max="9232" width="4.09765625" style="1" bestFit="1" customWidth="1"/>
    <col min="9233" max="9233" width="3.3984375" style="1" customWidth="1"/>
    <col min="9234" max="9234" width="4.09765625" style="1" customWidth="1"/>
    <col min="9235" max="9235" width="3.3984375" style="1" customWidth="1"/>
    <col min="9236" max="9472" width="11" style="1"/>
    <col min="9473" max="9473" width="6.09765625" style="1" customWidth="1"/>
    <col min="9474" max="9474" width="21.09765625" style="1" bestFit="1" customWidth="1"/>
    <col min="9475" max="9475" width="4.09765625" style="1" customWidth="1"/>
    <col min="9476" max="9476" width="4.09765625" style="1" bestFit="1" customWidth="1"/>
    <col min="9477" max="9477" width="4.09765625" style="1" customWidth="1"/>
    <col min="9478" max="9478" width="3.8984375" style="1" customWidth="1"/>
    <col min="9479" max="9479" width="3" style="1" customWidth="1"/>
    <col min="9480" max="9480" width="4.19921875" style="1" customWidth="1"/>
    <col min="9481" max="9481" width="3.19921875" style="1" customWidth="1"/>
    <col min="9482" max="9482" width="3.5" style="1" customWidth="1"/>
    <col min="9483" max="9483" width="2.69921875" style="1" customWidth="1"/>
    <col min="9484" max="9484" width="3.3984375" style="1" customWidth="1"/>
    <col min="9485" max="9485" width="2.59765625" style="1" customWidth="1"/>
    <col min="9486" max="9486" width="3.3984375" style="1" customWidth="1"/>
    <col min="9487" max="9487" width="2.59765625" style="1" customWidth="1"/>
    <col min="9488" max="9488" width="4.09765625" style="1" bestFit="1" customWidth="1"/>
    <col min="9489" max="9489" width="3.3984375" style="1" customWidth="1"/>
    <col min="9490" max="9490" width="4.09765625" style="1" customWidth="1"/>
    <col min="9491" max="9491" width="3.3984375" style="1" customWidth="1"/>
    <col min="9492" max="9728" width="11" style="1"/>
    <col min="9729" max="9729" width="6.09765625" style="1" customWidth="1"/>
    <col min="9730" max="9730" width="21.09765625" style="1" bestFit="1" customWidth="1"/>
    <col min="9731" max="9731" width="4.09765625" style="1" customWidth="1"/>
    <col min="9732" max="9732" width="4.09765625" style="1" bestFit="1" customWidth="1"/>
    <col min="9733" max="9733" width="4.09765625" style="1" customWidth="1"/>
    <col min="9734" max="9734" width="3.8984375" style="1" customWidth="1"/>
    <col min="9735" max="9735" width="3" style="1" customWidth="1"/>
    <col min="9736" max="9736" width="4.19921875" style="1" customWidth="1"/>
    <col min="9737" max="9737" width="3.19921875" style="1" customWidth="1"/>
    <col min="9738" max="9738" width="3.5" style="1" customWidth="1"/>
    <col min="9739" max="9739" width="2.69921875" style="1" customWidth="1"/>
    <col min="9740" max="9740" width="3.3984375" style="1" customWidth="1"/>
    <col min="9741" max="9741" width="2.59765625" style="1" customWidth="1"/>
    <col min="9742" max="9742" width="3.3984375" style="1" customWidth="1"/>
    <col min="9743" max="9743" width="2.59765625" style="1" customWidth="1"/>
    <col min="9744" max="9744" width="4.09765625" style="1" bestFit="1" customWidth="1"/>
    <col min="9745" max="9745" width="3.3984375" style="1" customWidth="1"/>
    <col min="9746" max="9746" width="4.09765625" style="1" customWidth="1"/>
    <col min="9747" max="9747" width="3.3984375" style="1" customWidth="1"/>
    <col min="9748" max="9984" width="11" style="1"/>
    <col min="9985" max="9985" width="6.09765625" style="1" customWidth="1"/>
    <col min="9986" max="9986" width="21.09765625" style="1" bestFit="1" customWidth="1"/>
    <col min="9987" max="9987" width="4.09765625" style="1" customWidth="1"/>
    <col min="9988" max="9988" width="4.09765625" style="1" bestFit="1" customWidth="1"/>
    <col min="9989" max="9989" width="4.09765625" style="1" customWidth="1"/>
    <col min="9990" max="9990" width="3.8984375" style="1" customWidth="1"/>
    <col min="9991" max="9991" width="3" style="1" customWidth="1"/>
    <col min="9992" max="9992" width="4.19921875" style="1" customWidth="1"/>
    <col min="9993" max="9993" width="3.19921875" style="1" customWidth="1"/>
    <col min="9994" max="9994" width="3.5" style="1" customWidth="1"/>
    <col min="9995" max="9995" width="2.69921875" style="1" customWidth="1"/>
    <col min="9996" max="9996" width="3.3984375" style="1" customWidth="1"/>
    <col min="9997" max="9997" width="2.59765625" style="1" customWidth="1"/>
    <col min="9998" max="9998" width="3.3984375" style="1" customWidth="1"/>
    <col min="9999" max="9999" width="2.59765625" style="1" customWidth="1"/>
    <col min="10000" max="10000" width="4.09765625" style="1" bestFit="1" customWidth="1"/>
    <col min="10001" max="10001" width="3.3984375" style="1" customWidth="1"/>
    <col min="10002" max="10002" width="4.09765625" style="1" customWidth="1"/>
    <col min="10003" max="10003" width="3.3984375" style="1" customWidth="1"/>
    <col min="10004" max="10240" width="11" style="1"/>
    <col min="10241" max="10241" width="6.09765625" style="1" customWidth="1"/>
    <col min="10242" max="10242" width="21.09765625" style="1" bestFit="1" customWidth="1"/>
    <col min="10243" max="10243" width="4.09765625" style="1" customWidth="1"/>
    <col min="10244" max="10244" width="4.09765625" style="1" bestFit="1" customWidth="1"/>
    <col min="10245" max="10245" width="4.09765625" style="1" customWidth="1"/>
    <col min="10246" max="10246" width="3.8984375" style="1" customWidth="1"/>
    <col min="10247" max="10247" width="3" style="1" customWidth="1"/>
    <col min="10248" max="10248" width="4.19921875" style="1" customWidth="1"/>
    <col min="10249" max="10249" width="3.19921875" style="1" customWidth="1"/>
    <col min="10250" max="10250" width="3.5" style="1" customWidth="1"/>
    <col min="10251" max="10251" width="2.69921875" style="1" customWidth="1"/>
    <col min="10252" max="10252" width="3.3984375" style="1" customWidth="1"/>
    <col min="10253" max="10253" width="2.59765625" style="1" customWidth="1"/>
    <col min="10254" max="10254" width="3.3984375" style="1" customWidth="1"/>
    <col min="10255" max="10255" width="2.59765625" style="1" customWidth="1"/>
    <col min="10256" max="10256" width="4.09765625" style="1" bestFit="1" customWidth="1"/>
    <col min="10257" max="10257" width="3.3984375" style="1" customWidth="1"/>
    <col min="10258" max="10258" width="4.09765625" style="1" customWidth="1"/>
    <col min="10259" max="10259" width="3.3984375" style="1" customWidth="1"/>
    <col min="10260" max="10496" width="11" style="1"/>
    <col min="10497" max="10497" width="6.09765625" style="1" customWidth="1"/>
    <col min="10498" max="10498" width="21.09765625" style="1" bestFit="1" customWidth="1"/>
    <col min="10499" max="10499" width="4.09765625" style="1" customWidth="1"/>
    <col min="10500" max="10500" width="4.09765625" style="1" bestFit="1" customWidth="1"/>
    <col min="10501" max="10501" width="4.09765625" style="1" customWidth="1"/>
    <col min="10502" max="10502" width="3.8984375" style="1" customWidth="1"/>
    <col min="10503" max="10503" width="3" style="1" customWidth="1"/>
    <col min="10504" max="10504" width="4.19921875" style="1" customWidth="1"/>
    <col min="10505" max="10505" width="3.19921875" style="1" customWidth="1"/>
    <col min="10506" max="10506" width="3.5" style="1" customWidth="1"/>
    <col min="10507" max="10507" width="2.69921875" style="1" customWidth="1"/>
    <col min="10508" max="10508" width="3.3984375" style="1" customWidth="1"/>
    <col min="10509" max="10509" width="2.59765625" style="1" customWidth="1"/>
    <col min="10510" max="10510" width="3.3984375" style="1" customWidth="1"/>
    <col min="10511" max="10511" width="2.59765625" style="1" customWidth="1"/>
    <col min="10512" max="10512" width="4.09765625" style="1" bestFit="1" customWidth="1"/>
    <col min="10513" max="10513" width="3.3984375" style="1" customWidth="1"/>
    <col min="10514" max="10514" width="4.09765625" style="1" customWidth="1"/>
    <col min="10515" max="10515" width="3.3984375" style="1" customWidth="1"/>
    <col min="10516" max="10752" width="11" style="1"/>
    <col min="10753" max="10753" width="6.09765625" style="1" customWidth="1"/>
    <col min="10754" max="10754" width="21.09765625" style="1" bestFit="1" customWidth="1"/>
    <col min="10755" max="10755" width="4.09765625" style="1" customWidth="1"/>
    <col min="10756" max="10756" width="4.09765625" style="1" bestFit="1" customWidth="1"/>
    <col min="10757" max="10757" width="4.09765625" style="1" customWidth="1"/>
    <col min="10758" max="10758" width="3.8984375" style="1" customWidth="1"/>
    <col min="10759" max="10759" width="3" style="1" customWidth="1"/>
    <col min="10760" max="10760" width="4.19921875" style="1" customWidth="1"/>
    <col min="10761" max="10761" width="3.19921875" style="1" customWidth="1"/>
    <col min="10762" max="10762" width="3.5" style="1" customWidth="1"/>
    <col min="10763" max="10763" width="2.69921875" style="1" customWidth="1"/>
    <col min="10764" max="10764" width="3.3984375" style="1" customWidth="1"/>
    <col min="10765" max="10765" width="2.59765625" style="1" customWidth="1"/>
    <col min="10766" max="10766" width="3.3984375" style="1" customWidth="1"/>
    <col min="10767" max="10767" width="2.59765625" style="1" customWidth="1"/>
    <col min="10768" max="10768" width="4.09765625" style="1" bestFit="1" customWidth="1"/>
    <col min="10769" max="10769" width="3.3984375" style="1" customWidth="1"/>
    <col min="10770" max="10770" width="4.09765625" style="1" customWidth="1"/>
    <col min="10771" max="10771" width="3.3984375" style="1" customWidth="1"/>
    <col min="10772" max="11008" width="11" style="1"/>
    <col min="11009" max="11009" width="6.09765625" style="1" customWidth="1"/>
    <col min="11010" max="11010" width="21.09765625" style="1" bestFit="1" customWidth="1"/>
    <col min="11011" max="11011" width="4.09765625" style="1" customWidth="1"/>
    <col min="11012" max="11012" width="4.09765625" style="1" bestFit="1" customWidth="1"/>
    <col min="11013" max="11013" width="4.09765625" style="1" customWidth="1"/>
    <col min="11014" max="11014" width="3.8984375" style="1" customWidth="1"/>
    <col min="11015" max="11015" width="3" style="1" customWidth="1"/>
    <col min="11016" max="11016" width="4.19921875" style="1" customWidth="1"/>
    <col min="11017" max="11017" width="3.19921875" style="1" customWidth="1"/>
    <col min="11018" max="11018" width="3.5" style="1" customWidth="1"/>
    <col min="11019" max="11019" width="2.69921875" style="1" customWidth="1"/>
    <col min="11020" max="11020" width="3.3984375" style="1" customWidth="1"/>
    <col min="11021" max="11021" width="2.59765625" style="1" customWidth="1"/>
    <col min="11022" max="11022" width="3.3984375" style="1" customWidth="1"/>
    <col min="11023" max="11023" width="2.59765625" style="1" customWidth="1"/>
    <col min="11024" max="11024" width="4.09765625" style="1" bestFit="1" customWidth="1"/>
    <col min="11025" max="11025" width="3.3984375" style="1" customWidth="1"/>
    <col min="11026" max="11026" width="4.09765625" style="1" customWidth="1"/>
    <col min="11027" max="11027" width="3.3984375" style="1" customWidth="1"/>
    <col min="11028" max="11264" width="11" style="1"/>
    <col min="11265" max="11265" width="6.09765625" style="1" customWidth="1"/>
    <col min="11266" max="11266" width="21.09765625" style="1" bestFit="1" customWidth="1"/>
    <col min="11267" max="11267" width="4.09765625" style="1" customWidth="1"/>
    <col min="11268" max="11268" width="4.09765625" style="1" bestFit="1" customWidth="1"/>
    <col min="11269" max="11269" width="4.09765625" style="1" customWidth="1"/>
    <col min="11270" max="11270" width="3.8984375" style="1" customWidth="1"/>
    <col min="11271" max="11271" width="3" style="1" customWidth="1"/>
    <col min="11272" max="11272" width="4.19921875" style="1" customWidth="1"/>
    <col min="11273" max="11273" width="3.19921875" style="1" customWidth="1"/>
    <col min="11274" max="11274" width="3.5" style="1" customWidth="1"/>
    <col min="11275" max="11275" width="2.69921875" style="1" customWidth="1"/>
    <col min="11276" max="11276" width="3.3984375" style="1" customWidth="1"/>
    <col min="11277" max="11277" width="2.59765625" style="1" customWidth="1"/>
    <col min="11278" max="11278" width="3.3984375" style="1" customWidth="1"/>
    <col min="11279" max="11279" width="2.59765625" style="1" customWidth="1"/>
    <col min="11280" max="11280" width="4.09765625" style="1" bestFit="1" customWidth="1"/>
    <col min="11281" max="11281" width="3.3984375" style="1" customWidth="1"/>
    <col min="11282" max="11282" width="4.09765625" style="1" customWidth="1"/>
    <col min="11283" max="11283" width="3.3984375" style="1" customWidth="1"/>
    <col min="11284" max="11520" width="11" style="1"/>
    <col min="11521" max="11521" width="6.09765625" style="1" customWidth="1"/>
    <col min="11522" max="11522" width="21.09765625" style="1" bestFit="1" customWidth="1"/>
    <col min="11523" max="11523" width="4.09765625" style="1" customWidth="1"/>
    <col min="11524" max="11524" width="4.09765625" style="1" bestFit="1" customWidth="1"/>
    <col min="11525" max="11525" width="4.09765625" style="1" customWidth="1"/>
    <col min="11526" max="11526" width="3.8984375" style="1" customWidth="1"/>
    <col min="11527" max="11527" width="3" style="1" customWidth="1"/>
    <col min="11528" max="11528" width="4.19921875" style="1" customWidth="1"/>
    <col min="11529" max="11529" width="3.19921875" style="1" customWidth="1"/>
    <col min="11530" max="11530" width="3.5" style="1" customWidth="1"/>
    <col min="11531" max="11531" width="2.69921875" style="1" customWidth="1"/>
    <col min="11532" max="11532" width="3.3984375" style="1" customWidth="1"/>
    <col min="11533" max="11533" width="2.59765625" style="1" customWidth="1"/>
    <col min="11534" max="11534" width="3.3984375" style="1" customWidth="1"/>
    <col min="11535" max="11535" width="2.59765625" style="1" customWidth="1"/>
    <col min="11536" max="11536" width="4.09765625" style="1" bestFit="1" customWidth="1"/>
    <col min="11537" max="11537" width="3.3984375" style="1" customWidth="1"/>
    <col min="11538" max="11538" width="4.09765625" style="1" customWidth="1"/>
    <col min="11539" max="11539" width="3.3984375" style="1" customWidth="1"/>
    <col min="11540" max="11776" width="11" style="1"/>
    <col min="11777" max="11777" width="6.09765625" style="1" customWidth="1"/>
    <col min="11778" max="11778" width="21.09765625" style="1" bestFit="1" customWidth="1"/>
    <col min="11779" max="11779" width="4.09765625" style="1" customWidth="1"/>
    <col min="11780" max="11780" width="4.09765625" style="1" bestFit="1" customWidth="1"/>
    <col min="11781" max="11781" width="4.09765625" style="1" customWidth="1"/>
    <col min="11782" max="11782" width="3.8984375" style="1" customWidth="1"/>
    <col min="11783" max="11783" width="3" style="1" customWidth="1"/>
    <col min="11784" max="11784" width="4.19921875" style="1" customWidth="1"/>
    <col min="11785" max="11785" width="3.19921875" style="1" customWidth="1"/>
    <col min="11786" max="11786" width="3.5" style="1" customWidth="1"/>
    <col min="11787" max="11787" width="2.69921875" style="1" customWidth="1"/>
    <col min="11788" max="11788" width="3.3984375" style="1" customWidth="1"/>
    <col min="11789" max="11789" width="2.59765625" style="1" customWidth="1"/>
    <col min="11790" max="11790" width="3.3984375" style="1" customWidth="1"/>
    <col min="11791" max="11791" width="2.59765625" style="1" customWidth="1"/>
    <col min="11792" max="11792" width="4.09765625" style="1" bestFit="1" customWidth="1"/>
    <col min="11793" max="11793" width="3.3984375" style="1" customWidth="1"/>
    <col min="11794" max="11794" width="4.09765625" style="1" customWidth="1"/>
    <col min="11795" max="11795" width="3.3984375" style="1" customWidth="1"/>
    <col min="11796" max="12032" width="11" style="1"/>
    <col min="12033" max="12033" width="6.09765625" style="1" customWidth="1"/>
    <col min="12034" max="12034" width="21.09765625" style="1" bestFit="1" customWidth="1"/>
    <col min="12035" max="12035" width="4.09765625" style="1" customWidth="1"/>
    <col min="12036" max="12036" width="4.09765625" style="1" bestFit="1" customWidth="1"/>
    <col min="12037" max="12037" width="4.09765625" style="1" customWidth="1"/>
    <col min="12038" max="12038" width="3.8984375" style="1" customWidth="1"/>
    <col min="12039" max="12039" width="3" style="1" customWidth="1"/>
    <col min="12040" max="12040" width="4.19921875" style="1" customWidth="1"/>
    <col min="12041" max="12041" width="3.19921875" style="1" customWidth="1"/>
    <col min="12042" max="12042" width="3.5" style="1" customWidth="1"/>
    <col min="12043" max="12043" width="2.69921875" style="1" customWidth="1"/>
    <col min="12044" max="12044" width="3.3984375" style="1" customWidth="1"/>
    <col min="12045" max="12045" width="2.59765625" style="1" customWidth="1"/>
    <col min="12046" max="12046" width="3.3984375" style="1" customWidth="1"/>
    <col min="12047" max="12047" width="2.59765625" style="1" customWidth="1"/>
    <col min="12048" max="12048" width="4.09765625" style="1" bestFit="1" customWidth="1"/>
    <col min="12049" max="12049" width="3.3984375" style="1" customWidth="1"/>
    <col min="12050" max="12050" width="4.09765625" style="1" customWidth="1"/>
    <col min="12051" max="12051" width="3.3984375" style="1" customWidth="1"/>
    <col min="12052" max="12288" width="11" style="1"/>
    <col min="12289" max="12289" width="6.09765625" style="1" customWidth="1"/>
    <col min="12290" max="12290" width="21.09765625" style="1" bestFit="1" customWidth="1"/>
    <col min="12291" max="12291" width="4.09765625" style="1" customWidth="1"/>
    <col min="12292" max="12292" width="4.09765625" style="1" bestFit="1" customWidth="1"/>
    <col min="12293" max="12293" width="4.09765625" style="1" customWidth="1"/>
    <col min="12294" max="12294" width="3.8984375" style="1" customWidth="1"/>
    <col min="12295" max="12295" width="3" style="1" customWidth="1"/>
    <col min="12296" max="12296" width="4.19921875" style="1" customWidth="1"/>
    <col min="12297" max="12297" width="3.19921875" style="1" customWidth="1"/>
    <col min="12298" max="12298" width="3.5" style="1" customWidth="1"/>
    <col min="12299" max="12299" width="2.69921875" style="1" customWidth="1"/>
    <col min="12300" max="12300" width="3.3984375" style="1" customWidth="1"/>
    <col min="12301" max="12301" width="2.59765625" style="1" customWidth="1"/>
    <col min="12302" max="12302" width="3.3984375" style="1" customWidth="1"/>
    <col min="12303" max="12303" width="2.59765625" style="1" customWidth="1"/>
    <col min="12304" max="12304" width="4.09765625" style="1" bestFit="1" customWidth="1"/>
    <col min="12305" max="12305" width="3.3984375" style="1" customWidth="1"/>
    <col min="12306" max="12306" width="4.09765625" style="1" customWidth="1"/>
    <col min="12307" max="12307" width="3.3984375" style="1" customWidth="1"/>
    <col min="12308" max="12544" width="11" style="1"/>
    <col min="12545" max="12545" width="6.09765625" style="1" customWidth="1"/>
    <col min="12546" max="12546" width="21.09765625" style="1" bestFit="1" customWidth="1"/>
    <col min="12547" max="12547" width="4.09765625" style="1" customWidth="1"/>
    <col min="12548" max="12548" width="4.09765625" style="1" bestFit="1" customWidth="1"/>
    <col min="12549" max="12549" width="4.09765625" style="1" customWidth="1"/>
    <col min="12550" max="12550" width="3.8984375" style="1" customWidth="1"/>
    <col min="12551" max="12551" width="3" style="1" customWidth="1"/>
    <col min="12552" max="12552" width="4.19921875" style="1" customWidth="1"/>
    <col min="12553" max="12553" width="3.19921875" style="1" customWidth="1"/>
    <col min="12554" max="12554" width="3.5" style="1" customWidth="1"/>
    <col min="12555" max="12555" width="2.69921875" style="1" customWidth="1"/>
    <col min="12556" max="12556" width="3.3984375" style="1" customWidth="1"/>
    <col min="12557" max="12557" width="2.59765625" style="1" customWidth="1"/>
    <col min="12558" max="12558" width="3.3984375" style="1" customWidth="1"/>
    <col min="12559" max="12559" width="2.59765625" style="1" customWidth="1"/>
    <col min="12560" max="12560" width="4.09765625" style="1" bestFit="1" customWidth="1"/>
    <col min="12561" max="12561" width="3.3984375" style="1" customWidth="1"/>
    <col min="12562" max="12562" width="4.09765625" style="1" customWidth="1"/>
    <col min="12563" max="12563" width="3.3984375" style="1" customWidth="1"/>
    <col min="12564" max="12800" width="11" style="1"/>
    <col min="12801" max="12801" width="6.09765625" style="1" customWidth="1"/>
    <col min="12802" max="12802" width="21.09765625" style="1" bestFit="1" customWidth="1"/>
    <col min="12803" max="12803" width="4.09765625" style="1" customWidth="1"/>
    <col min="12804" max="12804" width="4.09765625" style="1" bestFit="1" customWidth="1"/>
    <col min="12805" max="12805" width="4.09765625" style="1" customWidth="1"/>
    <col min="12806" max="12806" width="3.8984375" style="1" customWidth="1"/>
    <col min="12807" max="12807" width="3" style="1" customWidth="1"/>
    <col min="12808" max="12808" width="4.19921875" style="1" customWidth="1"/>
    <col min="12809" max="12809" width="3.19921875" style="1" customWidth="1"/>
    <col min="12810" max="12810" width="3.5" style="1" customWidth="1"/>
    <col min="12811" max="12811" width="2.69921875" style="1" customWidth="1"/>
    <col min="12812" max="12812" width="3.3984375" style="1" customWidth="1"/>
    <col min="12813" max="12813" width="2.59765625" style="1" customWidth="1"/>
    <col min="12814" max="12814" width="3.3984375" style="1" customWidth="1"/>
    <col min="12815" max="12815" width="2.59765625" style="1" customWidth="1"/>
    <col min="12816" max="12816" width="4.09765625" style="1" bestFit="1" customWidth="1"/>
    <col min="12817" max="12817" width="3.3984375" style="1" customWidth="1"/>
    <col min="12818" max="12818" width="4.09765625" style="1" customWidth="1"/>
    <col min="12819" max="12819" width="3.3984375" style="1" customWidth="1"/>
    <col min="12820" max="13056" width="11" style="1"/>
    <col min="13057" max="13057" width="6.09765625" style="1" customWidth="1"/>
    <col min="13058" max="13058" width="21.09765625" style="1" bestFit="1" customWidth="1"/>
    <col min="13059" max="13059" width="4.09765625" style="1" customWidth="1"/>
    <col min="13060" max="13060" width="4.09765625" style="1" bestFit="1" customWidth="1"/>
    <col min="13061" max="13061" width="4.09765625" style="1" customWidth="1"/>
    <col min="13062" max="13062" width="3.8984375" style="1" customWidth="1"/>
    <col min="13063" max="13063" width="3" style="1" customWidth="1"/>
    <col min="13064" max="13064" width="4.19921875" style="1" customWidth="1"/>
    <col min="13065" max="13065" width="3.19921875" style="1" customWidth="1"/>
    <col min="13066" max="13066" width="3.5" style="1" customWidth="1"/>
    <col min="13067" max="13067" width="2.69921875" style="1" customWidth="1"/>
    <col min="13068" max="13068" width="3.3984375" style="1" customWidth="1"/>
    <col min="13069" max="13069" width="2.59765625" style="1" customWidth="1"/>
    <col min="13070" max="13070" width="3.3984375" style="1" customWidth="1"/>
    <col min="13071" max="13071" width="2.59765625" style="1" customWidth="1"/>
    <col min="13072" max="13072" width="4.09765625" style="1" bestFit="1" customWidth="1"/>
    <col min="13073" max="13073" width="3.3984375" style="1" customWidth="1"/>
    <col min="13074" max="13074" width="4.09765625" style="1" customWidth="1"/>
    <col min="13075" max="13075" width="3.3984375" style="1" customWidth="1"/>
    <col min="13076" max="13312" width="11" style="1"/>
    <col min="13313" max="13313" width="6.09765625" style="1" customWidth="1"/>
    <col min="13314" max="13314" width="21.09765625" style="1" bestFit="1" customWidth="1"/>
    <col min="13315" max="13315" width="4.09765625" style="1" customWidth="1"/>
    <col min="13316" max="13316" width="4.09765625" style="1" bestFit="1" customWidth="1"/>
    <col min="13317" max="13317" width="4.09765625" style="1" customWidth="1"/>
    <col min="13318" max="13318" width="3.8984375" style="1" customWidth="1"/>
    <col min="13319" max="13319" width="3" style="1" customWidth="1"/>
    <col min="13320" max="13320" width="4.19921875" style="1" customWidth="1"/>
    <col min="13321" max="13321" width="3.19921875" style="1" customWidth="1"/>
    <col min="13322" max="13322" width="3.5" style="1" customWidth="1"/>
    <col min="13323" max="13323" width="2.69921875" style="1" customWidth="1"/>
    <col min="13324" max="13324" width="3.3984375" style="1" customWidth="1"/>
    <col min="13325" max="13325" width="2.59765625" style="1" customWidth="1"/>
    <col min="13326" max="13326" width="3.3984375" style="1" customWidth="1"/>
    <col min="13327" max="13327" width="2.59765625" style="1" customWidth="1"/>
    <col min="13328" max="13328" width="4.09765625" style="1" bestFit="1" customWidth="1"/>
    <col min="13329" max="13329" width="3.3984375" style="1" customWidth="1"/>
    <col min="13330" max="13330" width="4.09765625" style="1" customWidth="1"/>
    <col min="13331" max="13331" width="3.3984375" style="1" customWidth="1"/>
    <col min="13332" max="13568" width="11" style="1"/>
    <col min="13569" max="13569" width="6.09765625" style="1" customWidth="1"/>
    <col min="13570" max="13570" width="21.09765625" style="1" bestFit="1" customWidth="1"/>
    <col min="13571" max="13571" width="4.09765625" style="1" customWidth="1"/>
    <col min="13572" max="13572" width="4.09765625" style="1" bestFit="1" customWidth="1"/>
    <col min="13573" max="13573" width="4.09765625" style="1" customWidth="1"/>
    <col min="13574" max="13574" width="3.8984375" style="1" customWidth="1"/>
    <col min="13575" max="13575" width="3" style="1" customWidth="1"/>
    <col min="13576" max="13576" width="4.19921875" style="1" customWidth="1"/>
    <col min="13577" max="13577" width="3.19921875" style="1" customWidth="1"/>
    <col min="13578" max="13578" width="3.5" style="1" customWidth="1"/>
    <col min="13579" max="13579" width="2.69921875" style="1" customWidth="1"/>
    <col min="13580" max="13580" width="3.3984375" style="1" customWidth="1"/>
    <col min="13581" max="13581" width="2.59765625" style="1" customWidth="1"/>
    <col min="13582" max="13582" width="3.3984375" style="1" customWidth="1"/>
    <col min="13583" max="13583" width="2.59765625" style="1" customWidth="1"/>
    <col min="13584" max="13584" width="4.09765625" style="1" bestFit="1" customWidth="1"/>
    <col min="13585" max="13585" width="3.3984375" style="1" customWidth="1"/>
    <col min="13586" max="13586" width="4.09765625" style="1" customWidth="1"/>
    <col min="13587" max="13587" width="3.3984375" style="1" customWidth="1"/>
    <col min="13588" max="13824" width="11" style="1"/>
    <col min="13825" max="13825" width="6.09765625" style="1" customWidth="1"/>
    <col min="13826" max="13826" width="21.09765625" style="1" bestFit="1" customWidth="1"/>
    <col min="13827" max="13827" width="4.09765625" style="1" customWidth="1"/>
    <col min="13828" max="13828" width="4.09765625" style="1" bestFit="1" customWidth="1"/>
    <col min="13829" max="13829" width="4.09765625" style="1" customWidth="1"/>
    <col min="13830" max="13830" width="3.8984375" style="1" customWidth="1"/>
    <col min="13831" max="13831" width="3" style="1" customWidth="1"/>
    <col min="13832" max="13832" width="4.19921875" style="1" customWidth="1"/>
    <col min="13833" max="13833" width="3.19921875" style="1" customWidth="1"/>
    <col min="13834" max="13834" width="3.5" style="1" customWidth="1"/>
    <col min="13835" max="13835" width="2.69921875" style="1" customWidth="1"/>
    <col min="13836" max="13836" width="3.3984375" style="1" customWidth="1"/>
    <col min="13837" max="13837" width="2.59765625" style="1" customWidth="1"/>
    <col min="13838" max="13838" width="3.3984375" style="1" customWidth="1"/>
    <col min="13839" max="13839" width="2.59765625" style="1" customWidth="1"/>
    <col min="13840" max="13840" width="4.09765625" style="1" bestFit="1" customWidth="1"/>
    <col min="13841" max="13841" width="3.3984375" style="1" customWidth="1"/>
    <col min="13842" max="13842" width="4.09765625" style="1" customWidth="1"/>
    <col min="13843" max="13843" width="3.3984375" style="1" customWidth="1"/>
    <col min="13844" max="14080" width="11" style="1"/>
    <col min="14081" max="14081" width="6.09765625" style="1" customWidth="1"/>
    <col min="14082" max="14082" width="21.09765625" style="1" bestFit="1" customWidth="1"/>
    <col min="14083" max="14083" width="4.09765625" style="1" customWidth="1"/>
    <col min="14084" max="14084" width="4.09765625" style="1" bestFit="1" customWidth="1"/>
    <col min="14085" max="14085" width="4.09765625" style="1" customWidth="1"/>
    <col min="14086" max="14086" width="3.8984375" style="1" customWidth="1"/>
    <col min="14087" max="14087" width="3" style="1" customWidth="1"/>
    <col min="14088" max="14088" width="4.19921875" style="1" customWidth="1"/>
    <col min="14089" max="14089" width="3.19921875" style="1" customWidth="1"/>
    <col min="14090" max="14090" width="3.5" style="1" customWidth="1"/>
    <col min="14091" max="14091" width="2.69921875" style="1" customWidth="1"/>
    <col min="14092" max="14092" width="3.3984375" style="1" customWidth="1"/>
    <col min="14093" max="14093" width="2.59765625" style="1" customWidth="1"/>
    <col min="14094" max="14094" width="3.3984375" style="1" customWidth="1"/>
    <col min="14095" max="14095" width="2.59765625" style="1" customWidth="1"/>
    <col min="14096" max="14096" width="4.09765625" style="1" bestFit="1" customWidth="1"/>
    <col min="14097" max="14097" width="3.3984375" style="1" customWidth="1"/>
    <col min="14098" max="14098" width="4.09765625" style="1" customWidth="1"/>
    <col min="14099" max="14099" width="3.3984375" style="1" customWidth="1"/>
    <col min="14100" max="14336" width="11" style="1"/>
    <col min="14337" max="14337" width="6.09765625" style="1" customWidth="1"/>
    <col min="14338" max="14338" width="21.09765625" style="1" bestFit="1" customWidth="1"/>
    <col min="14339" max="14339" width="4.09765625" style="1" customWidth="1"/>
    <col min="14340" max="14340" width="4.09765625" style="1" bestFit="1" customWidth="1"/>
    <col min="14341" max="14341" width="4.09765625" style="1" customWidth="1"/>
    <col min="14342" max="14342" width="3.8984375" style="1" customWidth="1"/>
    <col min="14343" max="14343" width="3" style="1" customWidth="1"/>
    <col min="14344" max="14344" width="4.19921875" style="1" customWidth="1"/>
    <col min="14345" max="14345" width="3.19921875" style="1" customWidth="1"/>
    <col min="14346" max="14346" width="3.5" style="1" customWidth="1"/>
    <col min="14347" max="14347" width="2.69921875" style="1" customWidth="1"/>
    <col min="14348" max="14348" width="3.3984375" style="1" customWidth="1"/>
    <col min="14349" max="14349" width="2.59765625" style="1" customWidth="1"/>
    <col min="14350" max="14350" width="3.3984375" style="1" customWidth="1"/>
    <col min="14351" max="14351" width="2.59765625" style="1" customWidth="1"/>
    <col min="14352" max="14352" width="4.09765625" style="1" bestFit="1" customWidth="1"/>
    <col min="14353" max="14353" width="3.3984375" style="1" customWidth="1"/>
    <col min="14354" max="14354" width="4.09765625" style="1" customWidth="1"/>
    <col min="14355" max="14355" width="3.3984375" style="1" customWidth="1"/>
    <col min="14356" max="14592" width="11" style="1"/>
    <col min="14593" max="14593" width="6.09765625" style="1" customWidth="1"/>
    <col min="14594" max="14594" width="21.09765625" style="1" bestFit="1" customWidth="1"/>
    <col min="14595" max="14595" width="4.09765625" style="1" customWidth="1"/>
    <col min="14596" max="14596" width="4.09765625" style="1" bestFit="1" customWidth="1"/>
    <col min="14597" max="14597" width="4.09765625" style="1" customWidth="1"/>
    <col min="14598" max="14598" width="3.8984375" style="1" customWidth="1"/>
    <col min="14599" max="14599" width="3" style="1" customWidth="1"/>
    <col min="14600" max="14600" width="4.19921875" style="1" customWidth="1"/>
    <col min="14601" max="14601" width="3.19921875" style="1" customWidth="1"/>
    <col min="14602" max="14602" width="3.5" style="1" customWidth="1"/>
    <col min="14603" max="14603" width="2.69921875" style="1" customWidth="1"/>
    <col min="14604" max="14604" width="3.3984375" style="1" customWidth="1"/>
    <col min="14605" max="14605" width="2.59765625" style="1" customWidth="1"/>
    <col min="14606" max="14606" width="3.3984375" style="1" customWidth="1"/>
    <col min="14607" max="14607" width="2.59765625" style="1" customWidth="1"/>
    <col min="14608" max="14608" width="4.09765625" style="1" bestFit="1" customWidth="1"/>
    <col min="14609" max="14609" width="3.3984375" style="1" customWidth="1"/>
    <col min="14610" max="14610" width="4.09765625" style="1" customWidth="1"/>
    <col min="14611" max="14611" width="3.3984375" style="1" customWidth="1"/>
    <col min="14612" max="14848" width="11" style="1"/>
    <col min="14849" max="14849" width="6.09765625" style="1" customWidth="1"/>
    <col min="14850" max="14850" width="21.09765625" style="1" bestFit="1" customWidth="1"/>
    <col min="14851" max="14851" width="4.09765625" style="1" customWidth="1"/>
    <col min="14852" max="14852" width="4.09765625" style="1" bestFit="1" customWidth="1"/>
    <col min="14853" max="14853" width="4.09765625" style="1" customWidth="1"/>
    <col min="14854" max="14854" width="3.8984375" style="1" customWidth="1"/>
    <col min="14855" max="14855" width="3" style="1" customWidth="1"/>
    <col min="14856" max="14856" width="4.19921875" style="1" customWidth="1"/>
    <col min="14857" max="14857" width="3.19921875" style="1" customWidth="1"/>
    <col min="14858" max="14858" width="3.5" style="1" customWidth="1"/>
    <col min="14859" max="14859" width="2.69921875" style="1" customWidth="1"/>
    <col min="14860" max="14860" width="3.3984375" style="1" customWidth="1"/>
    <col min="14861" max="14861" width="2.59765625" style="1" customWidth="1"/>
    <col min="14862" max="14862" width="3.3984375" style="1" customWidth="1"/>
    <col min="14863" max="14863" width="2.59765625" style="1" customWidth="1"/>
    <col min="14864" max="14864" width="4.09765625" style="1" bestFit="1" customWidth="1"/>
    <col min="14865" max="14865" width="3.3984375" style="1" customWidth="1"/>
    <col min="14866" max="14866" width="4.09765625" style="1" customWidth="1"/>
    <col min="14867" max="14867" width="3.3984375" style="1" customWidth="1"/>
    <col min="14868" max="15104" width="11" style="1"/>
    <col min="15105" max="15105" width="6.09765625" style="1" customWidth="1"/>
    <col min="15106" max="15106" width="21.09765625" style="1" bestFit="1" customWidth="1"/>
    <col min="15107" max="15107" width="4.09765625" style="1" customWidth="1"/>
    <col min="15108" max="15108" width="4.09765625" style="1" bestFit="1" customWidth="1"/>
    <col min="15109" max="15109" width="4.09765625" style="1" customWidth="1"/>
    <col min="15110" max="15110" width="3.8984375" style="1" customWidth="1"/>
    <col min="15111" max="15111" width="3" style="1" customWidth="1"/>
    <col min="15112" max="15112" width="4.19921875" style="1" customWidth="1"/>
    <col min="15113" max="15113" width="3.19921875" style="1" customWidth="1"/>
    <col min="15114" max="15114" width="3.5" style="1" customWidth="1"/>
    <col min="15115" max="15115" width="2.69921875" style="1" customWidth="1"/>
    <col min="15116" max="15116" width="3.3984375" style="1" customWidth="1"/>
    <col min="15117" max="15117" width="2.59765625" style="1" customWidth="1"/>
    <col min="15118" max="15118" width="3.3984375" style="1" customWidth="1"/>
    <col min="15119" max="15119" width="2.59765625" style="1" customWidth="1"/>
    <col min="15120" max="15120" width="4.09765625" style="1" bestFit="1" customWidth="1"/>
    <col min="15121" max="15121" width="3.3984375" style="1" customWidth="1"/>
    <col min="15122" max="15122" width="4.09765625" style="1" customWidth="1"/>
    <col min="15123" max="15123" width="3.3984375" style="1" customWidth="1"/>
    <col min="15124" max="15360" width="11" style="1"/>
    <col min="15361" max="15361" width="6.09765625" style="1" customWidth="1"/>
    <col min="15362" max="15362" width="21.09765625" style="1" bestFit="1" customWidth="1"/>
    <col min="15363" max="15363" width="4.09765625" style="1" customWidth="1"/>
    <col min="15364" max="15364" width="4.09765625" style="1" bestFit="1" customWidth="1"/>
    <col min="15365" max="15365" width="4.09765625" style="1" customWidth="1"/>
    <col min="15366" max="15366" width="3.8984375" style="1" customWidth="1"/>
    <col min="15367" max="15367" width="3" style="1" customWidth="1"/>
    <col min="15368" max="15368" width="4.19921875" style="1" customWidth="1"/>
    <col min="15369" max="15369" width="3.19921875" style="1" customWidth="1"/>
    <col min="15370" max="15370" width="3.5" style="1" customWidth="1"/>
    <col min="15371" max="15371" width="2.69921875" style="1" customWidth="1"/>
    <col min="15372" max="15372" width="3.3984375" style="1" customWidth="1"/>
    <col min="15373" max="15373" width="2.59765625" style="1" customWidth="1"/>
    <col min="15374" max="15374" width="3.3984375" style="1" customWidth="1"/>
    <col min="15375" max="15375" width="2.59765625" style="1" customWidth="1"/>
    <col min="15376" max="15376" width="4.09765625" style="1" bestFit="1" customWidth="1"/>
    <col min="15377" max="15377" width="3.3984375" style="1" customWidth="1"/>
    <col min="15378" max="15378" width="4.09765625" style="1" customWidth="1"/>
    <col min="15379" max="15379" width="3.3984375" style="1" customWidth="1"/>
    <col min="15380" max="15616" width="11" style="1"/>
    <col min="15617" max="15617" width="6.09765625" style="1" customWidth="1"/>
    <col min="15618" max="15618" width="21.09765625" style="1" bestFit="1" customWidth="1"/>
    <col min="15619" max="15619" width="4.09765625" style="1" customWidth="1"/>
    <col min="15620" max="15620" width="4.09765625" style="1" bestFit="1" customWidth="1"/>
    <col min="15621" max="15621" width="4.09765625" style="1" customWidth="1"/>
    <col min="15622" max="15622" width="3.8984375" style="1" customWidth="1"/>
    <col min="15623" max="15623" width="3" style="1" customWidth="1"/>
    <col min="15624" max="15624" width="4.19921875" style="1" customWidth="1"/>
    <col min="15625" max="15625" width="3.19921875" style="1" customWidth="1"/>
    <col min="15626" max="15626" width="3.5" style="1" customWidth="1"/>
    <col min="15627" max="15627" width="2.69921875" style="1" customWidth="1"/>
    <col min="15628" max="15628" width="3.3984375" style="1" customWidth="1"/>
    <col min="15629" max="15629" width="2.59765625" style="1" customWidth="1"/>
    <col min="15630" max="15630" width="3.3984375" style="1" customWidth="1"/>
    <col min="15631" max="15631" width="2.59765625" style="1" customWidth="1"/>
    <col min="15632" max="15632" width="4.09765625" style="1" bestFit="1" customWidth="1"/>
    <col min="15633" max="15633" width="3.3984375" style="1" customWidth="1"/>
    <col min="15634" max="15634" width="4.09765625" style="1" customWidth="1"/>
    <col min="15635" max="15635" width="3.3984375" style="1" customWidth="1"/>
    <col min="15636" max="15872" width="11" style="1"/>
    <col min="15873" max="15873" width="6.09765625" style="1" customWidth="1"/>
    <col min="15874" max="15874" width="21.09765625" style="1" bestFit="1" customWidth="1"/>
    <col min="15875" max="15875" width="4.09765625" style="1" customWidth="1"/>
    <col min="15876" max="15876" width="4.09765625" style="1" bestFit="1" customWidth="1"/>
    <col min="15877" max="15877" width="4.09765625" style="1" customWidth="1"/>
    <col min="15878" max="15878" width="3.8984375" style="1" customWidth="1"/>
    <col min="15879" max="15879" width="3" style="1" customWidth="1"/>
    <col min="15880" max="15880" width="4.19921875" style="1" customWidth="1"/>
    <col min="15881" max="15881" width="3.19921875" style="1" customWidth="1"/>
    <col min="15882" max="15882" width="3.5" style="1" customWidth="1"/>
    <col min="15883" max="15883" width="2.69921875" style="1" customWidth="1"/>
    <col min="15884" max="15884" width="3.3984375" style="1" customWidth="1"/>
    <col min="15885" max="15885" width="2.59765625" style="1" customWidth="1"/>
    <col min="15886" max="15886" width="3.3984375" style="1" customWidth="1"/>
    <col min="15887" max="15887" width="2.59765625" style="1" customWidth="1"/>
    <col min="15888" max="15888" width="4.09765625" style="1" bestFit="1" customWidth="1"/>
    <col min="15889" max="15889" width="3.3984375" style="1" customWidth="1"/>
    <col min="15890" max="15890" width="4.09765625" style="1" customWidth="1"/>
    <col min="15891" max="15891" width="3.3984375" style="1" customWidth="1"/>
    <col min="15892" max="16128" width="11" style="1"/>
    <col min="16129" max="16129" width="6.09765625" style="1" customWidth="1"/>
    <col min="16130" max="16130" width="21.09765625" style="1" bestFit="1" customWidth="1"/>
    <col min="16131" max="16131" width="4.09765625" style="1" customWidth="1"/>
    <col min="16132" max="16132" width="4.09765625" style="1" bestFit="1" customWidth="1"/>
    <col min="16133" max="16133" width="4.09765625" style="1" customWidth="1"/>
    <col min="16134" max="16134" width="3.8984375" style="1" customWidth="1"/>
    <col min="16135" max="16135" width="3" style="1" customWidth="1"/>
    <col min="16136" max="16136" width="4.19921875" style="1" customWidth="1"/>
    <col min="16137" max="16137" width="3.19921875" style="1" customWidth="1"/>
    <col min="16138" max="16138" width="3.5" style="1" customWidth="1"/>
    <col min="16139" max="16139" width="2.69921875" style="1" customWidth="1"/>
    <col min="16140" max="16140" width="3.3984375" style="1" customWidth="1"/>
    <col min="16141" max="16141" width="2.59765625" style="1" customWidth="1"/>
    <col min="16142" max="16142" width="3.3984375" style="1" customWidth="1"/>
    <col min="16143" max="16143" width="2.59765625" style="1" customWidth="1"/>
    <col min="16144" max="16144" width="4.09765625" style="1" bestFit="1" customWidth="1"/>
    <col min="16145" max="16145" width="3.3984375" style="1" customWidth="1"/>
    <col min="16146" max="16146" width="4.09765625" style="1" customWidth="1"/>
    <col min="16147" max="16147" width="3.3984375" style="1" customWidth="1"/>
    <col min="16148" max="16384" width="11" style="1"/>
  </cols>
  <sheetData>
    <row r="1" spans="1:22" ht="12.9" customHeight="1">
      <c r="A1" s="48"/>
      <c r="B1" s="49" t="s">
        <v>3</v>
      </c>
      <c r="C1" s="50" t="s">
        <v>4</v>
      </c>
      <c r="D1" s="50"/>
      <c r="E1" s="50"/>
      <c r="F1" s="47" t="s">
        <v>5</v>
      </c>
      <c r="G1" s="47"/>
      <c r="H1" s="47" t="s">
        <v>6</v>
      </c>
      <c r="I1" s="47"/>
      <c r="J1" s="47" t="s">
        <v>7</v>
      </c>
      <c r="K1" s="47"/>
      <c r="L1" s="47" t="s">
        <v>8</v>
      </c>
      <c r="M1" s="47"/>
      <c r="N1" s="47" t="s">
        <v>9</v>
      </c>
      <c r="O1" s="47"/>
      <c r="P1" s="47" t="s">
        <v>10</v>
      </c>
      <c r="Q1" s="47"/>
      <c r="R1" s="47" t="s">
        <v>11</v>
      </c>
      <c r="S1" s="47"/>
      <c r="U1" s="8" t="s">
        <v>230</v>
      </c>
      <c r="V1" s="10">
        <v>44742</v>
      </c>
    </row>
    <row r="2" spans="1:22" ht="11.1" customHeight="1">
      <c r="A2" s="48"/>
      <c r="B2" s="49"/>
      <c r="C2" s="2" t="s">
        <v>12</v>
      </c>
      <c r="D2" s="2" t="s">
        <v>13</v>
      </c>
      <c r="E2" s="2" t="s">
        <v>14</v>
      </c>
      <c r="F2" s="3" t="s">
        <v>12</v>
      </c>
      <c r="G2" s="3" t="s">
        <v>13</v>
      </c>
      <c r="H2" s="3" t="s">
        <v>12</v>
      </c>
      <c r="I2" s="3" t="s">
        <v>13</v>
      </c>
      <c r="J2" s="3" t="s">
        <v>12</v>
      </c>
      <c r="K2" s="3" t="s">
        <v>13</v>
      </c>
      <c r="L2" s="3" t="s">
        <v>12</v>
      </c>
      <c r="M2" s="3" t="s">
        <v>13</v>
      </c>
      <c r="N2" s="3" t="s">
        <v>12</v>
      </c>
      <c r="O2" s="3" t="s">
        <v>13</v>
      </c>
      <c r="P2" s="3" t="s">
        <v>12</v>
      </c>
      <c r="Q2" s="3" t="s">
        <v>13</v>
      </c>
      <c r="R2" s="3" t="s">
        <v>12</v>
      </c>
      <c r="S2" s="3" t="s">
        <v>13</v>
      </c>
    </row>
    <row r="3" spans="1:22" ht="15.9" customHeight="1">
      <c r="A3" s="4">
        <v>11090001</v>
      </c>
      <c r="B3" s="4" t="s">
        <v>15</v>
      </c>
      <c r="C3" s="2">
        <v>40</v>
      </c>
      <c r="D3" s="2">
        <v>6</v>
      </c>
      <c r="E3" s="2">
        <v>46</v>
      </c>
      <c r="F3" s="5">
        <v>1</v>
      </c>
      <c r="G3" s="5">
        <v>0</v>
      </c>
      <c r="H3" s="5">
        <v>2</v>
      </c>
      <c r="I3" s="5">
        <v>1</v>
      </c>
      <c r="J3" s="5">
        <v>4</v>
      </c>
      <c r="K3" s="5">
        <v>1</v>
      </c>
      <c r="L3" s="5">
        <v>5</v>
      </c>
      <c r="M3" s="5">
        <v>0</v>
      </c>
      <c r="N3" s="5">
        <v>3</v>
      </c>
      <c r="O3" s="5">
        <v>0</v>
      </c>
      <c r="P3" s="5">
        <v>8</v>
      </c>
      <c r="Q3" s="5">
        <v>2</v>
      </c>
      <c r="R3" s="5">
        <v>17</v>
      </c>
      <c r="S3" s="5">
        <v>2</v>
      </c>
    </row>
    <row r="4" spans="1:22" ht="15.9" customHeight="1">
      <c r="A4" s="4">
        <v>11090002</v>
      </c>
      <c r="B4" s="4" t="s">
        <v>16</v>
      </c>
      <c r="C4" s="2">
        <v>54</v>
      </c>
      <c r="D4" s="2">
        <v>6</v>
      </c>
      <c r="E4" s="2">
        <v>60</v>
      </c>
      <c r="F4" s="5">
        <v>5</v>
      </c>
      <c r="G4" s="5">
        <v>2</v>
      </c>
      <c r="H4" s="5">
        <v>10</v>
      </c>
      <c r="I4" s="5">
        <v>1</v>
      </c>
      <c r="J4" s="5">
        <v>2</v>
      </c>
      <c r="K4" s="5">
        <v>0</v>
      </c>
      <c r="L4" s="5">
        <v>5</v>
      </c>
      <c r="M4" s="5">
        <v>0</v>
      </c>
      <c r="N4" s="5">
        <v>3</v>
      </c>
      <c r="O4" s="5">
        <v>0</v>
      </c>
      <c r="P4" s="5">
        <v>10</v>
      </c>
      <c r="Q4" s="5">
        <v>1</v>
      </c>
      <c r="R4" s="5">
        <v>19</v>
      </c>
      <c r="S4" s="5">
        <v>2</v>
      </c>
    </row>
    <row r="5" spans="1:22" ht="15.9" customHeight="1">
      <c r="A5" s="4">
        <v>11090009</v>
      </c>
      <c r="B5" s="4" t="s">
        <v>17</v>
      </c>
      <c r="C5" s="2">
        <v>22</v>
      </c>
      <c r="D5" s="2">
        <v>2</v>
      </c>
      <c r="E5" s="2">
        <v>24</v>
      </c>
      <c r="F5" s="5">
        <v>0</v>
      </c>
      <c r="G5" s="5">
        <v>0</v>
      </c>
      <c r="H5" s="5">
        <v>1</v>
      </c>
      <c r="I5" s="5">
        <v>0</v>
      </c>
      <c r="J5" s="5">
        <v>4</v>
      </c>
      <c r="K5" s="5">
        <v>0</v>
      </c>
      <c r="L5" s="5">
        <v>0</v>
      </c>
      <c r="M5" s="5">
        <v>0</v>
      </c>
      <c r="N5" s="5">
        <v>2</v>
      </c>
      <c r="O5" s="5">
        <v>0</v>
      </c>
      <c r="P5" s="5">
        <v>2</v>
      </c>
      <c r="Q5" s="5">
        <v>0</v>
      </c>
      <c r="R5" s="5">
        <v>13</v>
      </c>
      <c r="S5" s="5">
        <v>2</v>
      </c>
    </row>
    <row r="6" spans="1:22" ht="15.9" customHeight="1">
      <c r="A6" s="4">
        <v>11090014</v>
      </c>
      <c r="B6" s="4" t="s">
        <v>18</v>
      </c>
      <c r="C6" s="2">
        <v>33</v>
      </c>
      <c r="D6" s="2">
        <v>10</v>
      </c>
      <c r="E6" s="2">
        <v>43</v>
      </c>
      <c r="F6" s="5">
        <v>2</v>
      </c>
      <c r="G6" s="5">
        <v>0</v>
      </c>
      <c r="H6" s="5">
        <v>2</v>
      </c>
      <c r="I6" s="5">
        <v>1</v>
      </c>
      <c r="J6" s="5">
        <v>1</v>
      </c>
      <c r="K6" s="5">
        <v>2</v>
      </c>
      <c r="L6" s="5">
        <v>5</v>
      </c>
      <c r="M6" s="5">
        <v>0</v>
      </c>
      <c r="N6" s="5">
        <v>2</v>
      </c>
      <c r="O6" s="5">
        <v>1</v>
      </c>
      <c r="P6" s="5">
        <v>7</v>
      </c>
      <c r="Q6" s="5">
        <v>2</v>
      </c>
      <c r="R6" s="5">
        <v>14</v>
      </c>
      <c r="S6" s="5">
        <v>4</v>
      </c>
    </row>
    <row r="7" spans="1:22" ht="15.9" customHeight="1">
      <c r="A7" s="4">
        <v>11090019</v>
      </c>
      <c r="B7" s="4" t="s">
        <v>19</v>
      </c>
      <c r="C7" s="2">
        <v>25</v>
      </c>
      <c r="D7" s="2">
        <v>3</v>
      </c>
      <c r="E7" s="2">
        <v>28</v>
      </c>
      <c r="F7" s="5">
        <v>1</v>
      </c>
      <c r="G7" s="5">
        <v>0</v>
      </c>
      <c r="H7" s="5">
        <v>3</v>
      </c>
      <c r="I7" s="5">
        <v>0</v>
      </c>
      <c r="J7" s="5">
        <v>2</v>
      </c>
      <c r="K7" s="5">
        <v>0</v>
      </c>
      <c r="L7" s="5">
        <v>2</v>
      </c>
      <c r="M7" s="5">
        <v>0</v>
      </c>
      <c r="N7" s="5">
        <v>1</v>
      </c>
      <c r="O7" s="5">
        <v>0</v>
      </c>
      <c r="P7" s="5">
        <v>6</v>
      </c>
      <c r="Q7" s="5">
        <v>0</v>
      </c>
      <c r="R7" s="5">
        <v>10</v>
      </c>
      <c r="S7" s="5">
        <v>3</v>
      </c>
    </row>
    <row r="8" spans="1:22" ht="15.9" customHeight="1">
      <c r="A8" s="4">
        <v>11110001</v>
      </c>
      <c r="B8" s="4" t="s">
        <v>92</v>
      </c>
      <c r="C8" s="2">
        <v>12</v>
      </c>
      <c r="D8" s="2">
        <v>3</v>
      </c>
      <c r="E8" s="2">
        <v>15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1</v>
      </c>
      <c r="N8" s="5">
        <v>0</v>
      </c>
      <c r="O8" s="5">
        <v>0</v>
      </c>
      <c r="P8" s="5">
        <v>3</v>
      </c>
      <c r="Q8" s="5">
        <v>0</v>
      </c>
      <c r="R8" s="5">
        <v>9</v>
      </c>
      <c r="S8" s="5">
        <v>2</v>
      </c>
    </row>
    <row r="9" spans="1:22" ht="15.9" customHeight="1">
      <c r="A9" s="4">
        <v>11110009</v>
      </c>
      <c r="B9" s="4" t="s">
        <v>93</v>
      </c>
      <c r="C9" s="2">
        <v>36</v>
      </c>
      <c r="D9" s="2">
        <v>3</v>
      </c>
      <c r="E9" s="2">
        <v>39</v>
      </c>
      <c r="F9" s="5">
        <v>0</v>
      </c>
      <c r="G9" s="5">
        <v>0</v>
      </c>
      <c r="H9" s="5">
        <v>1</v>
      </c>
      <c r="I9" s="5">
        <v>0</v>
      </c>
      <c r="J9" s="5">
        <v>1</v>
      </c>
      <c r="K9" s="5">
        <v>1</v>
      </c>
      <c r="L9" s="5">
        <v>5</v>
      </c>
      <c r="M9" s="5">
        <v>0</v>
      </c>
      <c r="N9" s="5">
        <v>3</v>
      </c>
      <c r="O9" s="5">
        <v>1</v>
      </c>
      <c r="P9" s="5">
        <v>4</v>
      </c>
      <c r="Q9" s="5">
        <v>0</v>
      </c>
      <c r="R9" s="5">
        <v>22</v>
      </c>
      <c r="S9" s="5">
        <v>1</v>
      </c>
    </row>
    <row r="10" spans="1:22" ht="15.9" customHeight="1">
      <c r="A10" s="4">
        <v>11110013</v>
      </c>
      <c r="B10" s="4" t="s">
        <v>94</v>
      </c>
      <c r="C10" s="2">
        <v>49</v>
      </c>
      <c r="D10" s="2">
        <v>7</v>
      </c>
      <c r="E10" s="2">
        <v>56</v>
      </c>
      <c r="F10" s="5">
        <v>1</v>
      </c>
      <c r="G10" s="5">
        <v>0</v>
      </c>
      <c r="H10" s="5">
        <v>5</v>
      </c>
      <c r="I10" s="5">
        <v>2</v>
      </c>
      <c r="J10" s="5">
        <v>1</v>
      </c>
      <c r="K10" s="5">
        <v>0</v>
      </c>
      <c r="L10" s="5">
        <v>1</v>
      </c>
      <c r="M10" s="5">
        <v>0</v>
      </c>
      <c r="N10" s="5">
        <v>4</v>
      </c>
      <c r="O10" s="5">
        <v>2</v>
      </c>
      <c r="P10" s="5">
        <v>7</v>
      </c>
      <c r="Q10" s="5">
        <v>1</v>
      </c>
      <c r="R10" s="5">
        <v>30</v>
      </c>
      <c r="S10" s="5">
        <v>2</v>
      </c>
    </row>
    <row r="11" spans="1:22" ht="15.9" customHeight="1">
      <c r="A11" s="4">
        <v>11110015</v>
      </c>
      <c r="B11" s="4" t="s">
        <v>169</v>
      </c>
      <c r="C11" s="2">
        <v>13</v>
      </c>
      <c r="D11" s="2">
        <v>1</v>
      </c>
      <c r="E11" s="2">
        <v>14</v>
      </c>
      <c r="F11" s="5">
        <v>0</v>
      </c>
      <c r="G11" s="5">
        <v>0</v>
      </c>
      <c r="H11" s="5">
        <v>0</v>
      </c>
      <c r="I11" s="5">
        <v>0</v>
      </c>
      <c r="J11" s="5">
        <v>3</v>
      </c>
      <c r="K11" s="5">
        <v>0</v>
      </c>
      <c r="L11" s="5">
        <v>1</v>
      </c>
      <c r="M11" s="5">
        <v>0</v>
      </c>
      <c r="N11" s="5">
        <v>2</v>
      </c>
      <c r="O11" s="5">
        <v>0</v>
      </c>
      <c r="P11" s="5">
        <v>1</v>
      </c>
      <c r="Q11" s="5">
        <v>0</v>
      </c>
      <c r="R11" s="5">
        <v>6</v>
      </c>
      <c r="S11" s="5">
        <v>1</v>
      </c>
    </row>
    <row r="12" spans="1:22" ht="15.9" customHeight="1">
      <c r="A12" s="4">
        <v>11110023</v>
      </c>
      <c r="B12" s="4" t="s">
        <v>95</v>
      </c>
      <c r="C12" s="2">
        <v>22</v>
      </c>
      <c r="D12" s="2">
        <v>1</v>
      </c>
      <c r="E12" s="2">
        <v>23</v>
      </c>
      <c r="F12" s="5">
        <v>0</v>
      </c>
      <c r="G12" s="5">
        <v>0</v>
      </c>
      <c r="H12" s="5">
        <v>1</v>
      </c>
      <c r="I12" s="5">
        <v>0</v>
      </c>
      <c r="J12" s="5">
        <v>2</v>
      </c>
      <c r="K12" s="5">
        <v>1</v>
      </c>
      <c r="L12" s="5">
        <v>1</v>
      </c>
      <c r="M12" s="5">
        <v>0</v>
      </c>
      <c r="N12" s="5">
        <v>2</v>
      </c>
      <c r="O12" s="5">
        <v>0</v>
      </c>
      <c r="P12" s="5">
        <v>5</v>
      </c>
      <c r="Q12" s="5">
        <v>0</v>
      </c>
      <c r="R12" s="5">
        <v>11</v>
      </c>
      <c r="S12" s="5">
        <v>0</v>
      </c>
    </row>
    <row r="13" spans="1:22" ht="15.9" customHeight="1">
      <c r="A13" s="4">
        <v>11110024</v>
      </c>
      <c r="B13" s="4" t="s">
        <v>96</v>
      </c>
      <c r="C13" s="2">
        <v>15</v>
      </c>
      <c r="D13" s="2">
        <v>5</v>
      </c>
      <c r="E13" s="2">
        <v>20</v>
      </c>
      <c r="F13" s="5">
        <v>1</v>
      </c>
      <c r="G13" s="5">
        <v>0</v>
      </c>
      <c r="H13" s="5">
        <v>2</v>
      </c>
      <c r="I13" s="5">
        <v>1</v>
      </c>
      <c r="J13" s="5">
        <v>1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2</v>
      </c>
      <c r="Q13" s="5">
        <v>0</v>
      </c>
      <c r="R13" s="5">
        <v>9</v>
      </c>
      <c r="S13" s="5">
        <v>4</v>
      </c>
    </row>
    <row r="14" spans="1:22" ht="15.9" customHeight="1">
      <c r="A14" s="4">
        <v>11110027</v>
      </c>
      <c r="B14" s="4" t="s">
        <v>97</v>
      </c>
      <c r="C14" s="2">
        <v>64</v>
      </c>
      <c r="D14" s="2">
        <v>7</v>
      </c>
      <c r="E14" s="2">
        <v>71</v>
      </c>
      <c r="F14" s="5">
        <v>0</v>
      </c>
      <c r="G14" s="5">
        <v>0</v>
      </c>
      <c r="H14" s="5">
        <v>6</v>
      </c>
      <c r="I14" s="5">
        <v>2</v>
      </c>
      <c r="J14" s="5">
        <v>5</v>
      </c>
      <c r="K14" s="5">
        <v>2</v>
      </c>
      <c r="L14" s="5">
        <v>8</v>
      </c>
      <c r="M14" s="5">
        <v>0</v>
      </c>
      <c r="N14" s="5">
        <v>5</v>
      </c>
      <c r="O14" s="5">
        <v>0</v>
      </c>
      <c r="P14" s="5">
        <v>17</v>
      </c>
      <c r="Q14" s="5">
        <v>1</v>
      </c>
      <c r="R14" s="5">
        <v>23</v>
      </c>
      <c r="S14" s="5">
        <v>2</v>
      </c>
    </row>
    <row r="15" spans="1:22" ht="15.9" customHeight="1">
      <c r="A15" s="4">
        <v>11110028</v>
      </c>
      <c r="B15" s="4" t="s">
        <v>98</v>
      </c>
      <c r="C15" s="2">
        <v>19</v>
      </c>
      <c r="D15" s="2">
        <v>4</v>
      </c>
      <c r="E15" s="2">
        <v>23</v>
      </c>
      <c r="F15" s="5">
        <v>0</v>
      </c>
      <c r="G15" s="5">
        <v>0</v>
      </c>
      <c r="H15" s="5">
        <v>0</v>
      </c>
      <c r="I15" s="5">
        <v>0</v>
      </c>
      <c r="J15" s="5">
        <v>1</v>
      </c>
      <c r="K15" s="5">
        <v>0</v>
      </c>
      <c r="L15" s="5">
        <v>1</v>
      </c>
      <c r="M15" s="5">
        <v>0</v>
      </c>
      <c r="N15" s="5">
        <v>0</v>
      </c>
      <c r="O15" s="5">
        <v>0</v>
      </c>
      <c r="P15" s="5">
        <v>4</v>
      </c>
      <c r="Q15" s="5">
        <v>0</v>
      </c>
      <c r="R15" s="5">
        <v>13</v>
      </c>
      <c r="S15" s="5">
        <v>4</v>
      </c>
    </row>
    <row r="16" spans="1:22" ht="15.9" customHeight="1">
      <c r="A16" s="4">
        <v>11110029</v>
      </c>
      <c r="B16" s="4" t="s">
        <v>99</v>
      </c>
      <c r="C16" s="2">
        <v>16</v>
      </c>
      <c r="D16" s="2">
        <v>1</v>
      </c>
      <c r="E16" s="2">
        <v>17</v>
      </c>
      <c r="F16" s="5">
        <v>0</v>
      </c>
      <c r="G16" s="5">
        <v>0</v>
      </c>
      <c r="H16" s="5">
        <v>1</v>
      </c>
      <c r="I16" s="5">
        <v>0</v>
      </c>
      <c r="J16" s="5">
        <v>1</v>
      </c>
      <c r="K16" s="5">
        <v>0</v>
      </c>
      <c r="L16" s="5">
        <v>2</v>
      </c>
      <c r="M16" s="5">
        <v>0</v>
      </c>
      <c r="N16" s="5">
        <v>2</v>
      </c>
      <c r="O16" s="5">
        <v>0</v>
      </c>
      <c r="P16" s="5">
        <v>0</v>
      </c>
      <c r="Q16" s="5">
        <v>0</v>
      </c>
      <c r="R16" s="5">
        <v>10</v>
      </c>
      <c r="S16" s="5">
        <v>1</v>
      </c>
    </row>
    <row r="17" spans="1:19" ht="15.9" customHeight="1">
      <c r="A17" s="4">
        <v>11110032</v>
      </c>
      <c r="B17" s="4" t="s">
        <v>100</v>
      </c>
      <c r="C17" s="2">
        <v>19</v>
      </c>
      <c r="D17" s="2">
        <v>2</v>
      </c>
      <c r="E17" s="2">
        <v>21</v>
      </c>
      <c r="F17" s="5">
        <v>0</v>
      </c>
      <c r="G17" s="5">
        <v>0</v>
      </c>
      <c r="H17" s="5">
        <v>3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2</v>
      </c>
      <c r="O17" s="5">
        <v>0</v>
      </c>
      <c r="P17" s="5">
        <v>2</v>
      </c>
      <c r="Q17" s="5">
        <v>1</v>
      </c>
      <c r="R17" s="5">
        <v>12</v>
      </c>
      <c r="S17" s="5">
        <v>1</v>
      </c>
    </row>
    <row r="18" spans="1:19" ht="15.9" customHeight="1">
      <c r="A18" s="4">
        <v>11110033</v>
      </c>
      <c r="B18" s="4" t="s">
        <v>187</v>
      </c>
      <c r="C18" s="2">
        <v>22</v>
      </c>
      <c r="D18" s="2">
        <v>0</v>
      </c>
      <c r="E18" s="2">
        <v>22</v>
      </c>
      <c r="F18" s="5">
        <v>1</v>
      </c>
      <c r="G18" s="5">
        <v>0</v>
      </c>
      <c r="H18" s="5">
        <v>1</v>
      </c>
      <c r="I18" s="5">
        <v>0</v>
      </c>
      <c r="J18" s="5">
        <v>1</v>
      </c>
      <c r="K18" s="5">
        <v>0</v>
      </c>
      <c r="L18" s="5">
        <v>2</v>
      </c>
      <c r="M18" s="5">
        <v>0</v>
      </c>
      <c r="N18" s="5">
        <v>0</v>
      </c>
      <c r="O18" s="5">
        <v>0</v>
      </c>
      <c r="P18" s="5">
        <v>6</v>
      </c>
      <c r="Q18" s="5">
        <v>0</v>
      </c>
      <c r="R18" s="5">
        <v>11</v>
      </c>
      <c r="S18" s="5">
        <v>0</v>
      </c>
    </row>
    <row r="19" spans="1:19" ht="15.9" customHeight="1">
      <c r="A19" s="4">
        <v>11120004</v>
      </c>
      <c r="B19" s="4" t="s">
        <v>20</v>
      </c>
      <c r="C19" s="2">
        <v>40</v>
      </c>
      <c r="D19" s="2">
        <v>0</v>
      </c>
      <c r="E19" s="2">
        <v>40</v>
      </c>
      <c r="F19" s="5">
        <v>2</v>
      </c>
      <c r="G19" s="5">
        <v>0</v>
      </c>
      <c r="H19" s="5">
        <v>2</v>
      </c>
      <c r="I19" s="5">
        <v>0</v>
      </c>
      <c r="J19" s="5">
        <v>6</v>
      </c>
      <c r="K19" s="5">
        <v>0</v>
      </c>
      <c r="L19" s="5">
        <v>8</v>
      </c>
      <c r="M19" s="5">
        <v>0</v>
      </c>
      <c r="N19" s="5">
        <v>3</v>
      </c>
      <c r="O19" s="5">
        <v>0</v>
      </c>
      <c r="P19" s="5">
        <v>7</v>
      </c>
      <c r="Q19" s="5">
        <v>0</v>
      </c>
      <c r="R19" s="5">
        <v>12</v>
      </c>
      <c r="S19" s="5">
        <v>0</v>
      </c>
    </row>
    <row r="20" spans="1:19" ht="15.9" customHeight="1">
      <c r="A20" s="4">
        <v>11120009</v>
      </c>
      <c r="B20" s="4" t="s">
        <v>21</v>
      </c>
      <c r="C20" s="2">
        <v>28</v>
      </c>
      <c r="D20" s="2">
        <v>3</v>
      </c>
      <c r="E20" s="2">
        <v>31</v>
      </c>
      <c r="F20" s="5">
        <v>2</v>
      </c>
      <c r="G20" s="5">
        <v>0</v>
      </c>
      <c r="H20" s="5">
        <v>1</v>
      </c>
      <c r="I20" s="5">
        <v>0</v>
      </c>
      <c r="J20" s="5">
        <v>3</v>
      </c>
      <c r="K20" s="5">
        <v>0</v>
      </c>
      <c r="L20" s="5">
        <v>2</v>
      </c>
      <c r="M20" s="5">
        <v>0</v>
      </c>
      <c r="N20" s="5">
        <v>1</v>
      </c>
      <c r="O20" s="5">
        <v>1</v>
      </c>
      <c r="P20" s="5">
        <v>4</v>
      </c>
      <c r="Q20" s="5">
        <v>0</v>
      </c>
      <c r="R20" s="5">
        <v>15</v>
      </c>
      <c r="S20" s="5">
        <v>2</v>
      </c>
    </row>
    <row r="21" spans="1:19" ht="15.9" customHeight="1">
      <c r="A21" s="4">
        <v>11120017</v>
      </c>
      <c r="B21" s="4" t="s">
        <v>188</v>
      </c>
      <c r="C21" s="2">
        <v>27</v>
      </c>
      <c r="D21" s="2">
        <v>12</v>
      </c>
      <c r="E21" s="2">
        <v>39</v>
      </c>
      <c r="F21" s="5">
        <v>1</v>
      </c>
      <c r="G21" s="5">
        <v>0</v>
      </c>
      <c r="H21" s="5">
        <v>1</v>
      </c>
      <c r="I21" s="5">
        <v>0</v>
      </c>
      <c r="J21" s="5">
        <v>3</v>
      </c>
      <c r="K21" s="5">
        <v>2</v>
      </c>
      <c r="L21" s="5">
        <v>1</v>
      </c>
      <c r="M21" s="5">
        <v>0</v>
      </c>
      <c r="N21" s="5">
        <v>0</v>
      </c>
      <c r="O21" s="5">
        <v>0</v>
      </c>
      <c r="P21" s="5">
        <v>5</v>
      </c>
      <c r="Q21" s="5">
        <v>6</v>
      </c>
      <c r="R21" s="5">
        <v>16</v>
      </c>
      <c r="S21" s="5">
        <v>4</v>
      </c>
    </row>
    <row r="22" spans="1:19" ht="15.9" customHeight="1">
      <c r="A22" s="4">
        <v>11120019</v>
      </c>
      <c r="B22" s="4" t="s">
        <v>253</v>
      </c>
      <c r="C22" s="2">
        <v>6</v>
      </c>
      <c r="D22" s="2">
        <v>0</v>
      </c>
      <c r="E22" s="2">
        <v>6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3</v>
      </c>
      <c r="Q22" s="5">
        <v>0</v>
      </c>
      <c r="R22" s="5">
        <v>3</v>
      </c>
      <c r="S22" s="5">
        <v>0</v>
      </c>
    </row>
    <row r="23" spans="1:19" ht="15.9" customHeight="1">
      <c r="A23" s="4">
        <v>11120024</v>
      </c>
      <c r="B23" s="4" t="s">
        <v>22</v>
      </c>
      <c r="C23" s="2">
        <v>20</v>
      </c>
      <c r="D23" s="2">
        <v>1</v>
      </c>
      <c r="E23" s="2">
        <v>21</v>
      </c>
      <c r="F23" s="5">
        <v>0</v>
      </c>
      <c r="G23" s="5">
        <v>0</v>
      </c>
      <c r="H23" s="5">
        <v>0</v>
      </c>
      <c r="I23" s="5">
        <v>0</v>
      </c>
      <c r="J23" s="5">
        <v>2</v>
      </c>
      <c r="K23" s="5">
        <v>0</v>
      </c>
      <c r="L23" s="5">
        <v>1</v>
      </c>
      <c r="M23" s="5">
        <v>0</v>
      </c>
      <c r="N23" s="5">
        <v>2</v>
      </c>
      <c r="O23" s="5">
        <v>0</v>
      </c>
      <c r="P23" s="5">
        <v>4</v>
      </c>
      <c r="Q23" s="5">
        <v>1</v>
      </c>
      <c r="R23" s="5">
        <v>11</v>
      </c>
      <c r="S23" s="5">
        <v>0</v>
      </c>
    </row>
    <row r="24" spans="1:19" ht="15.9" customHeight="1">
      <c r="A24" s="4">
        <v>11120025</v>
      </c>
      <c r="B24" s="4" t="s">
        <v>23</v>
      </c>
      <c r="C24" s="2">
        <v>16</v>
      </c>
      <c r="D24" s="2">
        <v>1</v>
      </c>
      <c r="E24" s="2">
        <v>17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6</v>
      </c>
      <c r="Q24" s="5">
        <v>1</v>
      </c>
      <c r="R24" s="5">
        <v>10</v>
      </c>
      <c r="S24" s="5">
        <v>0</v>
      </c>
    </row>
    <row r="25" spans="1:19" ht="15.9" customHeight="1">
      <c r="A25" s="4">
        <v>11120026</v>
      </c>
      <c r="B25" s="4" t="s">
        <v>24</v>
      </c>
      <c r="C25" s="2">
        <v>26</v>
      </c>
      <c r="D25" s="2">
        <v>5</v>
      </c>
      <c r="E25" s="2">
        <v>31</v>
      </c>
      <c r="F25" s="5">
        <v>0</v>
      </c>
      <c r="G25" s="5">
        <v>0</v>
      </c>
      <c r="H25" s="5">
        <v>3</v>
      </c>
      <c r="I25" s="5">
        <v>0</v>
      </c>
      <c r="J25" s="5">
        <v>2</v>
      </c>
      <c r="K25" s="5">
        <v>0</v>
      </c>
      <c r="L25" s="5">
        <v>1</v>
      </c>
      <c r="M25" s="5">
        <v>0</v>
      </c>
      <c r="N25" s="5">
        <v>2</v>
      </c>
      <c r="O25" s="5">
        <v>0</v>
      </c>
      <c r="P25" s="5">
        <v>3</v>
      </c>
      <c r="Q25" s="5">
        <v>3</v>
      </c>
      <c r="R25" s="5">
        <v>15</v>
      </c>
      <c r="S25" s="5">
        <v>2</v>
      </c>
    </row>
    <row r="26" spans="1:19" ht="15.9" customHeight="1">
      <c r="A26" s="4">
        <v>11120043</v>
      </c>
      <c r="B26" s="4" t="s">
        <v>26</v>
      </c>
      <c r="C26" s="2">
        <v>35</v>
      </c>
      <c r="D26" s="2">
        <v>5</v>
      </c>
      <c r="E26" s="2">
        <v>40</v>
      </c>
      <c r="F26" s="5">
        <v>0</v>
      </c>
      <c r="G26" s="5">
        <v>0</v>
      </c>
      <c r="H26" s="5">
        <v>3</v>
      </c>
      <c r="I26" s="5">
        <v>0</v>
      </c>
      <c r="J26" s="5">
        <v>2</v>
      </c>
      <c r="K26" s="5">
        <v>1</v>
      </c>
      <c r="L26" s="5">
        <v>4</v>
      </c>
      <c r="M26" s="5">
        <v>0</v>
      </c>
      <c r="N26" s="5">
        <v>2</v>
      </c>
      <c r="O26" s="5">
        <v>0</v>
      </c>
      <c r="P26" s="5">
        <v>11</v>
      </c>
      <c r="Q26" s="5">
        <v>1</v>
      </c>
      <c r="R26" s="5">
        <v>13</v>
      </c>
      <c r="S26" s="5">
        <v>3</v>
      </c>
    </row>
    <row r="27" spans="1:19" ht="15.9" customHeight="1">
      <c r="A27" s="4">
        <v>11120044</v>
      </c>
      <c r="B27" s="4" t="s">
        <v>27</v>
      </c>
      <c r="C27" s="2">
        <v>12</v>
      </c>
      <c r="D27" s="2">
        <v>0</v>
      </c>
      <c r="E27" s="2">
        <v>12</v>
      </c>
      <c r="F27" s="5">
        <v>0</v>
      </c>
      <c r="G27" s="5">
        <v>0</v>
      </c>
      <c r="H27" s="5">
        <v>0</v>
      </c>
      <c r="I27" s="5">
        <v>0</v>
      </c>
      <c r="J27" s="5">
        <v>1</v>
      </c>
      <c r="K27" s="5">
        <v>0</v>
      </c>
      <c r="L27" s="5">
        <v>1</v>
      </c>
      <c r="M27" s="5">
        <v>0</v>
      </c>
      <c r="N27" s="5">
        <v>2</v>
      </c>
      <c r="O27" s="5">
        <v>0</v>
      </c>
      <c r="P27" s="5">
        <v>1</v>
      </c>
      <c r="Q27" s="5">
        <v>0</v>
      </c>
      <c r="R27" s="5">
        <v>7</v>
      </c>
      <c r="S27" s="5">
        <v>0</v>
      </c>
    </row>
    <row r="28" spans="1:19" ht="15.9" customHeight="1">
      <c r="A28" s="4">
        <v>11120045</v>
      </c>
      <c r="B28" s="4" t="s">
        <v>28</v>
      </c>
      <c r="C28" s="2">
        <v>41</v>
      </c>
      <c r="D28" s="2">
        <v>3</v>
      </c>
      <c r="E28" s="2">
        <v>44</v>
      </c>
      <c r="F28" s="5">
        <v>1</v>
      </c>
      <c r="G28" s="5">
        <v>0</v>
      </c>
      <c r="H28" s="5">
        <v>1</v>
      </c>
      <c r="I28" s="5">
        <v>0</v>
      </c>
      <c r="J28" s="5">
        <v>6</v>
      </c>
      <c r="K28" s="5">
        <v>1</v>
      </c>
      <c r="L28" s="5">
        <v>4</v>
      </c>
      <c r="M28" s="5">
        <v>1</v>
      </c>
      <c r="N28" s="5">
        <v>6</v>
      </c>
      <c r="O28" s="5">
        <v>1</v>
      </c>
      <c r="P28" s="5">
        <v>6</v>
      </c>
      <c r="Q28" s="5">
        <v>0</v>
      </c>
      <c r="R28" s="5">
        <v>17</v>
      </c>
      <c r="S28" s="5">
        <v>0</v>
      </c>
    </row>
    <row r="29" spans="1:19" ht="15.9" customHeight="1">
      <c r="A29" s="4">
        <v>11120046</v>
      </c>
      <c r="B29" s="4" t="s">
        <v>29</v>
      </c>
      <c r="C29" s="2">
        <v>14</v>
      </c>
      <c r="D29" s="2">
        <v>0</v>
      </c>
      <c r="E29" s="2">
        <v>14</v>
      </c>
      <c r="F29" s="5">
        <v>0</v>
      </c>
      <c r="G29" s="5">
        <v>0</v>
      </c>
      <c r="H29" s="5">
        <v>0</v>
      </c>
      <c r="I29" s="5">
        <v>0</v>
      </c>
      <c r="J29" s="5">
        <v>3</v>
      </c>
      <c r="K29" s="5">
        <v>0</v>
      </c>
      <c r="L29" s="5">
        <v>1</v>
      </c>
      <c r="M29" s="5">
        <v>0</v>
      </c>
      <c r="N29" s="5">
        <v>0</v>
      </c>
      <c r="O29" s="5">
        <v>0</v>
      </c>
      <c r="P29" s="5">
        <v>5</v>
      </c>
      <c r="Q29" s="5">
        <v>0</v>
      </c>
      <c r="R29" s="5">
        <v>5</v>
      </c>
      <c r="S29" s="5">
        <v>0</v>
      </c>
    </row>
    <row r="30" spans="1:19" ht="15.9" customHeight="1">
      <c r="A30" s="4">
        <v>11120047</v>
      </c>
      <c r="B30" s="4" t="s">
        <v>30</v>
      </c>
      <c r="C30" s="2">
        <v>52</v>
      </c>
      <c r="D30" s="2">
        <v>5</v>
      </c>
      <c r="E30" s="2">
        <v>57</v>
      </c>
      <c r="F30" s="5">
        <v>3</v>
      </c>
      <c r="G30" s="5">
        <v>0</v>
      </c>
      <c r="H30" s="5">
        <v>5</v>
      </c>
      <c r="I30" s="5">
        <v>2</v>
      </c>
      <c r="J30" s="5">
        <v>8</v>
      </c>
      <c r="K30" s="5">
        <v>0</v>
      </c>
      <c r="L30" s="5">
        <v>6</v>
      </c>
      <c r="M30" s="5">
        <v>0</v>
      </c>
      <c r="N30" s="5">
        <v>3</v>
      </c>
      <c r="O30" s="5">
        <v>1</v>
      </c>
      <c r="P30" s="5">
        <v>3</v>
      </c>
      <c r="Q30" s="5">
        <v>0</v>
      </c>
      <c r="R30" s="5">
        <v>24</v>
      </c>
      <c r="S30" s="5">
        <v>2</v>
      </c>
    </row>
    <row r="31" spans="1:19" ht="15.9" customHeight="1">
      <c r="A31" s="4">
        <v>11120052</v>
      </c>
      <c r="B31" s="4" t="s">
        <v>178</v>
      </c>
      <c r="C31" s="2">
        <v>12</v>
      </c>
      <c r="D31" s="2">
        <v>3</v>
      </c>
      <c r="E31" s="2">
        <v>15</v>
      </c>
      <c r="F31" s="5">
        <v>0</v>
      </c>
      <c r="G31" s="5">
        <v>0</v>
      </c>
      <c r="H31" s="5">
        <v>1</v>
      </c>
      <c r="I31" s="5">
        <v>0</v>
      </c>
      <c r="J31" s="5">
        <v>6</v>
      </c>
      <c r="K31" s="5">
        <v>0</v>
      </c>
      <c r="L31" s="5">
        <v>1</v>
      </c>
      <c r="M31" s="5">
        <v>0</v>
      </c>
      <c r="N31" s="5">
        <v>1</v>
      </c>
      <c r="O31" s="5">
        <v>0</v>
      </c>
      <c r="P31" s="5">
        <v>0</v>
      </c>
      <c r="Q31" s="5">
        <v>2</v>
      </c>
      <c r="R31" s="5">
        <v>3</v>
      </c>
      <c r="S31" s="5">
        <v>1</v>
      </c>
    </row>
    <row r="32" spans="1:19" ht="15.9" customHeight="1">
      <c r="A32" s="4">
        <v>11300003</v>
      </c>
      <c r="B32" s="4" t="s">
        <v>101</v>
      </c>
      <c r="C32" s="2">
        <v>17</v>
      </c>
      <c r="D32" s="2">
        <v>5</v>
      </c>
      <c r="E32" s="2">
        <v>22</v>
      </c>
      <c r="F32" s="5">
        <v>0</v>
      </c>
      <c r="G32" s="5">
        <v>0</v>
      </c>
      <c r="H32" s="5">
        <v>0</v>
      </c>
      <c r="I32" s="5">
        <v>0</v>
      </c>
      <c r="J32" s="5">
        <v>1</v>
      </c>
      <c r="K32" s="5">
        <v>0</v>
      </c>
      <c r="L32" s="5">
        <v>0</v>
      </c>
      <c r="M32" s="5">
        <v>1</v>
      </c>
      <c r="N32" s="5">
        <v>0</v>
      </c>
      <c r="O32" s="5">
        <v>0</v>
      </c>
      <c r="P32" s="5">
        <v>2</v>
      </c>
      <c r="Q32" s="5">
        <v>0</v>
      </c>
      <c r="R32" s="5">
        <v>14</v>
      </c>
      <c r="S32" s="5">
        <v>4</v>
      </c>
    </row>
    <row r="33" spans="1:19" ht="15.9" customHeight="1">
      <c r="A33" s="4">
        <v>11300004</v>
      </c>
      <c r="B33" s="4" t="s">
        <v>102</v>
      </c>
      <c r="C33" s="2">
        <v>31</v>
      </c>
      <c r="D33" s="2">
        <v>1</v>
      </c>
      <c r="E33" s="2">
        <v>32</v>
      </c>
      <c r="F33" s="5">
        <v>1</v>
      </c>
      <c r="G33" s="5">
        <v>0</v>
      </c>
      <c r="H33" s="5">
        <v>2</v>
      </c>
      <c r="I33" s="5">
        <v>0</v>
      </c>
      <c r="J33" s="5">
        <v>5</v>
      </c>
      <c r="K33" s="5">
        <v>0</v>
      </c>
      <c r="L33" s="5">
        <v>5</v>
      </c>
      <c r="M33" s="5">
        <v>0</v>
      </c>
      <c r="N33" s="5">
        <v>2</v>
      </c>
      <c r="O33" s="5">
        <v>0</v>
      </c>
      <c r="P33" s="5">
        <v>8</v>
      </c>
      <c r="Q33" s="5">
        <v>1</v>
      </c>
      <c r="R33" s="5">
        <v>8</v>
      </c>
      <c r="S33" s="5">
        <v>0</v>
      </c>
    </row>
    <row r="34" spans="1:19" ht="15.9" customHeight="1">
      <c r="A34" s="4">
        <v>11300005</v>
      </c>
      <c r="B34" s="4" t="s">
        <v>103</v>
      </c>
      <c r="C34" s="2">
        <v>13</v>
      </c>
      <c r="D34" s="2">
        <v>2</v>
      </c>
      <c r="E34" s="2">
        <v>15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2</v>
      </c>
      <c r="Q34" s="5">
        <v>0</v>
      </c>
      <c r="R34" s="5">
        <v>11</v>
      </c>
      <c r="S34" s="5">
        <v>2</v>
      </c>
    </row>
    <row r="35" spans="1:19" ht="15.9" customHeight="1">
      <c r="A35" s="4">
        <v>11300006</v>
      </c>
      <c r="B35" s="4" t="s">
        <v>104</v>
      </c>
      <c r="C35" s="2">
        <v>6</v>
      </c>
      <c r="D35" s="2">
        <v>7</v>
      </c>
      <c r="E35" s="2">
        <v>13</v>
      </c>
      <c r="F35" s="5">
        <v>0</v>
      </c>
      <c r="G35" s="5">
        <v>0</v>
      </c>
      <c r="H35" s="5">
        <v>2</v>
      </c>
      <c r="I35" s="5">
        <v>3</v>
      </c>
      <c r="J35" s="5">
        <v>0</v>
      </c>
      <c r="K35" s="5">
        <v>1</v>
      </c>
      <c r="L35" s="5">
        <v>2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2</v>
      </c>
      <c r="S35" s="5">
        <v>3</v>
      </c>
    </row>
    <row r="36" spans="1:19" ht="15.9" customHeight="1">
      <c r="A36" s="4">
        <v>11300007</v>
      </c>
      <c r="B36" s="4" t="s">
        <v>105</v>
      </c>
      <c r="C36" s="2">
        <v>143</v>
      </c>
      <c r="D36" s="2">
        <v>47</v>
      </c>
      <c r="E36" s="2">
        <v>190</v>
      </c>
      <c r="F36" s="5">
        <v>8</v>
      </c>
      <c r="G36" s="5">
        <v>2</v>
      </c>
      <c r="H36" s="5">
        <v>14</v>
      </c>
      <c r="I36" s="5">
        <v>0</v>
      </c>
      <c r="J36" s="5">
        <v>39</v>
      </c>
      <c r="K36" s="5">
        <v>2</v>
      </c>
      <c r="L36" s="5">
        <v>15</v>
      </c>
      <c r="M36" s="5">
        <v>2</v>
      </c>
      <c r="N36" s="5">
        <v>5</v>
      </c>
      <c r="O36" s="5">
        <v>5</v>
      </c>
      <c r="P36" s="5">
        <v>14</v>
      </c>
      <c r="Q36" s="5">
        <v>18</v>
      </c>
      <c r="R36" s="5">
        <v>48</v>
      </c>
      <c r="S36" s="5">
        <v>18</v>
      </c>
    </row>
    <row r="37" spans="1:19" ht="15.9" customHeight="1">
      <c r="A37" s="4">
        <v>11300008</v>
      </c>
      <c r="B37" s="4" t="s">
        <v>106</v>
      </c>
      <c r="C37" s="2">
        <v>40</v>
      </c>
      <c r="D37" s="2">
        <v>1</v>
      </c>
      <c r="E37" s="2">
        <v>41</v>
      </c>
      <c r="F37" s="5">
        <v>1</v>
      </c>
      <c r="G37" s="5">
        <v>0</v>
      </c>
      <c r="H37" s="5">
        <v>3</v>
      </c>
      <c r="I37" s="5">
        <v>0</v>
      </c>
      <c r="J37" s="5">
        <v>5</v>
      </c>
      <c r="K37" s="5">
        <v>0</v>
      </c>
      <c r="L37" s="5">
        <v>4</v>
      </c>
      <c r="M37" s="5">
        <v>0</v>
      </c>
      <c r="N37" s="5">
        <v>4</v>
      </c>
      <c r="O37" s="5">
        <v>0</v>
      </c>
      <c r="P37" s="5">
        <v>5</v>
      </c>
      <c r="Q37" s="5">
        <v>0</v>
      </c>
      <c r="R37" s="5">
        <v>18</v>
      </c>
      <c r="S37" s="5">
        <v>1</v>
      </c>
    </row>
    <row r="38" spans="1:19" ht="15.9" customHeight="1">
      <c r="A38" s="4">
        <v>11300010</v>
      </c>
      <c r="B38" s="4" t="s">
        <v>107</v>
      </c>
      <c r="C38" s="2">
        <v>68</v>
      </c>
      <c r="D38" s="2">
        <v>9</v>
      </c>
      <c r="E38" s="2">
        <v>77</v>
      </c>
      <c r="F38" s="5">
        <v>7</v>
      </c>
      <c r="G38" s="5">
        <v>1</v>
      </c>
      <c r="H38" s="5">
        <v>3</v>
      </c>
      <c r="I38" s="5">
        <v>1</v>
      </c>
      <c r="J38" s="5">
        <v>11</v>
      </c>
      <c r="K38" s="5">
        <v>1</v>
      </c>
      <c r="L38" s="5">
        <v>11</v>
      </c>
      <c r="M38" s="5">
        <v>0</v>
      </c>
      <c r="N38" s="5">
        <v>3</v>
      </c>
      <c r="O38" s="5">
        <v>1</v>
      </c>
      <c r="P38" s="5">
        <v>16</v>
      </c>
      <c r="Q38" s="5">
        <v>1</v>
      </c>
      <c r="R38" s="5">
        <v>17</v>
      </c>
      <c r="S38" s="5">
        <v>4</v>
      </c>
    </row>
    <row r="39" spans="1:19" ht="15.9" customHeight="1">
      <c r="A39" s="4">
        <v>11300012</v>
      </c>
      <c r="B39" s="4" t="s">
        <v>108</v>
      </c>
      <c r="C39" s="2">
        <v>57</v>
      </c>
      <c r="D39" s="2">
        <v>0</v>
      </c>
      <c r="E39" s="2">
        <v>57</v>
      </c>
      <c r="F39" s="5">
        <v>3</v>
      </c>
      <c r="G39" s="5">
        <v>0</v>
      </c>
      <c r="H39" s="5">
        <v>7</v>
      </c>
      <c r="I39" s="5">
        <v>0</v>
      </c>
      <c r="J39" s="5">
        <v>8</v>
      </c>
      <c r="K39" s="5">
        <v>0</v>
      </c>
      <c r="L39" s="5">
        <v>9</v>
      </c>
      <c r="M39" s="5">
        <v>0</v>
      </c>
      <c r="N39" s="5">
        <v>6</v>
      </c>
      <c r="O39" s="5">
        <v>0</v>
      </c>
      <c r="P39" s="5">
        <v>11</v>
      </c>
      <c r="Q39" s="5">
        <v>0</v>
      </c>
      <c r="R39" s="5">
        <v>13</v>
      </c>
      <c r="S39" s="5">
        <v>0</v>
      </c>
    </row>
    <row r="40" spans="1:19" ht="15.9" customHeight="1">
      <c r="A40" s="4">
        <v>11300014</v>
      </c>
      <c r="B40" s="4" t="s">
        <v>109</v>
      </c>
      <c r="C40" s="2">
        <v>86</v>
      </c>
      <c r="D40" s="2">
        <v>58</v>
      </c>
      <c r="E40" s="2">
        <v>144</v>
      </c>
      <c r="F40" s="5">
        <v>7</v>
      </c>
      <c r="G40" s="5">
        <v>4</v>
      </c>
      <c r="H40" s="5">
        <v>26</v>
      </c>
      <c r="I40" s="5">
        <v>20</v>
      </c>
      <c r="J40" s="5">
        <v>20</v>
      </c>
      <c r="K40" s="5">
        <v>28</v>
      </c>
      <c r="L40" s="5">
        <v>1</v>
      </c>
      <c r="M40" s="5">
        <v>0</v>
      </c>
      <c r="N40" s="5">
        <v>2</v>
      </c>
      <c r="O40" s="5">
        <v>0</v>
      </c>
      <c r="P40" s="5">
        <v>8</v>
      </c>
      <c r="Q40" s="5">
        <v>6</v>
      </c>
      <c r="R40" s="5">
        <v>22</v>
      </c>
      <c r="S40" s="5">
        <v>0</v>
      </c>
    </row>
    <row r="41" spans="1:19" ht="15.9" customHeight="1">
      <c r="A41" s="4">
        <v>11300015</v>
      </c>
      <c r="B41" s="4" t="s">
        <v>110</v>
      </c>
      <c r="C41" s="2">
        <v>9</v>
      </c>
      <c r="D41" s="2">
        <v>0</v>
      </c>
      <c r="E41" s="2">
        <v>9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1</v>
      </c>
      <c r="O41" s="5">
        <v>0</v>
      </c>
      <c r="P41" s="5">
        <v>1</v>
      </c>
      <c r="Q41" s="5">
        <v>0</v>
      </c>
      <c r="R41" s="5">
        <v>7</v>
      </c>
      <c r="S41" s="5">
        <v>0</v>
      </c>
    </row>
    <row r="42" spans="1:19" ht="15.9" customHeight="1">
      <c r="A42" s="4">
        <v>11300016</v>
      </c>
      <c r="B42" s="4" t="s">
        <v>179</v>
      </c>
      <c r="C42" s="2">
        <v>53</v>
      </c>
      <c r="D42" s="2">
        <v>4</v>
      </c>
      <c r="E42" s="2">
        <v>57</v>
      </c>
      <c r="F42" s="5">
        <v>3</v>
      </c>
      <c r="G42" s="5">
        <v>0</v>
      </c>
      <c r="H42" s="5">
        <v>3</v>
      </c>
      <c r="I42" s="5">
        <v>0</v>
      </c>
      <c r="J42" s="5">
        <v>1</v>
      </c>
      <c r="K42" s="5">
        <v>0</v>
      </c>
      <c r="L42" s="5">
        <v>9</v>
      </c>
      <c r="M42" s="5">
        <v>0</v>
      </c>
      <c r="N42" s="5">
        <v>5</v>
      </c>
      <c r="O42" s="5">
        <v>0</v>
      </c>
      <c r="P42" s="5">
        <v>7</v>
      </c>
      <c r="Q42" s="5">
        <v>1</v>
      </c>
      <c r="R42" s="5">
        <v>25</v>
      </c>
      <c r="S42" s="5">
        <v>3</v>
      </c>
    </row>
    <row r="43" spans="1:19" ht="15.9" customHeight="1">
      <c r="A43" s="4">
        <v>11300017</v>
      </c>
      <c r="B43" s="4" t="s">
        <v>111</v>
      </c>
      <c r="C43" s="2">
        <v>7</v>
      </c>
      <c r="D43" s="2">
        <v>0</v>
      </c>
      <c r="E43" s="2">
        <v>7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7</v>
      </c>
      <c r="S43" s="5">
        <v>0</v>
      </c>
    </row>
    <row r="44" spans="1:19" ht="15.9" customHeight="1">
      <c r="A44" s="4">
        <v>11300018</v>
      </c>
      <c r="B44" s="4" t="s">
        <v>112</v>
      </c>
      <c r="C44" s="2">
        <v>7</v>
      </c>
      <c r="D44" s="2">
        <v>0</v>
      </c>
      <c r="E44" s="2">
        <v>7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5</v>
      </c>
      <c r="Q44" s="5">
        <v>0</v>
      </c>
      <c r="R44" s="5">
        <v>2</v>
      </c>
      <c r="S44" s="5">
        <v>0</v>
      </c>
    </row>
    <row r="45" spans="1:19" ht="15.9" customHeight="1">
      <c r="A45" s="4">
        <v>11300019</v>
      </c>
      <c r="B45" s="4" t="s">
        <v>170</v>
      </c>
      <c r="C45" s="2">
        <v>40</v>
      </c>
      <c r="D45" s="2">
        <v>2</v>
      </c>
      <c r="E45" s="2">
        <v>42</v>
      </c>
      <c r="F45" s="5">
        <v>3</v>
      </c>
      <c r="G45" s="5">
        <v>0</v>
      </c>
      <c r="H45" s="5">
        <v>5</v>
      </c>
      <c r="I45" s="5">
        <v>0</v>
      </c>
      <c r="J45" s="5">
        <v>19</v>
      </c>
      <c r="K45" s="5">
        <v>0</v>
      </c>
      <c r="L45" s="5">
        <v>2</v>
      </c>
      <c r="M45" s="5">
        <v>0</v>
      </c>
      <c r="N45" s="5">
        <v>0</v>
      </c>
      <c r="O45" s="5">
        <v>0</v>
      </c>
      <c r="P45" s="5">
        <v>2</v>
      </c>
      <c r="Q45" s="5">
        <v>0</v>
      </c>
      <c r="R45" s="5">
        <v>9</v>
      </c>
      <c r="S45" s="5">
        <v>2</v>
      </c>
    </row>
    <row r="46" spans="1:19" ht="15.9" customHeight="1">
      <c r="A46" s="4">
        <v>11300021</v>
      </c>
      <c r="B46" s="4" t="s">
        <v>113</v>
      </c>
      <c r="C46" s="2">
        <v>23</v>
      </c>
      <c r="D46" s="2">
        <v>1</v>
      </c>
      <c r="E46" s="2">
        <v>24</v>
      </c>
      <c r="F46" s="5">
        <v>3</v>
      </c>
      <c r="G46" s="5">
        <v>0</v>
      </c>
      <c r="H46" s="5">
        <v>4</v>
      </c>
      <c r="I46" s="5">
        <v>0</v>
      </c>
      <c r="J46" s="5">
        <v>6</v>
      </c>
      <c r="K46" s="5">
        <v>0</v>
      </c>
      <c r="L46" s="5">
        <v>0</v>
      </c>
      <c r="M46" s="5">
        <v>0</v>
      </c>
      <c r="N46" s="5">
        <v>1</v>
      </c>
      <c r="O46" s="5">
        <v>0</v>
      </c>
      <c r="P46" s="5">
        <v>1</v>
      </c>
      <c r="Q46" s="5">
        <v>0</v>
      </c>
      <c r="R46" s="5">
        <v>8</v>
      </c>
      <c r="S46" s="5">
        <v>1</v>
      </c>
    </row>
    <row r="47" spans="1:19" ht="15.9" customHeight="1">
      <c r="A47" s="4">
        <v>11300022</v>
      </c>
      <c r="B47" s="4" t="s">
        <v>114</v>
      </c>
      <c r="C47" s="2">
        <v>16</v>
      </c>
      <c r="D47" s="2">
        <v>3</v>
      </c>
      <c r="E47" s="2">
        <v>19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1</v>
      </c>
      <c r="N47" s="5">
        <v>0</v>
      </c>
      <c r="O47" s="5">
        <v>0</v>
      </c>
      <c r="P47" s="5">
        <v>4</v>
      </c>
      <c r="Q47" s="5">
        <v>0</v>
      </c>
      <c r="R47" s="5">
        <v>12</v>
      </c>
      <c r="S47" s="5">
        <v>2</v>
      </c>
    </row>
    <row r="48" spans="1:19" ht="15.9" customHeight="1">
      <c r="A48" s="4">
        <v>11300023</v>
      </c>
      <c r="B48" s="4" t="s">
        <v>115</v>
      </c>
      <c r="C48" s="2">
        <v>122</v>
      </c>
      <c r="D48" s="2">
        <v>7</v>
      </c>
      <c r="E48" s="2">
        <v>129</v>
      </c>
      <c r="F48" s="5">
        <v>3</v>
      </c>
      <c r="G48" s="5">
        <v>0</v>
      </c>
      <c r="H48" s="5">
        <v>15</v>
      </c>
      <c r="I48" s="5">
        <v>0</v>
      </c>
      <c r="J48" s="5">
        <v>17</v>
      </c>
      <c r="K48" s="5">
        <v>0</v>
      </c>
      <c r="L48" s="5">
        <v>13</v>
      </c>
      <c r="M48" s="5">
        <v>0</v>
      </c>
      <c r="N48" s="5">
        <v>10</v>
      </c>
      <c r="O48" s="5">
        <v>0</v>
      </c>
      <c r="P48" s="5">
        <v>16</v>
      </c>
      <c r="Q48" s="5">
        <v>3</v>
      </c>
      <c r="R48" s="5">
        <v>48</v>
      </c>
      <c r="S48" s="5">
        <v>4</v>
      </c>
    </row>
    <row r="49" spans="1:19" ht="15.9" customHeight="1">
      <c r="A49" s="4">
        <v>11300025</v>
      </c>
      <c r="B49" s="4" t="s">
        <v>116</v>
      </c>
      <c r="C49" s="2">
        <v>37</v>
      </c>
      <c r="D49" s="2">
        <v>6</v>
      </c>
      <c r="E49" s="2">
        <v>43</v>
      </c>
      <c r="F49" s="5">
        <v>0</v>
      </c>
      <c r="G49" s="5">
        <v>0</v>
      </c>
      <c r="H49" s="5">
        <v>2</v>
      </c>
      <c r="I49" s="5">
        <v>0</v>
      </c>
      <c r="J49" s="5">
        <v>8</v>
      </c>
      <c r="K49" s="5">
        <v>0</v>
      </c>
      <c r="L49" s="5">
        <v>4</v>
      </c>
      <c r="M49" s="5">
        <v>1</v>
      </c>
      <c r="N49" s="5">
        <v>0</v>
      </c>
      <c r="O49" s="5">
        <v>0</v>
      </c>
      <c r="P49" s="5">
        <v>5</v>
      </c>
      <c r="Q49" s="5">
        <v>2</v>
      </c>
      <c r="R49" s="5">
        <v>18</v>
      </c>
      <c r="S49" s="5">
        <v>3</v>
      </c>
    </row>
    <row r="50" spans="1:19" ht="15.9" customHeight="1">
      <c r="A50" s="4">
        <v>11300028</v>
      </c>
      <c r="B50" s="4" t="s">
        <v>117</v>
      </c>
      <c r="C50" s="2">
        <v>36</v>
      </c>
      <c r="D50" s="2">
        <v>2</v>
      </c>
      <c r="E50" s="2">
        <v>38</v>
      </c>
      <c r="F50" s="5">
        <v>0</v>
      </c>
      <c r="G50" s="5">
        <v>0</v>
      </c>
      <c r="H50" s="5">
        <v>3</v>
      </c>
      <c r="I50" s="5">
        <v>0</v>
      </c>
      <c r="J50" s="5">
        <v>11</v>
      </c>
      <c r="K50" s="5">
        <v>1</v>
      </c>
      <c r="L50" s="5">
        <v>3</v>
      </c>
      <c r="M50" s="5">
        <v>0</v>
      </c>
      <c r="N50" s="5">
        <v>2</v>
      </c>
      <c r="O50" s="5">
        <v>0</v>
      </c>
      <c r="P50" s="5">
        <v>5</v>
      </c>
      <c r="Q50" s="5">
        <v>1</v>
      </c>
      <c r="R50" s="5">
        <v>12</v>
      </c>
      <c r="S50" s="5">
        <v>0</v>
      </c>
    </row>
    <row r="51" spans="1:19" ht="15.9" customHeight="1">
      <c r="A51" s="4">
        <v>11300032</v>
      </c>
      <c r="B51" s="4" t="s">
        <v>118</v>
      </c>
      <c r="C51" s="2">
        <v>19</v>
      </c>
      <c r="D51" s="2">
        <v>4</v>
      </c>
      <c r="E51" s="2">
        <v>23</v>
      </c>
      <c r="F51" s="5">
        <v>0</v>
      </c>
      <c r="G51" s="5">
        <v>2</v>
      </c>
      <c r="H51" s="5">
        <v>2</v>
      </c>
      <c r="I51" s="5">
        <v>0</v>
      </c>
      <c r="J51" s="5">
        <v>3</v>
      </c>
      <c r="K51" s="5">
        <v>0</v>
      </c>
      <c r="L51" s="5">
        <v>0</v>
      </c>
      <c r="M51" s="5">
        <v>0</v>
      </c>
      <c r="N51" s="5">
        <v>0</v>
      </c>
      <c r="O51" s="5">
        <v>1</v>
      </c>
      <c r="P51" s="5">
        <v>6</v>
      </c>
      <c r="Q51" s="5">
        <v>0</v>
      </c>
      <c r="R51" s="5">
        <v>8</v>
      </c>
      <c r="S51" s="5">
        <v>1</v>
      </c>
    </row>
    <row r="52" spans="1:19" ht="15.9" customHeight="1">
      <c r="A52" s="4">
        <v>11300039</v>
      </c>
      <c r="B52" s="4" t="s">
        <v>119</v>
      </c>
      <c r="C52" s="2">
        <v>20</v>
      </c>
      <c r="D52" s="2">
        <v>5</v>
      </c>
      <c r="E52" s="2">
        <v>25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1</v>
      </c>
      <c r="L52" s="5">
        <v>0</v>
      </c>
      <c r="M52" s="5">
        <v>0</v>
      </c>
      <c r="N52" s="5">
        <v>1</v>
      </c>
      <c r="O52" s="5">
        <v>0</v>
      </c>
      <c r="P52" s="5">
        <v>3</v>
      </c>
      <c r="Q52" s="5">
        <v>2</v>
      </c>
      <c r="R52" s="5">
        <v>16</v>
      </c>
      <c r="S52" s="5">
        <v>2</v>
      </c>
    </row>
    <row r="53" spans="1:19" ht="15.9" customHeight="1">
      <c r="A53" s="4">
        <v>11300040</v>
      </c>
      <c r="B53" s="4" t="s">
        <v>120</v>
      </c>
      <c r="C53" s="2">
        <v>17</v>
      </c>
      <c r="D53" s="2">
        <v>3</v>
      </c>
      <c r="E53" s="2">
        <v>20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2</v>
      </c>
      <c r="Q53" s="5">
        <v>1</v>
      </c>
      <c r="R53" s="5">
        <v>15</v>
      </c>
      <c r="S53" s="5">
        <v>2</v>
      </c>
    </row>
    <row r="54" spans="1:19" customFormat="1" ht="15.9" customHeight="1">
      <c r="A54" s="4">
        <v>11300041</v>
      </c>
      <c r="B54" s="4" t="s">
        <v>121</v>
      </c>
      <c r="C54" s="2">
        <v>71</v>
      </c>
      <c r="D54" s="2">
        <v>4</v>
      </c>
      <c r="E54" s="2">
        <v>75</v>
      </c>
      <c r="F54" s="5">
        <v>3</v>
      </c>
      <c r="G54" s="5">
        <v>0</v>
      </c>
      <c r="H54" s="5">
        <v>4</v>
      </c>
      <c r="I54" s="5">
        <v>0</v>
      </c>
      <c r="J54" s="5">
        <v>8</v>
      </c>
      <c r="K54" s="5">
        <v>0</v>
      </c>
      <c r="L54" s="5">
        <v>12</v>
      </c>
      <c r="M54" s="5">
        <v>0</v>
      </c>
      <c r="N54" s="5">
        <v>1</v>
      </c>
      <c r="O54" s="5">
        <v>2</v>
      </c>
      <c r="P54" s="5">
        <v>13</v>
      </c>
      <c r="Q54" s="5">
        <v>0</v>
      </c>
      <c r="R54" s="5">
        <v>30</v>
      </c>
      <c r="S54" s="5">
        <v>2</v>
      </c>
    </row>
    <row r="55" spans="1:19" ht="15.9" customHeight="1">
      <c r="A55" s="4">
        <v>11300047</v>
      </c>
      <c r="B55" s="4" t="s">
        <v>122</v>
      </c>
      <c r="C55" s="2">
        <v>3</v>
      </c>
      <c r="D55" s="2">
        <v>0</v>
      </c>
      <c r="E55" s="2">
        <v>3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1</v>
      </c>
      <c r="O55" s="5">
        <v>0</v>
      </c>
      <c r="P55" s="5">
        <v>1</v>
      </c>
      <c r="Q55" s="5">
        <v>0</v>
      </c>
      <c r="R55" s="5">
        <v>1</v>
      </c>
      <c r="S55" s="5">
        <v>0</v>
      </c>
    </row>
    <row r="56" spans="1:19" ht="15.9" customHeight="1">
      <c r="A56" s="4">
        <v>11300050</v>
      </c>
      <c r="B56" s="4" t="s">
        <v>123</v>
      </c>
      <c r="C56" s="2">
        <v>13</v>
      </c>
      <c r="D56" s="2">
        <v>2</v>
      </c>
      <c r="E56" s="2">
        <v>15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1</v>
      </c>
      <c r="M56" s="5">
        <v>0</v>
      </c>
      <c r="N56" s="5">
        <v>2</v>
      </c>
      <c r="O56" s="5">
        <v>0</v>
      </c>
      <c r="P56" s="5">
        <v>1</v>
      </c>
      <c r="Q56" s="5">
        <v>0</v>
      </c>
      <c r="R56" s="5">
        <v>9</v>
      </c>
      <c r="S56" s="5">
        <v>2</v>
      </c>
    </row>
    <row r="57" spans="1:19" ht="15.9" customHeight="1">
      <c r="A57" s="4">
        <v>11300055</v>
      </c>
      <c r="B57" s="4" t="s">
        <v>124</v>
      </c>
      <c r="C57" s="2">
        <v>17</v>
      </c>
      <c r="D57" s="2">
        <v>4</v>
      </c>
      <c r="E57" s="2">
        <v>21</v>
      </c>
      <c r="F57" s="5">
        <v>0</v>
      </c>
      <c r="G57" s="5">
        <v>0</v>
      </c>
      <c r="H57" s="5">
        <v>0</v>
      </c>
      <c r="I57" s="5">
        <v>2</v>
      </c>
      <c r="J57" s="5">
        <v>4</v>
      </c>
      <c r="K57" s="5">
        <v>0</v>
      </c>
      <c r="L57" s="5">
        <v>3</v>
      </c>
      <c r="M57" s="5">
        <v>0</v>
      </c>
      <c r="N57" s="5">
        <v>0</v>
      </c>
      <c r="O57" s="5">
        <v>1</v>
      </c>
      <c r="P57" s="5">
        <v>4</v>
      </c>
      <c r="Q57" s="5">
        <v>0</v>
      </c>
      <c r="R57" s="5">
        <v>6</v>
      </c>
      <c r="S57" s="5">
        <v>1</v>
      </c>
    </row>
    <row r="58" spans="1:19" ht="15.9" customHeight="1">
      <c r="A58" s="4">
        <v>11300056</v>
      </c>
      <c r="B58" s="4" t="s">
        <v>189</v>
      </c>
      <c r="C58" s="2">
        <v>15</v>
      </c>
      <c r="D58" s="2">
        <v>1</v>
      </c>
      <c r="E58" s="2">
        <v>16</v>
      </c>
      <c r="F58" s="5">
        <v>0</v>
      </c>
      <c r="G58" s="5">
        <v>0</v>
      </c>
      <c r="H58" s="5">
        <v>1</v>
      </c>
      <c r="I58" s="5">
        <v>0</v>
      </c>
      <c r="J58" s="5">
        <v>1</v>
      </c>
      <c r="K58" s="5">
        <v>0</v>
      </c>
      <c r="L58" s="5">
        <v>4</v>
      </c>
      <c r="M58" s="5">
        <v>0</v>
      </c>
      <c r="N58" s="5">
        <v>2</v>
      </c>
      <c r="O58" s="5">
        <v>0</v>
      </c>
      <c r="P58" s="5">
        <v>1</v>
      </c>
      <c r="Q58" s="5">
        <v>0</v>
      </c>
      <c r="R58" s="5">
        <v>6</v>
      </c>
      <c r="S58" s="5">
        <v>1</v>
      </c>
    </row>
    <row r="59" spans="1:19" ht="15.9" customHeight="1">
      <c r="A59" s="4">
        <v>11300057</v>
      </c>
      <c r="B59" s="4" t="s">
        <v>254</v>
      </c>
      <c r="C59" s="2">
        <v>19</v>
      </c>
      <c r="D59" s="2">
        <v>2</v>
      </c>
      <c r="E59" s="2">
        <v>21</v>
      </c>
      <c r="F59" s="5">
        <v>0</v>
      </c>
      <c r="G59" s="5">
        <v>0</v>
      </c>
      <c r="H59" s="5">
        <v>0</v>
      </c>
      <c r="I59" s="5">
        <v>1</v>
      </c>
      <c r="J59" s="5">
        <v>3</v>
      </c>
      <c r="K59" s="5">
        <v>1</v>
      </c>
      <c r="L59" s="5">
        <v>0</v>
      </c>
      <c r="M59" s="5">
        <v>0</v>
      </c>
      <c r="N59" s="5">
        <v>0</v>
      </c>
      <c r="O59" s="5">
        <v>0</v>
      </c>
      <c r="P59" s="5">
        <v>3</v>
      </c>
      <c r="Q59" s="5">
        <v>0</v>
      </c>
      <c r="R59" s="5">
        <v>13</v>
      </c>
      <c r="S59" s="5">
        <v>0</v>
      </c>
    </row>
    <row r="60" spans="1:19" ht="15.9" customHeight="1">
      <c r="A60" s="4">
        <v>11310005</v>
      </c>
      <c r="B60" s="4" t="s">
        <v>31</v>
      </c>
      <c r="C60" s="2">
        <v>54</v>
      </c>
      <c r="D60" s="2">
        <v>4</v>
      </c>
      <c r="E60" s="2">
        <v>58</v>
      </c>
      <c r="F60" s="5">
        <v>1</v>
      </c>
      <c r="G60" s="5">
        <v>1</v>
      </c>
      <c r="H60" s="5">
        <v>9</v>
      </c>
      <c r="I60" s="5">
        <v>1</v>
      </c>
      <c r="J60" s="5">
        <v>15</v>
      </c>
      <c r="K60" s="5">
        <v>0</v>
      </c>
      <c r="L60" s="5">
        <v>10</v>
      </c>
      <c r="M60" s="5">
        <v>1</v>
      </c>
      <c r="N60" s="5">
        <v>5</v>
      </c>
      <c r="O60" s="5">
        <v>1</v>
      </c>
      <c r="P60" s="5">
        <v>3</v>
      </c>
      <c r="Q60" s="5">
        <v>0</v>
      </c>
      <c r="R60" s="5">
        <v>11</v>
      </c>
      <c r="S60" s="5">
        <v>0</v>
      </c>
    </row>
    <row r="61" spans="1:19" ht="15.9" customHeight="1">
      <c r="A61" s="4">
        <v>11310006</v>
      </c>
      <c r="B61" s="4" t="s">
        <v>32</v>
      </c>
      <c r="C61" s="2">
        <v>163</v>
      </c>
      <c r="D61" s="2">
        <v>20</v>
      </c>
      <c r="E61" s="2">
        <v>183</v>
      </c>
      <c r="F61" s="5">
        <v>10</v>
      </c>
      <c r="G61" s="5">
        <v>0</v>
      </c>
      <c r="H61" s="5">
        <v>20</v>
      </c>
      <c r="I61" s="5">
        <v>1</v>
      </c>
      <c r="J61" s="5">
        <v>19</v>
      </c>
      <c r="K61" s="5">
        <v>3</v>
      </c>
      <c r="L61" s="5">
        <v>17</v>
      </c>
      <c r="M61" s="5">
        <v>0</v>
      </c>
      <c r="N61" s="5">
        <v>10</v>
      </c>
      <c r="O61" s="5">
        <v>4</v>
      </c>
      <c r="P61" s="5">
        <v>43</v>
      </c>
      <c r="Q61" s="5">
        <v>7</v>
      </c>
      <c r="R61" s="5">
        <v>44</v>
      </c>
      <c r="S61" s="5">
        <v>5</v>
      </c>
    </row>
    <row r="62" spans="1:19" ht="15.9" customHeight="1">
      <c r="A62" s="4">
        <v>11310008</v>
      </c>
      <c r="B62" s="4" t="s">
        <v>180</v>
      </c>
      <c r="C62" s="2">
        <v>40</v>
      </c>
      <c r="D62" s="2">
        <v>5</v>
      </c>
      <c r="E62" s="2">
        <v>45</v>
      </c>
      <c r="F62" s="5">
        <v>5</v>
      </c>
      <c r="G62" s="5">
        <v>0</v>
      </c>
      <c r="H62" s="5">
        <v>2</v>
      </c>
      <c r="I62" s="5">
        <v>0</v>
      </c>
      <c r="J62" s="5">
        <v>2</v>
      </c>
      <c r="K62" s="5">
        <v>2</v>
      </c>
      <c r="L62" s="5">
        <v>3</v>
      </c>
      <c r="M62" s="5">
        <v>1</v>
      </c>
      <c r="N62" s="5">
        <v>4</v>
      </c>
      <c r="O62" s="5">
        <v>0</v>
      </c>
      <c r="P62" s="5">
        <v>6</v>
      </c>
      <c r="Q62" s="5">
        <v>0</v>
      </c>
      <c r="R62" s="5">
        <v>18</v>
      </c>
      <c r="S62" s="5">
        <v>2</v>
      </c>
    </row>
    <row r="63" spans="1:19" ht="15.9" customHeight="1">
      <c r="A63" s="4">
        <v>11310011</v>
      </c>
      <c r="B63" s="4" t="s">
        <v>171</v>
      </c>
      <c r="C63" s="2">
        <v>152</v>
      </c>
      <c r="D63" s="2">
        <v>10</v>
      </c>
      <c r="E63" s="2">
        <v>162</v>
      </c>
      <c r="F63" s="5">
        <v>4</v>
      </c>
      <c r="G63" s="5">
        <v>0</v>
      </c>
      <c r="H63" s="5">
        <v>25</v>
      </c>
      <c r="I63" s="5">
        <v>1</v>
      </c>
      <c r="J63" s="5">
        <v>8</v>
      </c>
      <c r="K63" s="5">
        <v>0</v>
      </c>
      <c r="L63" s="5">
        <v>11</v>
      </c>
      <c r="M63" s="5">
        <v>1</v>
      </c>
      <c r="N63" s="5">
        <v>2</v>
      </c>
      <c r="O63" s="5">
        <v>0</v>
      </c>
      <c r="P63" s="5">
        <v>60</v>
      </c>
      <c r="Q63" s="5">
        <v>5</v>
      </c>
      <c r="R63" s="5">
        <v>42</v>
      </c>
      <c r="S63" s="5">
        <v>3</v>
      </c>
    </row>
    <row r="64" spans="1:19" ht="15.9" customHeight="1">
      <c r="A64" s="4">
        <v>11310019</v>
      </c>
      <c r="B64" s="4" t="s">
        <v>33</v>
      </c>
      <c r="C64" s="2">
        <v>23</v>
      </c>
      <c r="D64" s="2">
        <v>5</v>
      </c>
      <c r="E64" s="2">
        <v>28</v>
      </c>
      <c r="F64" s="5">
        <v>1</v>
      </c>
      <c r="G64" s="5">
        <v>0</v>
      </c>
      <c r="H64" s="5">
        <v>5</v>
      </c>
      <c r="I64" s="5">
        <v>0</v>
      </c>
      <c r="J64" s="5">
        <v>3</v>
      </c>
      <c r="K64" s="5">
        <v>1</v>
      </c>
      <c r="L64" s="5">
        <v>0</v>
      </c>
      <c r="M64" s="5">
        <v>0</v>
      </c>
      <c r="N64" s="5">
        <v>2</v>
      </c>
      <c r="O64" s="5">
        <v>0</v>
      </c>
      <c r="P64" s="5">
        <v>7</v>
      </c>
      <c r="Q64" s="5">
        <v>3</v>
      </c>
      <c r="R64" s="5">
        <v>5</v>
      </c>
      <c r="S64" s="5">
        <v>1</v>
      </c>
    </row>
    <row r="65" spans="1:19" ht="15.9" customHeight="1">
      <c r="A65" s="4">
        <v>11310029</v>
      </c>
      <c r="B65" s="4" t="s">
        <v>34</v>
      </c>
      <c r="C65" s="2">
        <v>99</v>
      </c>
      <c r="D65" s="2">
        <v>13</v>
      </c>
      <c r="E65" s="2">
        <v>112</v>
      </c>
      <c r="F65" s="5">
        <v>3</v>
      </c>
      <c r="G65" s="5">
        <v>0</v>
      </c>
      <c r="H65" s="5">
        <v>8</v>
      </c>
      <c r="I65" s="5">
        <v>0</v>
      </c>
      <c r="J65" s="5">
        <v>16</v>
      </c>
      <c r="K65" s="5">
        <v>0</v>
      </c>
      <c r="L65" s="5">
        <v>10</v>
      </c>
      <c r="M65" s="5">
        <v>2</v>
      </c>
      <c r="N65" s="5">
        <v>7</v>
      </c>
      <c r="O65" s="5">
        <v>0</v>
      </c>
      <c r="P65" s="5">
        <v>23</v>
      </c>
      <c r="Q65" s="5">
        <v>3</v>
      </c>
      <c r="R65" s="5">
        <v>32</v>
      </c>
      <c r="S65" s="5">
        <v>8</v>
      </c>
    </row>
    <row r="66" spans="1:19" ht="15.9" customHeight="1">
      <c r="A66" s="4">
        <v>11310033</v>
      </c>
      <c r="B66" s="4" t="s">
        <v>35</v>
      </c>
      <c r="C66" s="2">
        <v>35</v>
      </c>
      <c r="D66" s="2">
        <v>7</v>
      </c>
      <c r="E66" s="2">
        <v>42</v>
      </c>
      <c r="F66" s="5">
        <v>1</v>
      </c>
      <c r="G66" s="5">
        <v>3</v>
      </c>
      <c r="H66" s="5">
        <v>1</v>
      </c>
      <c r="I66" s="5">
        <v>0</v>
      </c>
      <c r="J66" s="5">
        <v>5</v>
      </c>
      <c r="K66" s="5">
        <v>0</v>
      </c>
      <c r="L66" s="5">
        <v>4</v>
      </c>
      <c r="M66" s="5">
        <v>1</v>
      </c>
      <c r="N66" s="5">
        <v>2</v>
      </c>
      <c r="O66" s="5">
        <v>0</v>
      </c>
      <c r="P66" s="5">
        <v>7</v>
      </c>
      <c r="Q66" s="5">
        <v>1</v>
      </c>
      <c r="R66" s="5">
        <v>15</v>
      </c>
      <c r="S66" s="5">
        <v>2</v>
      </c>
    </row>
    <row r="67" spans="1:19" ht="15.9" customHeight="1">
      <c r="A67" s="4">
        <v>11310047</v>
      </c>
      <c r="B67" s="4" t="s">
        <v>36</v>
      </c>
      <c r="C67" s="2">
        <v>109</v>
      </c>
      <c r="D67" s="2">
        <v>16</v>
      </c>
      <c r="E67" s="2">
        <v>125</v>
      </c>
      <c r="F67" s="5">
        <v>11</v>
      </c>
      <c r="G67" s="5">
        <v>2</v>
      </c>
      <c r="H67" s="5">
        <v>13</v>
      </c>
      <c r="I67" s="5">
        <v>2</v>
      </c>
      <c r="J67" s="5">
        <v>25</v>
      </c>
      <c r="K67" s="5">
        <v>1</v>
      </c>
      <c r="L67" s="5">
        <v>8</v>
      </c>
      <c r="M67" s="5">
        <v>0</v>
      </c>
      <c r="N67" s="5">
        <v>3</v>
      </c>
      <c r="O67" s="5">
        <v>0</v>
      </c>
      <c r="P67" s="5">
        <v>23</v>
      </c>
      <c r="Q67" s="5">
        <v>3</v>
      </c>
      <c r="R67" s="5">
        <v>26</v>
      </c>
      <c r="S67" s="5">
        <v>8</v>
      </c>
    </row>
    <row r="68" spans="1:19" ht="15.9" customHeight="1">
      <c r="A68" s="4">
        <v>11310060</v>
      </c>
      <c r="B68" s="4" t="s">
        <v>37</v>
      </c>
      <c r="C68" s="2">
        <v>184</v>
      </c>
      <c r="D68" s="2">
        <v>18</v>
      </c>
      <c r="E68" s="2">
        <v>202</v>
      </c>
      <c r="F68" s="5">
        <v>7</v>
      </c>
      <c r="G68" s="5">
        <v>2</v>
      </c>
      <c r="H68" s="5">
        <v>29</v>
      </c>
      <c r="I68" s="5">
        <v>2</v>
      </c>
      <c r="J68" s="5">
        <v>20</v>
      </c>
      <c r="K68" s="5">
        <v>3</v>
      </c>
      <c r="L68" s="5">
        <v>22</v>
      </c>
      <c r="M68" s="5">
        <v>1</v>
      </c>
      <c r="N68" s="5">
        <v>19</v>
      </c>
      <c r="O68" s="5">
        <v>0</v>
      </c>
      <c r="P68" s="5">
        <v>36</v>
      </c>
      <c r="Q68" s="5">
        <v>5</v>
      </c>
      <c r="R68" s="5">
        <v>51</v>
      </c>
      <c r="S68" s="5">
        <v>5</v>
      </c>
    </row>
    <row r="69" spans="1:19" ht="15.9" customHeight="1">
      <c r="A69" s="4">
        <v>11310064</v>
      </c>
      <c r="B69" s="4" t="s">
        <v>38</v>
      </c>
      <c r="C69" s="2">
        <v>88</v>
      </c>
      <c r="D69" s="2">
        <v>15</v>
      </c>
      <c r="E69" s="2">
        <v>103</v>
      </c>
      <c r="F69" s="5">
        <v>6</v>
      </c>
      <c r="G69" s="5">
        <v>1</v>
      </c>
      <c r="H69" s="5">
        <v>11</v>
      </c>
      <c r="I69" s="5">
        <v>4</v>
      </c>
      <c r="J69" s="5">
        <v>8</v>
      </c>
      <c r="K69" s="5">
        <v>2</v>
      </c>
      <c r="L69" s="5">
        <v>8</v>
      </c>
      <c r="M69" s="5">
        <v>2</v>
      </c>
      <c r="N69" s="5">
        <v>4</v>
      </c>
      <c r="O69" s="5">
        <v>2</v>
      </c>
      <c r="P69" s="5">
        <v>17</v>
      </c>
      <c r="Q69" s="5">
        <v>1</v>
      </c>
      <c r="R69" s="5">
        <v>34</v>
      </c>
      <c r="S69" s="5">
        <v>3</v>
      </c>
    </row>
    <row r="70" spans="1:19" ht="15.9" customHeight="1">
      <c r="A70" s="4">
        <v>11310070</v>
      </c>
      <c r="B70" s="4" t="s">
        <v>39</v>
      </c>
      <c r="C70" s="2">
        <v>61</v>
      </c>
      <c r="D70" s="2">
        <v>10</v>
      </c>
      <c r="E70" s="2">
        <v>71</v>
      </c>
      <c r="F70" s="5">
        <v>2</v>
      </c>
      <c r="G70" s="5">
        <v>0</v>
      </c>
      <c r="H70" s="5">
        <v>10</v>
      </c>
      <c r="I70" s="5">
        <v>1</v>
      </c>
      <c r="J70" s="5">
        <v>3</v>
      </c>
      <c r="K70" s="5">
        <v>1</v>
      </c>
      <c r="L70" s="5">
        <v>10</v>
      </c>
      <c r="M70" s="5">
        <v>2</v>
      </c>
      <c r="N70" s="5">
        <v>8</v>
      </c>
      <c r="O70" s="5">
        <v>1</v>
      </c>
      <c r="P70" s="5">
        <v>9</v>
      </c>
      <c r="Q70" s="5">
        <v>1</v>
      </c>
      <c r="R70" s="5">
        <v>19</v>
      </c>
      <c r="S70" s="5">
        <v>4</v>
      </c>
    </row>
    <row r="71" spans="1:19" ht="15.9" customHeight="1">
      <c r="A71" s="4">
        <v>11310075</v>
      </c>
      <c r="B71" s="4" t="s">
        <v>40</v>
      </c>
      <c r="C71" s="2">
        <v>124</v>
      </c>
      <c r="D71" s="2">
        <v>15</v>
      </c>
      <c r="E71" s="2">
        <v>139</v>
      </c>
      <c r="F71" s="5">
        <v>9</v>
      </c>
      <c r="G71" s="5">
        <v>6</v>
      </c>
      <c r="H71" s="5">
        <v>11</v>
      </c>
      <c r="I71" s="5">
        <v>3</v>
      </c>
      <c r="J71" s="5">
        <v>18</v>
      </c>
      <c r="K71" s="5">
        <v>0</v>
      </c>
      <c r="L71" s="5">
        <v>17</v>
      </c>
      <c r="M71" s="5">
        <v>1</v>
      </c>
      <c r="N71" s="5">
        <v>7</v>
      </c>
      <c r="O71" s="5">
        <v>0</v>
      </c>
      <c r="P71" s="5">
        <v>23</v>
      </c>
      <c r="Q71" s="5">
        <v>2</v>
      </c>
      <c r="R71" s="5">
        <v>39</v>
      </c>
      <c r="S71" s="5">
        <v>3</v>
      </c>
    </row>
    <row r="72" spans="1:19" ht="15.9" customHeight="1">
      <c r="A72" s="4">
        <v>11310076</v>
      </c>
      <c r="B72" s="4" t="s">
        <v>41</v>
      </c>
      <c r="C72" s="2">
        <v>20</v>
      </c>
      <c r="D72" s="2">
        <v>1</v>
      </c>
      <c r="E72" s="2">
        <v>21</v>
      </c>
      <c r="F72" s="5">
        <v>0</v>
      </c>
      <c r="G72" s="5">
        <v>0</v>
      </c>
      <c r="H72" s="5">
        <v>2</v>
      </c>
      <c r="I72" s="5">
        <v>0</v>
      </c>
      <c r="J72" s="5">
        <v>2</v>
      </c>
      <c r="K72" s="5">
        <v>0</v>
      </c>
      <c r="L72" s="5">
        <v>2</v>
      </c>
      <c r="M72" s="5">
        <v>0</v>
      </c>
      <c r="N72" s="5">
        <v>0</v>
      </c>
      <c r="O72" s="5">
        <v>0</v>
      </c>
      <c r="P72" s="5">
        <v>4</v>
      </c>
      <c r="Q72" s="5">
        <v>0</v>
      </c>
      <c r="R72" s="5">
        <v>10</v>
      </c>
      <c r="S72" s="5">
        <v>1</v>
      </c>
    </row>
    <row r="73" spans="1:19" ht="15.9" customHeight="1">
      <c r="A73" s="4">
        <v>11310077</v>
      </c>
      <c r="B73" s="4" t="s">
        <v>42</v>
      </c>
      <c r="C73" s="2">
        <v>66</v>
      </c>
      <c r="D73" s="2">
        <v>6</v>
      </c>
      <c r="E73" s="2">
        <v>72</v>
      </c>
      <c r="F73" s="5">
        <v>4</v>
      </c>
      <c r="G73" s="5">
        <v>0</v>
      </c>
      <c r="H73" s="5">
        <v>9</v>
      </c>
      <c r="I73" s="5">
        <v>0</v>
      </c>
      <c r="J73" s="5">
        <v>8</v>
      </c>
      <c r="K73" s="5">
        <v>1</v>
      </c>
      <c r="L73" s="5">
        <v>10</v>
      </c>
      <c r="M73" s="5">
        <v>0</v>
      </c>
      <c r="N73" s="5">
        <v>8</v>
      </c>
      <c r="O73" s="5">
        <v>1</v>
      </c>
      <c r="P73" s="5">
        <v>16</v>
      </c>
      <c r="Q73" s="5">
        <v>2</v>
      </c>
      <c r="R73" s="5">
        <v>11</v>
      </c>
      <c r="S73" s="5">
        <v>2</v>
      </c>
    </row>
    <row r="74" spans="1:19" ht="15.9" customHeight="1">
      <c r="A74" s="4">
        <v>11310098</v>
      </c>
      <c r="B74" s="4" t="s">
        <v>43</v>
      </c>
      <c r="C74" s="2">
        <v>67</v>
      </c>
      <c r="D74" s="2">
        <v>7</v>
      </c>
      <c r="E74" s="2">
        <v>74</v>
      </c>
      <c r="F74" s="5">
        <v>4</v>
      </c>
      <c r="G74" s="5">
        <v>2</v>
      </c>
      <c r="H74" s="5">
        <v>18</v>
      </c>
      <c r="I74" s="5">
        <v>1</v>
      </c>
      <c r="J74" s="5">
        <v>8</v>
      </c>
      <c r="K74" s="5">
        <v>0</v>
      </c>
      <c r="L74" s="5">
        <v>4</v>
      </c>
      <c r="M74" s="5">
        <v>0</v>
      </c>
      <c r="N74" s="5">
        <v>1</v>
      </c>
      <c r="O74" s="5">
        <v>0</v>
      </c>
      <c r="P74" s="5">
        <v>17</v>
      </c>
      <c r="Q74" s="5">
        <v>1</v>
      </c>
      <c r="R74" s="5">
        <v>15</v>
      </c>
      <c r="S74" s="5">
        <v>3</v>
      </c>
    </row>
    <row r="75" spans="1:19" ht="15.9" customHeight="1">
      <c r="A75" s="4">
        <v>11310099</v>
      </c>
      <c r="B75" s="4" t="s">
        <v>44</v>
      </c>
      <c r="C75" s="2">
        <v>22</v>
      </c>
      <c r="D75" s="2">
        <v>0</v>
      </c>
      <c r="E75" s="2">
        <v>22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6</v>
      </c>
      <c r="M75" s="5">
        <v>0</v>
      </c>
      <c r="N75" s="5">
        <v>2</v>
      </c>
      <c r="O75" s="5">
        <v>0</v>
      </c>
      <c r="P75" s="5">
        <v>7</v>
      </c>
      <c r="Q75" s="5">
        <v>0</v>
      </c>
      <c r="R75" s="5">
        <v>7</v>
      </c>
      <c r="S75" s="5">
        <v>0</v>
      </c>
    </row>
    <row r="76" spans="1:19" ht="15.9" customHeight="1">
      <c r="A76" s="4">
        <v>11310115</v>
      </c>
      <c r="B76" s="4" t="s">
        <v>45</v>
      </c>
      <c r="C76" s="2">
        <v>63</v>
      </c>
      <c r="D76" s="2">
        <v>8</v>
      </c>
      <c r="E76" s="2">
        <v>71</v>
      </c>
      <c r="F76" s="5">
        <v>4</v>
      </c>
      <c r="G76" s="5">
        <v>0</v>
      </c>
      <c r="H76" s="5">
        <v>15</v>
      </c>
      <c r="I76" s="5">
        <v>3</v>
      </c>
      <c r="J76" s="5">
        <v>6</v>
      </c>
      <c r="K76" s="5">
        <v>0</v>
      </c>
      <c r="L76" s="5">
        <v>4</v>
      </c>
      <c r="M76" s="5">
        <v>0</v>
      </c>
      <c r="N76" s="5">
        <v>5</v>
      </c>
      <c r="O76" s="5">
        <v>0</v>
      </c>
      <c r="P76" s="5">
        <v>6</v>
      </c>
      <c r="Q76" s="5">
        <v>2</v>
      </c>
      <c r="R76" s="5">
        <v>23</v>
      </c>
      <c r="S76" s="5">
        <v>3</v>
      </c>
    </row>
    <row r="77" spans="1:19" ht="15.9" customHeight="1">
      <c r="A77" s="4">
        <v>11310117</v>
      </c>
      <c r="B77" s="4" t="s">
        <v>46</v>
      </c>
      <c r="C77" s="2">
        <v>33</v>
      </c>
      <c r="D77" s="2">
        <v>0</v>
      </c>
      <c r="E77" s="2">
        <v>33</v>
      </c>
      <c r="F77" s="5">
        <v>0</v>
      </c>
      <c r="G77" s="5">
        <v>0</v>
      </c>
      <c r="H77" s="5">
        <v>0</v>
      </c>
      <c r="I77" s="5">
        <v>0</v>
      </c>
      <c r="J77" s="5">
        <v>8</v>
      </c>
      <c r="K77" s="5">
        <v>0</v>
      </c>
      <c r="L77" s="5">
        <v>1</v>
      </c>
      <c r="M77" s="5">
        <v>0</v>
      </c>
      <c r="N77" s="5">
        <v>0</v>
      </c>
      <c r="O77" s="5">
        <v>0</v>
      </c>
      <c r="P77" s="5">
        <v>10</v>
      </c>
      <c r="Q77" s="5">
        <v>0</v>
      </c>
      <c r="R77" s="5">
        <v>14</v>
      </c>
      <c r="S77" s="5">
        <v>0</v>
      </c>
    </row>
    <row r="78" spans="1:19" ht="15.9" customHeight="1">
      <c r="A78" s="4">
        <v>11310121</v>
      </c>
      <c r="B78" s="4" t="s">
        <v>47</v>
      </c>
      <c r="C78" s="2">
        <v>85</v>
      </c>
      <c r="D78" s="2">
        <v>10</v>
      </c>
      <c r="E78" s="2">
        <v>95</v>
      </c>
      <c r="F78" s="5">
        <v>4</v>
      </c>
      <c r="G78" s="5">
        <v>0</v>
      </c>
      <c r="H78" s="5">
        <v>13</v>
      </c>
      <c r="I78" s="5">
        <v>1</v>
      </c>
      <c r="J78" s="5">
        <v>6</v>
      </c>
      <c r="K78" s="5">
        <v>2</v>
      </c>
      <c r="L78" s="5">
        <v>9</v>
      </c>
      <c r="M78" s="5">
        <v>1</v>
      </c>
      <c r="N78" s="5">
        <v>4</v>
      </c>
      <c r="O78" s="5">
        <v>0</v>
      </c>
      <c r="P78" s="5">
        <v>25</v>
      </c>
      <c r="Q78" s="5">
        <v>4</v>
      </c>
      <c r="R78" s="5">
        <v>24</v>
      </c>
      <c r="S78" s="5">
        <v>2</v>
      </c>
    </row>
    <row r="79" spans="1:19" ht="15.9" customHeight="1">
      <c r="A79" s="4">
        <v>11310123</v>
      </c>
      <c r="B79" s="4" t="s">
        <v>48</v>
      </c>
      <c r="C79" s="2">
        <v>30</v>
      </c>
      <c r="D79" s="2">
        <v>3</v>
      </c>
      <c r="E79" s="2">
        <v>33</v>
      </c>
      <c r="F79" s="5">
        <v>1</v>
      </c>
      <c r="G79" s="5">
        <v>0</v>
      </c>
      <c r="H79" s="5">
        <v>1</v>
      </c>
      <c r="I79" s="5">
        <v>0</v>
      </c>
      <c r="J79" s="5">
        <v>2</v>
      </c>
      <c r="K79" s="5">
        <v>0</v>
      </c>
      <c r="L79" s="5">
        <v>5</v>
      </c>
      <c r="M79" s="5">
        <v>1</v>
      </c>
      <c r="N79" s="5">
        <v>1</v>
      </c>
      <c r="O79" s="5">
        <v>0</v>
      </c>
      <c r="P79" s="5">
        <v>3</v>
      </c>
      <c r="Q79" s="5">
        <v>0</v>
      </c>
      <c r="R79" s="5">
        <v>17</v>
      </c>
      <c r="S79" s="5">
        <v>2</v>
      </c>
    </row>
    <row r="80" spans="1:19" ht="15.9" customHeight="1">
      <c r="A80" s="4">
        <v>11310124</v>
      </c>
      <c r="B80" s="4" t="s">
        <v>49</v>
      </c>
      <c r="C80" s="2">
        <v>34</v>
      </c>
      <c r="D80" s="2">
        <v>3</v>
      </c>
      <c r="E80" s="2">
        <v>37</v>
      </c>
      <c r="F80" s="5">
        <v>2</v>
      </c>
      <c r="G80" s="5">
        <v>0</v>
      </c>
      <c r="H80" s="5">
        <v>3</v>
      </c>
      <c r="I80" s="5">
        <v>0</v>
      </c>
      <c r="J80" s="5">
        <v>5</v>
      </c>
      <c r="K80" s="5">
        <v>1</v>
      </c>
      <c r="L80" s="5">
        <v>4</v>
      </c>
      <c r="M80" s="5">
        <v>0</v>
      </c>
      <c r="N80" s="5">
        <v>0</v>
      </c>
      <c r="O80" s="5">
        <v>0</v>
      </c>
      <c r="P80" s="5">
        <v>2</v>
      </c>
      <c r="Q80" s="5">
        <v>1</v>
      </c>
      <c r="R80" s="5">
        <v>18</v>
      </c>
      <c r="S80" s="5">
        <v>1</v>
      </c>
    </row>
    <row r="81" spans="1:19" ht="15.9" customHeight="1">
      <c r="A81" s="4">
        <v>11310126</v>
      </c>
      <c r="B81" s="4" t="s">
        <v>50</v>
      </c>
      <c r="C81" s="2">
        <v>62</v>
      </c>
      <c r="D81" s="2">
        <v>6</v>
      </c>
      <c r="E81" s="2">
        <v>68</v>
      </c>
      <c r="F81" s="5">
        <v>2</v>
      </c>
      <c r="G81" s="5">
        <v>0</v>
      </c>
      <c r="H81" s="5">
        <v>8</v>
      </c>
      <c r="I81" s="5">
        <v>2</v>
      </c>
      <c r="J81" s="5">
        <v>24</v>
      </c>
      <c r="K81" s="5">
        <v>3</v>
      </c>
      <c r="L81" s="5">
        <v>9</v>
      </c>
      <c r="M81" s="5">
        <v>0</v>
      </c>
      <c r="N81" s="5">
        <v>1</v>
      </c>
      <c r="O81" s="5">
        <v>0</v>
      </c>
      <c r="P81" s="5">
        <v>5</v>
      </c>
      <c r="Q81" s="5">
        <v>1</v>
      </c>
      <c r="R81" s="5">
        <v>13</v>
      </c>
      <c r="S81" s="5">
        <v>0</v>
      </c>
    </row>
    <row r="82" spans="1:19" ht="15.9" customHeight="1">
      <c r="A82" s="4">
        <v>11310129</v>
      </c>
      <c r="B82" s="4" t="s">
        <v>51</v>
      </c>
      <c r="C82" s="2">
        <v>46</v>
      </c>
      <c r="D82" s="2">
        <v>7</v>
      </c>
      <c r="E82" s="2">
        <v>53</v>
      </c>
      <c r="F82" s="5">
        <v>3</v>
      </c>
      <c r="G82" s="5">
        <v>0</v>
      </c>
      <c r="H82" s="5">
        <v>3</v>
      </c>
      <c r="I82" s="5">
        <v>3</v>
      </c>
      <c r="J82" s="5">
        <v>6</v>
      </c>
      <c r="K82" s="5">
        <v>1</v>
      </c>
      <c r="L82" s="5">
        <v>6</v>
      </c>
      <c r="M82" s="5">
        <v>1</v>
      </c>
      <c r="N82" s="5">
        <v>5</v>
      </c>
      <c r="O82" s="5">
        <v>0</v>
      </c>
      <c r="P82" s="5">
        <v>8</v>
      </c>
      <c r="Q82" s="5">
        <v>1</v>
      </c>
      <c r="R82" s="5">
        <v>15</v>
      </c>
      <c r="S82" s="5">
        <v>1</v>
      </c>
    </row>
    <row r="83" spans="1:19" ht="15.9" customHeight="1">
      <c r="A83" s="4">
        <v>11310130</v>
      </c>
      <c r="B83" s="4" t="s">
        <v>52</v>
      </c>
      <c r="C83" s="2">
        <v>10</v>
      </c>
      <c r="D83" s="2">
        <v>0</v>
      </c>
      <c r="E83" s="2">
        <v>10</v>
      </c>
      <c r="F83" s="5">
        <v>0</v>
      </c>
      <c r="G83" s="5">
        <v>0</v>
      </c>
      <c r="H83" s="5">
        <v>1</v>
      </c>
      <c r="I83" s="5">
        <v>0</v>
      </c>
      <c r="J83" s="5">
        <v>0</v>
      </c>
      <c r="K83" s="5">
        <v>0</v>
      </c>
      <c r="L83" s="5">
        <v>3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6</v>
      </c>
      <c r="S83" s="5">
        <v>0</v>
      </c>
    </row>
    <row r="84" spans="1:19" ht="15.9" customHeight="1">
      <c r="A84" s="4">
        <v>11310131</v>
      </c>
      <c r="B84" s="4" t="s">
        <v>53</v>
      </c>
      <c r="C84" s="2">
        <v>45</v>
      </c>
      <c r="D84" s="2">
        <v>13</v>
      </c>
      <c r="E84" s="2">
        <v>58</v>
      </c>
      <c r="F84" s="5">
        <v>1</v>
      </c>
      <c r="G84" s="5">
        <v>0</v>
      </c>
      <c r="H84" s="5">
        <v>7</v>
      </c>
      <c r="I84" s="5">
        <v>0</v>
      </c>
      <c r="J84" s="5">
        <v>9</v>
      </c>
      <c r="K84" s="5">
        <v>4</v>
      </c>
      <c r="L84" s="5">
        <v>2</v>
      </c>
      <c r="M84" s="5">
        <v>1</v>
      </c>
      <c r="N84" s="5">
        <v>4</v>
      </c>
      <c r="O84" s="5">
        <v>3</v>
      </c>
      <c r="P84" s="5">
        <v>5</v>
      </c>
      <c r="Q84" s="5">
        <v>0</v>
      </c>
      <c r="R84" s="5">
        <v>17</v>
      </c>
      <c r="S84" s="5">
        <v>5</v>
      </c>
    </row>
    <row r="85" spans="1:19" ht="15.9" customHeight="1">
      <c r="A85" s="4">
        <v>11310132</v>
      </c>
      <c r="B85" s="4" t="s">
        <v>190</v>
      </c>
      <c r="C85" s="2">
        <v>19</v>
      </c>
      <c r="D85" s="2">
        <v>1</v>
      </c>
      <c r="E85" s="2">
        <v>20</v>
      </c>
      <c r="F85" s="5">
        <v>0</v>
      </c>
      <c r="G85" s="5">
        <v>0</v>
      </c>
      <c r="H85" s="5">
        <v>4</v>
      </c>
      <c r="I85" s="5">
        <v>1</v>
      </c>
      <c r="J85" s="5">
        <v>3</v>
      </c>
      <c r="K85" s="5">
        <v>0</v>
      </c>
      <c r="L85" s="5">
        <v>3</v>
      </c>
      <c r="M85" s="5">
        <v>0</v>
      </c>
      <c r="N85" s="5">
        <v>2</v>
      </c>
      <c r="O85" s="5">
        <v>0</v>
      </c>
      <c r="P85" s="5">
        <v>1</v>
      </c>
      <c r="Q85" s="5">
        <v>0</v>
      </c>
      <c r="R85" s="5">
        <v>6</v>
      </c>
      <c r="S85" s="5">
        <v>0</v>
      </c>
    </row>
    <row r="86" spans="1:19" ht="15.9" customHeight="1">
      <c r="A86" s="4">
        <v>11310133</v>
      </c>
      <c r="B86" s="4" t="s">
        <v>255</v>
      </c>
      <c r="C86" s="2">
        <v>11</v>
      </c>
      <c r="D86" s="2">
        <v>1</v>
      </c>
      <c r="E86" s="2">
        <v>12</v>
      </c>
      <c r="F86" s="5">
        <v>0</v>
      </c>
      <c r="G86" s="5">
        <v>0</v>
      </c>
      <c r="H86" s="5">
        <v>1</v>
      </c>
      <c r="I86" s="5">
        <v>0</v>
      </c>
      <c r="J86" s="5">
        <v>4</v>
      </c>
      <c r="K86" s="5">
        <v>0</v>
      </c>
      <c r="L86" s="5">
        <v>4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2</v>
      </c>
      <c r="S86" s="5">
        <v>1</v>
      </c>
    </row>
    <row r="87" spans="1:19" ht="15.9" customHeight="1">
      <c r="A87" s="4">
        <v>11320005</v>
      </c>
      <c r="B87" s="4" t="s">
        <v>54</v>
      </c>
      <c r="C87" s="2">
        <v>152</v>
      </c>
      <c r="D87" s="2">
        <v>40</v>
      </c>
      <c r="E87" s="2">
        <v>192</v>
      </c>
      <c r="F87" s="5">
        <v>12</v>
      </c>
      <c r="G87" s="5">
        <v>6</v>
      </c>
      <c r="H87" s="5">
        <v>20</v>
      </c>
      <c r="I87" s="5">
        <v>6</v>
      </c>
      <c r="J87" s="5">
        <v>20</v>
      </c>
      <c r="K87" s="5">
        <v>1</v>
      </c>
      <c r="L87" s="5">
        <v>17</v>
      </c>
      <c r="M87" s="5">
        <v>1</v>
      </c>
      <c r="N87" s="5">
        <v>13</v>
      </c>
      <c r="O87" s="5">
        <v>2</v>
      </c>
      <c r="P87" s="5">
        <v>29</v>
      </c>
      <c r="Q87" s="5">
        <v>12</v>
      </c>
      <c r="R87" s="5">
        <v>41</v>
      </c>
      <c r="S87" s="5">
        <v>12</v>
      </c>
    </row>
    <row r="88" spans="1:19" ht="15.9" customHeight="1">
      <c r="A88" s="4">
        <v>11320027</v>
      </c>
      <c r="B88" s="4" t="s">
        <v>55</v>
      </c>
      <c r="C88" s="2">
        <v>11</v>
      </c>
      <c r="D88" s="2">
        <v>0</v>
      </c>
      <c r="E88" s="2">
        <v>11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3</v>
      </c>
      <c r="M88" s="5">
        <v>0</v>
      </c>
      <c r="N88" s="5">
        <v>1</v>
      </c>
      <c r="O88" s="5">
        <v>0</v>
      </c>
      <c r="P88" s="5">
        <v>1</v>
      </c>
      <c r="Q88" s="5">
        <v>0</v>
      </c>
      <c r="R88" s="5">
        <v>6</v>
      </c>
      <c r="S88" s="5">
        <v>0</v>
      </c>
    </row>
    <row r="89" spans="1:19" ht="15.9" customHeight="1">
      <c r="A89" s="4">
        <v>11320031</v>
      </c>
      <c r="B89" s="4" t="s">
        <v>56</v>
      </c>
      <c r="C89" s="2">
        <v>15</v>
      </c>
      <c r="D89" s="2">
        <v>3</v>
      </c>
      <c r="E89" s="2">
        <v>18</v>
      </c>
      <c r="F89" s="5">
        <v>0</v>
      </c>
      <c r="G89" s="5">
        <v>0</v>
      </c>
      <c r="H89" s="5">
        <v>0</v>
      </c>
      <c r="I89" s="5">
        <v>1</v>
      </c>
      <c r="J89" s="5">
        <v>1</v>
      </c>
      <c r="K89" s="5">
        <v>0</v>
      </c>
      <c r="L89" s="5">
        <v>1</v>
      </c>
      <c r="M89" s="5">
        <v>0</v>
      </c>
      <c r="N89" s="5">
        <v>0</v>
      </c>
      <c r="O89" s="5">
        <v>0</v>
      </c>
      <c r="P89" s="5">
        <v>7</v>
      </c>
      <c r="Q89" s="5">
        <v>0</v>
      </c>
      <c r="R89" s="5">
        <v>6</v>
      </c>
      <c r="S89" s="5">
        <v>2</v>
      </c>
    </row>
    <row r="90" spans="1:19" ht="15.9" customHeight="1">
      <c r="A90" s="4">
        <v>11320032</v>
      </c>
      <c r="B90" s="4" t="s">
        <v>57</v>
      </c>
      <c r="C90" s="2">
        <v>13</v>
      </c>
      <c r="D90" s="2">
        <v>0</v>
      </c>
      <c r="E90" s="2">
        <v>13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2</v>
      </c>
      <c r="M90" s="5">
        <v>0</v>
      </c>
      <c r="N90" s="5">
        <v>0</v>
      </c>
      <c r="O90" s="5">
        <v>0</v>
      </c>
      <c r="P90" s="5">
        <v>4</v>
      </c>
      <c r="Q90" s="5">
        <v>0</v>
      </c>
      <c r="R90" s="5">
        <v>7</v>
      </c>
      <c r="S90" s="5">
        <v>0</v>
      </c>
    </row>
    <row r="91" spans="1:19" ht="15.9" customHeight="1">
      <c r="A91" s="4">
        <v>11320033</v>
      </c>
      <c r="B91" s="4" t="s">
        <v>58</v>
      </c>
      <c r="C91" s="2">
        <v>27</v>
      </c>
      <c r="D91" s="2">
        <v>4</v>
      </c>
      <c r="E91" s="2">
        <v>31</v>
      </c>
      <c r="F91" s="5">
        <v>0</v>
      </c>
      <c r="G91" s="5">
        <v>0</v>
      </c>
      <c r="H91" s="5">
        <v>1</v>
      </c>
      <c r="I91" s="5">
        <v>0</v>
      </c>
      <c r="J91" s="5">
        <v>1</v>
      </c>
      <c r="K91" s="5">
        <v>1</v>
      </c>
      <c r="L91" s="5">
        <v>1</v>
      </c>
      <c r="M91" s="5">
        <v>0</v>
      </c>
      <c r="N91" s="5">
        <v>8</v>
      </c>
      <c r="O91" s="5">
        <v>0</v>
      </c>
      <c r="P91" s="5">
        <v>8</v>
      </c>
      <c r="Q91" s="5">
        <v>0</v>
      </c>
      <c r="R91" s="5">
        <v>8</v>
      </c>
      <c r="S91" s="5">
        <v>3</v>
      </c>
    </row>
    <row r="92" spans="1:19" ht="15.9" customHeight="1">
      <c r="A92" s="4">
        <v>11320039</v>
      </c>
      <c r="B92" s="4" t="s">
        <v>59</v>
      </c>
      <c r="C92" s="2">
        <v>29</v>
      </c>
      <c r="D92" s="2">
        <v>7</v>
      </c>
      <c r="E92" s="2">
        <v>36</v>
      </c>
      <c r="F92" s="5">
        <v>0</v>
      </c>
      <c r="G92" s="5">
        <v>1</v>
      </c>
      <c r="H92" s="5">
        <v>2</v>
      </c>
      <c r="I92" s="5">
        <v>1</v>
      </c>
      <c r="J92" s="5">
        <v>6</v>
      </c>
      <c r="K92" s="5">
        <v>1</v>
      </c>
      <c r="L92" s="5">
        <v>2</v>
      </c>
      <c r="M92" s="5">
        <v>0</v>
      </c>
      <c r="N92" s="5">
        <v>3</v>
      </c>
      <c r="O92" s="5">
        <v>1</v>
      </c>
      <c r="P92" s="5">
        <v>9</v>
      </c>
      <c r="Q92" s="5">
        <v>0</v>
      </c>
      <c r="R92" s="5">
        <v>7</v>
      </c>
      <c r="S92" s="5">
        <v>3</v>
      </c>
    </row>
    <row r="93" spans="1:19" ht="15.9" customHeight="1">
      <c r="A93" s="4">
        <v>11320040</v>
      </c>
      <c r="B93" s="4" t="s">
        <v>60</v>
      </c>
      <c r="C93" s="2">
        <v>22</v>
      </c>
      <c r="D93" s="2">
        <v>0</v>
      </c>
      <c r="E93" s="2">
        <v>22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1</v>
      </c>
      <c r="M93" s="5">
        <v>0</v>
      </c>
      <c r="N93" s="5">
        <v>3</v>
      </c>
      <c r="O93" s="5">
        <v>0</v>
      </c>
      <c r="P93" s="5">
        <v>8</v>
      </c>
      <c r="Q93" s="5">
        <v>0</v>
      </c>
      <c r="R93" s="5">
        <v>10</v>
      </c>
      <c r="S93" s="5">
        <v>0</v>
      </c>
    </row>
    <row r="94" spans="1:19" ht="15.9" customHeight="1">
      <c r="A94" s="4">
        <v>11320041</v>
      </c>
      <c r="B94" s="4" t="s">
        <v>61</v>
      </c>
      <c r="C94" s="2">
        <v>64</v>
      </c>
      <c r="D94" s="2">
        <v>5</v>
      </c>
      <c r="E94" s="2">
        <v>69</v>
      </c>
      <c r="F94" s="5">
        <v>1</v>
      </c>
      <c r="G94" s="5">
        <v>0</v>
      </c>
      <c r="H94" s="5">
        <v>9</v>
      </c>
      <c r="I94" s="5">
        <v>0</v>
      </c>
      <c r="J94" s="5">
        <v>17</v>
      </c>
      <c r="K94" s="5">
        <v>2</v>
      </c>
      <c r="L94" s="5">
        <v>8</v>
      </c>
      <c r="M94" s="5">
        <v>0</v>
      </c>
      <c r="N94" s="5">
        <v>3</v>
      </c>
      <c r="O94" s="5">
        <v>0</v>
      </c>
      <c r="P94" s="5">
        <v>3</v>
      </c>
      <c r="Q94" s="5">
        <v>1</v>
      </c>
      <c r="R94" s="5">
        <v>23</v>
      </c>
      <c r="S94" s="5">
        <v>2</v>
      </c>
    </row>
    <row r="95" spans="1:19" ht="15.9" customHeight="1">
      <c r="A95" s="4">
        <v>11320042</v>
      </c>
      <c r="B95" s="4" t="s">
        <v>62</v>
      </c>
      <c r="C95" s="2">
        <v>40</v>
      </c>
      <c r="D95" s="2">
        <v>26</v>
      </c>
      <c r="E95" s="2">
        <v>66</v>
      </c>
      <c r="F95" s="5">
        <v>6</v>
      </c>
      <c r="G95" s="5">
        <v>7</v>
      </c>
      <c r="H95" s="5">
        <v>4</v>
      </c>
      <c r="I95" s="5">
        <v>7</v>
      </c>
      <c r="J95" s="5">
        <v>4</v>
      </c>
      <c r="K95" s="5">
        <v>1</v>
      </c>
      <c r="L95" s="5">
        <v>2</v>
      </c>
      <c r="M95" s="5">
        <v>1</v>
      </c>
      <c r="N95" s="5">
        <v>2</v>
      </c>
      <c r="O95" s="5">
        <v>3</v>
      </c>
      <c r="P95" s="5">
        <v>3</v>
      </c>
      <c r="Q95" s="5">
        <v>3</v>
      </c>
      <c r="R95" s="5">
        <v>19</v>
      </c>
      <c r="S95" s="5">
        <v>4</v>
      </c>
    </row>
    <row r="96" spans="1:19" ht="15.9" customHeight="1">
      <c r="A96" s="4">
        <v>11320045</v>
      </c>
      <c r="B96" s="4" t="s">
        <v>172</v>
      </c>
      <c r="C96" s="2">
        <v>16</v>
      </c>
      <c r="D96" s="2">
        <v>0</v>
      </c>
      <c r="E96" s="2">
        <v>16</v>
      </c>
      <c r="F96" s="5">
        <v>0</v>
      </c>
      <c r="G96" s="5">
        <v>0</v>
      </c>
      <c r="H96" s="5">
        <v>0</v>
      </c>
      <c r="I96" s="5">
        <v>0</v>
      </c>
      <c r="J96" s="5">
        <v>2</v>
      </c>
      <c r="K96" s="5">
        <v>0</v>
      </c>
      <c r="L96" s="5">
        <v>3</v>
      </c>
      <c r="M96" s="5">
        <v>0</v>
      </c>
      <c r="N96" s="5">
        <v>3</v>
      </c>
      <c r="O96" s="5">
        <v>0</v>
      </c>
      <c r="P96" s="5">
        <v>2</v>
      </c>
      <c r="Q96" s="5">
        <v>0</v>
      </c>
      <c r="R96" s="5">
        <v>6</v>
      </c>
      <c r="S96" s="5">
        <v>0</v>
      </c>
    </row>
    <row r="97" spans="1:19" ht="15.9" customHeight="1">
      <c r="A97" s="4">
        <v>11340001</v>
      </c>
      <c r="B97" s="4" t="s">
        <v>125</v>
      </c>
      <c r="C97" s="2">
        <v>49</v>
      </c>
      <c r="D97" s="2">
        <v>15</v>
      </c>
      <c r="E97" s="2">
        <v>64</v>
      </c>
      <c r="F97" s="5">
        <v>2</v>
      </c>
      <c r="G97" s="5">
        <v>2</v>
      </c>
      <c r="H97" s="5">
        <v>6</v>
      </c>
      <c r="I97" s="5">
        <v>1</v>
      </c>
      <c r="J97" s="5">
        <v>10</v>
      </c>
      <c r="K97" s="5">
        <v>3</v>
      </c>
      <c r="L97" s="5">
        <v>4</v>
      </c>
      <c r="M97" s="5">
        <v>1</v>
      </c>
      <c r="N97" s="5">
        <v>3</v>
      </c>
      <c r="O97" s="5">
        <v>1</v>
      </c>
      <c r="P97" s="5">
        <v>4</v>
      </c>
      <c r="Q97" s="5">
        <v>2</v>
      </c>
      <c r="R97" s="5">
        <v>20</v>
      </c>
      <c r="S97" s="5">
        <v>5</v>
      </c>
    </row>
    <row r="98" spans="1:19" ht="15.9" customHeight="1">
      <c r="A98" s="4">
        <v>11340003</v>
      </c>
      <c r="B98" s="4" t="s">
        <v>126</v>
      </c>
      <c r="C98" s="2">
        <v>30</v>
      </c>
      <c r="D98" s="2">
        <v>0</v>
      </c>
      <c r="E98" s="2">
        <v>30</v>
      </c>
      <c r="F98" s="5">
        <v>0</v>
      </c>
      <c r="G98" s="5">
        <v>0</v>
      </c>
      <c r="H98" s="5">
        <v>1</v>
      </c>
      <c r="I98" s="5">
        <v>0</v>
      </c>
      <c r="J98" s="5">
        <v>4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2</v>
      </c>
      <c r="Q98" s="5">
        <v>0</v>
      </c>
      <c r="R98" s="5">
        <v>23</v>
      </c>
      <c r="S98" s="5">
        <v>0</v>
      </c>
    </row>
    <row r="99" spans="1:19" ht="15.9" customHeight="1">
      <c r="A99" s="4">
        <v>11340007</v>
      </c>
      <c r="B99" s="4" t="s">
        <v>127</v>
      </c>
      <c r="C99" s="2">
        <v>88</v>
      </c>
      <c r="D99" s="2">
        <v>15</v>
      </c>
      <c r="E99" s="2">
        <v>103</v>
      </c>
      <c r="F99" s="5">
        <v>15</v>
      </c>
      <c r="G99" s="5">
        <v>3</v>
      </c>
      <c r="H99" s="5">
        <v>17</v>
      </c>
      <c r="I99" s="5">
        <v>3</v>
      </c>
      <c r="J99" s="5">
        <v>11</v>
      </c>
      <c r="K99" s="5">
        <v>2</v>
      </c>
      <c r="L99" s="5">
        <v>4</v>
      </c>
      <c r="M99" s="5">
        <v>1</v>
      </c>
      <c r="N99" s="5">
        <v>7</v>
      </c>
      <c r="O99" s="5">
        <v>0</v>
      </c>
      <c r="P99" s="5">
        <v>11</v>
      </c>
      <c r="Q99" s="5">
        <v>2</v>
      </c>
      <c r="R99" s="5">
        <v>23</v>
      </c>
      <c r="S99" s="5">
        <v>4</v>
      </c>
    </row>
    <row r="100" spans="1:19" ht="15.9" customHeight="1">
      <c r="A100" s="4">
        <v>11340008</v>
      </c>
      <c r="B100" s="4" t="s">
        <v>128</v>
      </c>
      <c r="C100" s="2">
        <v>49</v>
      </c>
      <c r="D100" s="2">
        <v>1</v>
      </c>
      <c r="E100" s="2">
        <v>50</v>
      </c>
      <c r="F100" s="5">
        <v>4</v>
      </c>
      <c r="G100" s="5">
        <v>0</v>
      </c>
      <c r="H100" s="5">
        <v>1</v>
      </c>
      <c r="I100" s="5">
        <v>0</v>
      </c>
      <c r="J100" s="5">
        <v>1</v>
      </c>
      <c r="K100" s="5">
        <v>0</v>
      </c>
      <c r="L100" s="5">
        <v>3</v>
      </c>
      <c r="M100" s="5">
        <v>0</v>
      </c>
      <c r="N100" s="5">
        <v>1</v>
      </c>
      <c r="O100" s="5">
        <v>0</v>
      </c>
      <c r="P100" s="5">
        <v>17</v>
      </c>
      <c r="Q100" s="5">
        <v>0</v>
      </c>
      <c r="R100" s="5">
        <v>22</v>
      </c>
      <c r="S100" s="5">
        <v>1</v>
      </c>
    </row>
    <row r="101" spans="1:19" ht="15.9" customHeight="1">
      <c r="A101" s="4">
        <v>11340010</v>
      </c>
      <c r="B101" s="4" t="s">
        <v>129</v>
      </c>
      <c r="C101" s="2">
        <v>293</v>
      </c>
      <c r="D101" s="2">
        <v>129</v>
      </c>
      <c r="E101" s="2">
        <v>422</v>
      </c>
      <c r="F101" s="5">
        <v>70</v>
      </c>
      <c r="G101" s="5">
        <v>52</v>
      </c>
      <c r="H101" s="5">
        <v>77</v>
      </c>
      <c r="I101" s="5">
        <v>48</v>
      </c>
      <c r="J101" s="5">
        <v>22</v>
      </c>
      <c r="K101" s="5">
        <v>2</v>
      </c>
      <c r="L101" s="5">
        <v>14</v>
      </c>
      <c r="M101" s="5">
        <v>1</v>
      </c>
      <c r="N101" s="5">
        <v>11</v>
      </c>
      <c r="O101" s="5">
        <v>1</v>
      </c>
      <c r="P101" s="5">
        <v>57</v>
      </c>
      <c r="Q101" s="5">
        <v>16</v>
      </c>
      <c r="R101" s="5">
        <v>42</v>
      </c>
      <c r="S101" s="5">
        <v>9</v>
      </c>
    </row>
    <row r="102" spans="1:19" ht="15.9" customHeight="1">
      <c r="A102" s="4">
        <v>11340012</v>
      </c>
      <c r="B102" s="4" t="s">
        <v>130</v>
      </c>
      <c r="C102" s="2">
        <v>46</v>
      </c>
      <c r="D102" s="2">
        <v>4</v>
      </c>
      <c r="E102" s="2">
        <v>50</v>
      </c>
      <c r="F102" s="5">
        <v>4</v>
      </c>
      <c r="G102" s="5">
        <v>0</v>
      </c>
      <c r="H102" s="5">
        <v>5</v>
      </c>
      <c r="I102" s="5">
        <v>0</v>
      </c>
      <c r="J102" s="5">
        <v>5</v>
      </c>
      <c r="K102" s="5">
        <v>0</v>
      </c>
      <c r="L102" s="5">
        <v>9</v>
      </c>
      <c r="M102" s="5">
        <v>0</v>
      </c>
      <c r="N102" s="5">
        <v>2</v>
      </c>
      <c r="O102" s="5">
        <v>0</v>
      </c>
      <c r="P102" s="5">
        <v>7</v>
      </c>
      <c r="Q102" s="5">
        <v>2</v>
      </c>
      <c r="R102" s="5">
        <v>14</v>
      </c>
      <c r="S102" s="5">
        <v>2</v>
      </c>
    </row>
    <row r="103" spans="1:19" ht="15.9" customHeight="1">
      <c r="A103" s="4">
        <v>11340013</v>
      </c>
      <c r="B103" s="4" t="s">
        <v>131</v>
      </c>
      <c r="C103" s="2">
        <v>12</v>
      </c>
      <c r="D103" s="2">
        <v>0</v>
      </c>
      <c r="E103" s="2">
        <v>12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8</v>
      </c>
      <c r="S103" s="5">
        <v>0</v>
      </c>
    </row>
    <row r="104" spans="1:19" ht="15.9" customHeight="1">
      <c r="A104" s="4">
        <v>11340014</v>
      </c>
      <c r="B104" s="4" t="s">
        <v>132</v>
      </c>
      <c r="C104" s="2">
        <v>79</v>
      </c>
      <c r="D104" s="2">
        <v>11</v>
      </c>
      <c r="E104" s="2">
        <v>90</v>
      </c>
      <c r="F104" s="5">
        <v>6</v>
      </c>
      <c r="G104" s="5">
        <v>1</v>
      </c>
      <c r="H104" s="5">
        <v>8</v>
      </c>
      <c r="I104" s="5">
        <v>0</v>
      </c>
      <c r="J104" s="5">
        <v>6</v>
      </c>
      <c r="K104" s="5">
        <v>1</v>
      </c>
      <c r="L104" s="5">
        <v>6</v>
      </c>
      <c r="M104" s="5">
        <v>1</v>
      </c>
      <c r="N104" s="5">
        <v>6</v>
      </c>
      <c r="O104" s="5">
        <v>1</v>
      </c>
      <c r="P104" s="5">
        <v>16</v>
      </c>
      <c r="Q104" s="5">
        <v>4</v>
      </c>
      <c r="R104" s="5">
        <v>31</v>
      </c>
      <c r="S104" s="5">
        <v>3</v>
      </c>
    </row>
    <row r="105" spans="1:19" ht="15.9" customHeight="1">
      <c r="A105" s="4">
        <v>11340017</v>
      </c>
      <c r="B105" s="4" t="s">
        <v>133</v>
      </c>
      <c r="C105" s="2">
        <v>30</v>
      </c>
      <c r="D105" s="2">
        <v>6</v>
      </c>
      <c r="E105" s="2">
        <v>36</v>
      </c>
      <c r="F105" s="5">
        <v>0</v>
      </c>
      <c r="G105" s="5">
        <v>0</v>
      </c>
      <c r="H105" s="5">
        <v>1</v>
      </c>
      <c r="I105" s="5">
        <v>0</v>
      </c>
      <c r="J105" s="5">
        <v>7</v>
      </c>
      <c r="K105" s="5">
        <v>0</v>
      </c>
      <c r="L105" s="5">
        <v>0</v>
      </c>
      <c r="M105" s="5">
        <v>0</v>
      </c>
      <c r="N105" s="5">
        <v>1</v>
      </c>
      <c r="O105" s="5">
        <v>3</v>
      </c>
      <c r="P105" s="5">
        <v>7</v>
      </c>
      <c r="Q105" s="5">
        <v>1</v>
      </c>
      <c r="R105" s="5">
        <v>14</v>
      </c>
      <c r="S105" s="5">
        <v>2</v>
      </c>
    </row>
    <row r="106" spans="1:19" ht="15.9" customHeight="1">
      <c r="A106" s="4">
        <v>11340022</v>
      </c>
      <c r="B106" s="4" t="s">
        <v>134</v>
      </c>
      <c r="C106" s="2">
        <v>13</v>
      </c>
      <c r="D106" s="2">
        <v>1</v>
      </c>
      <c r="E106" s="2">
        <v>14</v>
      </c>
      <c r="F106" s="5">
        <v>0</v>
      </c>
      <c r="G106" s="5">
        <v>0</v>
      </c>
      <c r="H106" s="5">
        <v>1</v>
      </c>
      <c r="I106" s="5">
        <v>0</v>
      </c>
      <c r="J106" s="5">
        <v>1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2</v>
      </c>
      <c r="Q106" s="5">
        <v>0</v>
      </c>
      <c r="R106" s="5">
        <v>9</v>
      </c>
      <c r="S106" s="5">
        <v>1</v>
      </c>
    </row>
    <row r="107" spans="1:19" ht="15.9" customHeight="1">
      <c r="A107" s="4">
        <v>11340033</v>
      </c>
      <c r="B107" s="4" t="s">
        <v>135</v>
      </c>
      <c r="C107" s="2">
        <v>22</v>
      </c>
      <c r="D107" s="2">
        <v>2</v>
      </c>
      <c r="E107" s="2">
        <v>24</v>
      </c>
      <c r="F107" s="5">
        <v>3</v>
      </c>
      <c r="G107" s="5">
        <v>0</v>
      </c>
      <c r="H107" s="5">
        <v>4</v>
      </c>
      <c r="I107" s="5">
        <v>0</v>
      </c>
      <c r="J107" s="5">
        <v>1</v>
      </c>
      <c r="K107" s="5">
        <v>0</v>
      </c>
      <c r="L107" s="5">
        <v>3</v>
      </c>
      <c r="M107" s="5">
        <v>0</v>
      </c>
      <c r="N107" s="5">
        <v>1</v>
      </c>
      <c r="O107" s="5">
        <v>0</v>
      </c>
      <c r="P107" s="5">
        <v>5</v>
      </c>
      <c r="Q107" s="5">
        <v>0</v>
      </c>
      <c r="R107" s="5">
        <v>5</v>
      </c>
      <c r="S107" s="5">
        <v>2</v>
      </c>
    </row>
    <row r="108" spans="1:19" ht="15.9" customHeight="1">
      <c r="A108" s="4">
        <v>11340035</v>
      </c>
      <c r="B108" s="4" t="s">
        <v>136</v>
      </c>
      <c r="C108" s="2">
        <v>18</v>
      </c>
      <c r="D108" s="2">
        <v>1</v>
      </c>
      <c r="E108" s="2">
        <v>19</v>
      </c>
      <c r="F108" s="5">
        <v>0</v>
      </c>
      <c r="G108" s="5">
        <v>0</v>
      </c>
      <c r="H108" s="5">
        <v>1</v>
      </c>
      <c r="I108" s="5">
        <v>0</v>
      </c>
      <c r="J108" s="5">
        <v>1</v>
      </c>
      <c r="K108" s="5">
        <v>0</v>
      </c>
      <c r="L108" s="5">
        <v>0</v>
      </c>
      <c r="M108" s="5">
        <v>0</v>
      </c>
      <c r="N108" s="5">
        <v>1</v>
      </c>
      <c r="O108" s="5">
        <v>0</v>
      </c>
      <c r="P108" s="5">
        <v>4</v>
      </c>
      <c r="Q108" s="5">
        <v>0</v>
      </c>
      <c r="R108" s="5">
        <v>11</v>
      </c>
      <c r="S108" s="5">
        <v>1</v>
      </c>
    </row>
    <row r="109" spans="1:19" ht="15.9" customHeight="1">
      <c r="A109" s="4">
        <v>11340040</v>
      </c>
      <c r="B109" s="4" t="s">
        <v>137</v>
      </c>
      <c r="C109" s="2">
        <v>66</v>
      </c>
      <c r="D109" s="2">
        <v>6</v>
      </c>
      <c r="E109" s="2">
        <v>72</v>
      </c>
      <c r="F109" s="5">
        <v>1</v>
      </c>
      <c r="G109" s="5">
        <v>0</v>
      </c>
      <c r="H109" s="5">
        <v>6</v>
      </c>
      <c r="I109" s="5">
        <v>0</v>
      </c>
      <c r="J109" s="5">
        <v>7</v>
      </c>
      <c r="K109" s="5">
        <v>1</v>
      </c>
      <c r="L109" s="5">
        <v>10</v>
      </c>
      <c r="M109" s="5">
        <v>0</v>
      </c>
      <c r="N109" s="5">
        <v>5</v>
      </c>
      <c r="O109" s="5">
        <v>0</v>
      </c>
      <c r="P109" s="5">
        <v>15</v>
      </c>
      <c r="Q109" s="5">
        <v>2</v>
      </c>
      <c r="R109" s="5">
        <v>22</v>
      </c>
      <c r="S109" s="5">
        <v>3</v>
      </c>
    </row>
    <row r="110" spans="1:19" ht="15.9" customHeight="1">
      <c r="A110" s="4">
        <v>11340042</v>
      </c>
      <c r="B110" s="4" t="s">
        <v>138</v>
      </c>
      <c r="C110" s="2">
        <v>15</v>
      </c>
      <c r="D110" s="2">
        <v>0</v>
      </c>
      <c r="E110" s="2">
        <v>15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5">
        <v>0</v>
      </c>
      <c r="L110" s="5">
        <v>3</v>
      </c>
      <c r="M110" s="5">
        <v>0</v>
      </c>
      <c r="N110" s="5">
        <v>2</v>
      </c>
      <c r="O110" s="5">
        <v>0</v>
      </c>
      <c r="P110" s="5">
        <v>0</v>
      </c>
      <c r="Q110" s="5">
        <v>0</v>
      </c>
      <c r="R110" s="5">
        <v>10</v>
      </c>
      <c r="S110" s="5">
        <v>0</v>
      </c>
    </row>
    <row r="111" spans="1:19" ht="15.9" customHeight="1">
      <c r="A111" s="4">
        <v>11340047</v>
      </c>
      <c r="B111" s="4" t="s">
        <v>139</v>
      </c>
      <c r="C111" s="2">
        <v>19</v>
      </c>
      <c r="D111" s="2">
        <v>1</v>
      </c>
      <c r="E111" s="2">
        <v>20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2</v>
      </c>
      <c r="M111" s="5">
        <v>0</v>
      </c>
      <c r="N111" s="5">
        <v>0</v>
      </c>
      <c r="O111" s="5">
        <v>0</v>
      </c>
      <c r="P111" s="5">
        <v>6</v>
      </c>
      <c r="Q111" s="5">
        <v>0</v>
      </c>
      <c r="R111" s="5">
        <v>11</v>
      </c>
      <c r="S111" s="5">
        <v>1</v>
      </c>
    </row>
    <row r="112" spans="1:19" ht="15.9" customHeight="1">
      <c r="A112" s="4">
        <v>11340049</v>
      </c>
      <c r="B112" s="4" t="s">
        <v>140</v>
      </c>
      <c r="C112" s="2">
        <v>45</v>
      </c>
      <c r="D112" s="2">
        <v>9</v>
      </c>
      <c r="E112" s="2">
        <v>54</v>
      </c>
      <c r="F112" s="5">
        <v>3</v>
      </c>
      <c r="G112" s="5">
        <v>0</v>
      </c>
      <c r="H112" s="5">
        <v>5</v>
      </c>
      <c r="I112" s="5">
        <v>1</v>
      </c>
      <c r="J112" s="5">
        <v>11</v>
      </c>
      <c r="K112" s="5">
        <v>0</v>
      </c>
      <c r="L112" s="5">
        <v>5</v>
      </c>
      <c r="M112" s="5">
        <v>0</v>
      </c>
      <c r="N112" s="5">
        <v>5</v>
      </c>
      <c r="O112" s="5">
        <v>0</v>
      </c>
      <c r="P112" s="5">
        <v>5</v>
      </c>
      <c r="Q112" s="5">
        <v>3</v>
      </c>
      <c r="R112" s="5">
        <v>11</v>
      </c>
      <c r="S112" s="5">
        <v>5</v>
      </c>
    </row>
    <row r="113" spans="1:19" ht="15.9" customHeight="1">
      <c r="A113" s="4">
        <v>11340053</v>
      </c>
      <c r="B113" s="4" t="s">
        <v>141</v>
      </c>
      <c r="C113" s="2">
        <v>51</v>
      </c>
      <c r="D113" s="2">
        <v>5</v>
      </c>
      <c r="E113" s="2">
        <v>56</v>
      </c>
      <c r="F113" s="5">
        <v>2</v>
      </c>
      <c r="G113" s="5">
        <v>1</v>
      </c>
      <c r="H113" s="5">
        <v>7</v>
      </c>
      <c r="I113" s="5">
        <v>2</v>
      </c>
      <c r="J113" s="5">
        <v>5</v>
      </c>
      <c r="K113" s="5">
        <v>0</v>
      </c>
      <c r="L113" s="5">
        <v>2</v>
      </c>
      <c r="M113" s="5">
        <v>0</v>
      </c>
      <c r="N113" s="5">
        <v>3</v>
      </c>
      <c r="O113" s="5">
        <v>0</v>
      </c>
      <c r="P113" s="5">
        <v>5</v>
      </c>
      <c r="Q113" s="5">
        <v>1</v>
      </c>
      <c r="R113" s="5">
        <v>27</v>
      </c>
      <c r="S113" s="5">
        <v>1</v>
      </c>
    </row>
    <row r="114" spans="1:19" ht="15.9" customHeight="1">
      <c r="A114" s="4">
        <v>11340059</v>
      </c>
      <c r="B114" s="4" t="s">
        <v>142</v>
      </c>
      <c r="C114" s="2">
        <v>48</v>
      </c>
      <c r="D114" s="2">
        <v>7</v>
      </c>
      <c r="E114" s="2">
        <v>55</v>
      </c>
      <c r="F114" s="5">
        <v>3</v>
      </c>
      <c r="G114" s="5">
        <v>2</v>
      </c>
      <c r="H114" s="5">
        <v>4</v>
      </c>
      <c r="I114" s="5">
        <v>2</v>
      </c>
      <c r="J114" s="5">
        <v>7</v>
      </c>
      <c r="K114" s="5">
        <v>0</v>
      </c>
      <c r="L114" s="5">
        <v>0</v>
      </c>
      <c r="M114" s="5">
        <v>0</v>
      </c>
      <c r="N114" s="5">
        <v>3</v>
      </c>
      <c r="O114" s="5">
        <v>0</v>
      </c>
      <c r="P114" s="5">
        <v>12</v>
      </c>
      <c r="Q114" s="5">
        <v>1</v>
      </c>
      <c r="R114" s="5">
        <v>19</v>
      </c>
      <c r="S114" s="5">
        <v>2</v>
      </c>
    </row>
    <row r="115" spans="1:19" ht="15.9" customHeight="1">
      <c r="A115" s="4">
        <v>11340060</v>
      </c>
      <c r="B115" s="4" t="s">
        <v>143</v>
      </c>
      <c r="C115" s="2">
        <v>47</v>
      </c>
      <c r="D115" s="2">
        <v>1</v>
      </c>
      <c r="E115" s="2">
        <v>48</v>
      </c>
      <c r="F115" s="5">
        <v>0</v>
      </c>
      <c r="G115" s="5">
        <v>0</v>
      </c>
      <c r="H115" s="5">
        <v>7</v>
      </c>
      <c r="I115" s="5">
        <v>0</v>
      </c>
      <c r="J115" s="5">
        <v>6</v>
      </c>
      <c r="K115" s="5">
        <v>0</v>
      </c>
      <c r="L115" s="5">
        <v>2</v>
      </c>
      <c r="M115" s="5">
        <v>0</v>
      </c>
      <c r="N115" s="5">
        <v>3</v>
      </c>
      <c r="O115" s="5">
        <v>0</v>
      </c>
      <c r="P115" s="5">
        <v>10</v>
      </c>
      <c r="Q115" s="5">
        <v>0</v>
      </c>
      <c r="R115" s="5">
        <v>19</v>
      </c>
      <c r="S115" s="5">
        <v>1</v>
      </c>
    </row>
    <row r="116" spans="1:19" ht="15.9" customHeight="1">
      <c r="A116" s="4">
        <v>11340065</v>
      </c>
      <c r="B116" s="4" t="s">
        <v>145</v>
      </c>
      <c r="C116" s="2">
        <v>41</v>
      </c>
      <c r="D116" s="2">
        <v>5</v>
      </c>
      <c r="E116" s="2">
        <v>46</v>
      </c>
      <c r="F116" s="5">
        <v>1</v>
      </c>
      <c r="G116" s="5">
        <v>0</v>
      </c>
      <c r="H116" s="5">
        <v>1</v>
      </c>
      <c r="I116" s="5">
        <v>0</v>
      </c>
      <c r="J116" s="5">
        <v>2</v>
      </c>
      <c r="K116" s="5">
        <v>0</v>
      </c>
      <c r="L116" s="5">
        <v>4</v>
      </c>
      <c r="M116" s="5">
        <v>0</v>
      </c>
      <c r="N116" s="5">
        <v>1</v>
      </c>
      <c r="O116" s="5">
        <v>0</v>
      </c>
      <c r="P116" s="5">
        <v>9</v>
      </c>
      <c r="Q116" s="5">
        <v>2</v>
      </c>
      <c r="R116" s="5">
        <v>23</v>
      </c>
      <c r="S116" s="5">
        <v>3</v>
      </c>
    </row>
    <row r="117" spans="1:19" ht="15.9" customHeight="1">
      <c r="A117" s="4">
        <v>11340066</v>
      </c>
      <c r="B117" s="4" t="s">
        <v>146</v>
      </c>
      <c r="C117" s="2">
        <v>6</v>
      </c>
      <c r="D117" s="2">
        <v>1</v>
      </c>
      <c r="E117" s="2">
        <v>7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1</v>
      </c>
      <c r="Q117" s="5">
        <v>0</v>
      </c>
      <c r="R117" s="5">
        <v>5</v>
      </c>
      <c r="S117" s="5">
        <v>1</v>
      </c>
    </row>
    <row r="118" spans="1:19" ht="15.9" customHeight="1">
      <c r="A118" s="4">
        <v>11340067</v>
      </c>
      <c r="B118" s="4" t="s">
        <v>147</v>
      </c>
      <c r="C118" s="2">
        <v>44</v>
      </c>
      <c r="D118" s="2">
        <v>5</v>
      </c>
      <c r="E118" s="2">
        <v>49</v>
      </c>
      <c r="F118" s="5">
        <v>6</v>
      </c>
      <c r="G118" s="5">
        <v>0</v>
      </c>
      <c r="H118" s="5">
        <v>3</v>
      </c>
      <c r="I118" s="5">
        <v>0</v>
      </c>
      <c r="J118" s="5">
        <v>4</v>
      </c>
      <c r="K118" s="5">
        <v>0</v>
      </c>
      <c r="L118" s="5">
        <v>4</v>
      </c>
      <c r="M118" s="5">
        <v>1</v>
      </c>
      <c r="N118" s="5">
        <v>0</v>
      </c>
      <c r="O118" s="5">
        <v>0</v>
      </c>
      <c r="P118" s="5">
        <v>5</v>
      </c>
      <c r="Q118" s="5">
        <v>1</v>
      </c>
      <c r="R118" s="5">
        <v>22</v>
      </c>
      <c r="S118" s="5">
        <v>3</v>
      </c>
    </row>
    <row r="119" spans="1:19" ht="15.9" customHeight="1">
      <c r="A119" s="4">
        <v>11340069</v>
      </c>
      <c r="B119" s="4" t="s">
        <v>148</v>
      </c>
      <c r="C119" s="2">
        <v>2</v>
      </c>
      <c r="D119" s="2">
        <v>1</v>
      </c>
      <c r="E119" s="2">
        <v>3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2</v>
      </c>
      <c r="S119" s="5">
        <v>1</v>
      </c>
    </row>
    <row r="120" spans="1:19" ht="15.9" customHeight="1">
      <c r="A120" s="4">
        <v>11340071</v>
      </c>
      <c r="B120" s="4" t="s">
        <v>173</v>
      </c>
      <c r="C120" s="2">
        <v>46</v>
      </c>
      <c r="D120" s="2">
        <v>8</v>
      </c>
      <c r="E120" s="2">
        <v>54</v>
      </c>
      <c r="F120" s="5">
        <v>0</v>
      </c>
      <c r="G120" s="5">
        <v>0</v>
      </c>
      <c r="H120" s="5">
        <v>13</v>
      </c>
      <c r="I120" s="5">
        <v>0</v>
      </c>
      <c r="J120" s="5">
        <v>6</v>
      </c>
      <c r="K120" s="5">
        <v>2</v>
      </c>
      <c r="L120" s="5">
        <v>0</v>
      </c>
      <c r="M120" s="5">
        <v>0</v>
      </c>
      <c r="N120" s="5">
        <v>0</v>
      </c>
      <c r="O120" s="5">
        <v>1</v>
      </c>
      <c r="P120" s="5">
        <v>8</v>
      </c>
      <c r="Q120" s="5">
        <v>1</v>
      </c>
      <c r="R120" s="5">
        <v>19</v>
      </c>
      <c r="S120" s="5">
        <v>4</v>
      </c>
    </row>
    <row r="121" spans="1:19" ht="15.9" customHeight="1">
      <c r="A121" s="4">
        <v>11340072</v>
      </c>
      <c r="B121" s="4" t="s">
        <v>149</v>
      </c>
      <c r="C121" s="2">
        <v>16</v>
      </c>
      <c r="D121" s="2">
        <v>1</v>
      </c>
      <c r="E121" s="2">
        <v>17</v>
      </c>
      <c r="F121" s="5">
        <v>0</v>
      </c>
      <c r="G121" s="5">
        <v>0</v>
      </c>
      <c r="H121" s="5">
        <v>1</v>
      </c>
      <c r="I121" s="5">
        <v>0</v>
      </c>
      <c r="J121" s="5">
        <v>2</v>
      </c>
      <c r="K121" s="5">
        <v>0</v>
      </c>
      <c r="L121" s="5">
        <v>4</v>
      </c>
      <c r="M121" s="5">
        <v>0</v>
      </c>
      <c r="N121" s="5">
        <v>0</v>
      </c>
      <c r="O121" s="5">
        <v>1</v>
      </c>
      <c r="P121" s="5">
        <v>3</v>
      </c>
      <c r="Q121" s="5">
        <v>0</v>
      </c>
      <c r="R121" s="5">
        <v>6</v>
      </c>
      <c r="S121" s="5">
        <v>0</v>
      </c>
    </row>
    <row r="122" spans="1:19" ht="15.9" customHeight="1">
      <c r="A122" s="4">
        <v>11340073</v>
      </c>
      <c r="B122" s="4" t="s">
        <v>150</v>
      </c>
      <c r="C122" s="2">
        <v>10</v>
      </c>
      <c r="D122" s="2">
        <v>1</v>
      </c>
      <c r="E122" s="2">
        <v>11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2</v>
      </c>
      <c r="Q122" s="5">
        <v>0</v>
      </c>
      <c r="R122" s="5">
        <v>8</v>
      </c>
      <c r="S122" s="5">
        <v>1</v>
      </c>
    </row>
    <row r="123" spans="1:19" ht="15.9" customHeight="1">
      <c r="A123" s="4">
        <v>11340075</v>
      </c>
      <c r="B123" s="4" t="s">
        <v>151</v>
      </c>
      <c r="C123" s="2">
        <v>19</v>
      </c>
      <c r="D123" s="2">
        <v>1</v>
      </c>
      <c r="E123" s="2">
        <v>20</v>
      </c>
      <c r="F123" s="5">
        <v>0</v>
      </c>
      <c r="G123" s="5">
        <v>0</v>
      </c>
      <c r="H123" s="5">
        <v>1</v>
      </c>
      <c r="I123" s="5">
        <v>0</v>
      </c>
      <c r="J123" s="5">
        <v>1</v>
      </c>
      <c r="K123" s="5">
        <v>0</v>
      </c>
      <c r="L123" s="5">
        <v>2</v>
      </c>
      <c r="M123" s="5">
        <v>0</v>
      </c>
      <c r="N123" s="5">
        <v>2</v>
      </c>
      <c r="O123" s="5">
        <v>0</v>
      </c>
      <c r="P123" s="5">
        <v>4</v>
      </c>
      <c r="Q123" s="5">
        <v>0</v>
      </c>
      <c r="R123" s="5">
        <v>9</v>
      </c>
      <c r="S123" s="5">
        <v>1</v>
      </c>
    </row>
    <row r="124" spans="1:19" ht="15.9" customHeight="1">
      <c r="A124" s="4">
        <v>11340076</v>
      </c>
      <c r="B124" s="4" t="s">
        <v>174</v>
      </c>
      <c r="C124" s="2">
        <v>19</v>
      </c>
      <c r="D124" s="2">
        <v>2</v>
      </c>
      <c r="E124" s="2">
        <v>21</v>
      </c>
      <c r="F124" s="5">
        <v>0</v>
      </c>
      <c r="G124" s="5">
        <v>0</v>
      </c>
      <c r="H124" s="5">
        <v>2</v>
      </c>
      <c r="I124" s="5">
        <v>0</v>
      </c>
      <c r="J124" s="5">
        <v>5</v>
      </c>
      <c r="K124" s="5">
        <v>0</v>
      </c>
      <c r="L124" s="5">
        <v>1</v>
      </c>
      <c r="M124" s="5">
        <v>0</v>
      </c>
      <c r="N124" s="5">
        <v>0</v>
      </c>
      <c r="O124" s="5">
        <v>0</v>
      </c>
      <c r="P124" s="5">
        <v>2</v>
      </c>
      <c r="Q124" s="5">
        <v>0</v>
      </c>
      <c r="R124" s="5">
        <v>9</v>
      </c>
      <c r="S124" s="5">
        <v>2</v>
      </c>
    </row>
    <row r="125" spans="1:19" ht="15.9" customHeight="1">
      <c r="A125" s="4">
        <v>11340077</v>
      </c>
      <c r="B125" s="4" t="s">
        <v>175</v>
      </c>
      <c r="C125" s="2">
        <v>12</v>
      </c>
      <c r="D125" s="2">
        <v>10</v>
      </c>
      <c r="E125" s="2">
        <v>22</v>
      </c>
      <c r="F125" s="5">
        <v>0</v>
      </c>
      <c r="G125" s="5">
        <v>1</v>
      </c>
      <c r="H125" s="5">
        <v>0</v>
      </c>
      <c r="I125" s="5">
        <v>1</v>
      </c>
      <c r="J125" s="5">
        <v>1</v>
      </c>
      <c r="K125" s="5">
        <v>2</v>
      </c>
      <c r="L125" s="5">
        <v>2</v>
      </c>
      <c r="M125" s="5">
        <v>0</v>
      </c>
      <c r="N125" s="5">
        <v>2</v>
      </c>
      <c r="O125" s="5">
        <v>0</v>
      </c>
      <c r="P125" s="5">
        <v>2</v>
      </c>
      <c r="Q125" s="5">
        <v>1</v>
      </c>
      <c r="R125" s="5">
        <v>5</v>
      </c>
      <c r="S125" s="5">
        <v>5</v>
      </c>
    </row>
    <row r="126" spans="1:19" ht="15.9" customHeight="1">
      <c r="A126" s="4">
        <v>11340078</v>
      </c>
      <c r="B126" s="4" t="s">
        <v>181</v>
      </c>
      <c r="C126" s="2">
        <v>17</v>
      </c>
      <c r="D126" s="2">
        <v>3</v>
      </c>
      <c r="E126" s="2">
        <v>20</v>
      </c>
      <c r="F126" s="5">
        <v>0</v>
      </c>
      <c r="G126" s="5">
        <v>0</v>
      </c>
      <c r="H126" s="5">
        <v>3</v>
      </c>
      <c r="I126" s="5">
        <v>2</v>
      </c>
      <c r="J126" s="5">
        <v>0</v>
      </c>
      <c r="K126" s="5">
        <v>0</v>
      </c>
      <c r="L126" s="5">
        <v>4</v>
      </c>
      <c r="M126" s="5">
        <v>0</v>
      </c>
      <c r="N126" s="5">
        <v>0</v>
      </c>
      <c r="O126" s="5">
        <v>1</v>
      </c>
      <c r="P126" s="5">
        <v>4</v>
      </c>
      <c r="Q126" s="5">
        <v>0</v>
      </c>
      <c r="R126" s="5">
        <v>6</v>
      </c>
      <c r="S126" s="5">
        <v>0</v>
      </c>
    </row>
    <row r="127" spans="1:19" ht="15.9" customHeight="1">
      <c r="A127" s="4">
        <v>11340079</v>
      </c>
      <c r="B127" s="4" t="s">
        <v>182</v>
      </c>
      <c r="C127" s="2">
        <v>114</v>
      </c>
      <c r="D127" s="2">
        <v>17</v>
      </c>
      <c r="E127" s="2">
        <v>131</v>
      </c>
      <c r="F127" s="5">
        <v>2</v>
      </c>
      <c r="G127" s="5">
        <v>0</v>
      </c>
      <c r="H127" s="5">
        <v>11</v>
      </c>
      <c r="I127" s="5">
        <v>2</v>
      </c>
      <c r="J127" s="5">
        <v>25</v>
      </c>
      <c r="K127" s="5">
        <v>0</v>
      </c>
      <c r="L127" s="5">
        <v>8</v>
      </c>
      <c r="M127" s="5">
        <v>0</v>
      </c>
      <c r="N127" s="5">
        <v>2</v>
      </c>
      <c r="O127" s="5">
        <v>0</v>
      </c>
      <c r="P127" s="5">
        <v>17</v>
      </c>
      <c r="Q127" s="5">
        <v>2</v>
      </c>
      <c r="R127" s="5">
        <v>49</v>
      </c>
      <c r="S127" s="5">
        <v>13</v>
      </c>
    </row>
    <row r="128" spans="1:19" ht="15.9" customHeight="1">
      <c r="A128" s="4">
        <v>11340080</v>
      </c>
      <c r="B128" s="4" t="s">
        <v>183</v>
      </c>
      <c r="C128" s="2">
        <v>18</v>
      </c>
      <c r="D128" s="2">
        <v>6</v>
      </c>
      <c r="E128" s="2">
        <v>24</v>
      </c>
      <c r="F128" s="5">
        <v>1</v>
      </c>
      <c r="G128" s="5">
        <v>0</v>
      </c>
      <c r="H128" s="5">
        <v>0</v>
      </c>
      <c r="I128" s="5">
        <v>0</v>
      </c>
      <c r="J128" s="5">
        <v>3</v>
      </c>
      <c r="K128" s="5">
        <v>0</v>
      </c>
      <c r="L128" s="5">
        <v>1</v>
      </c>
      <c r="M128" s="5">
        <v>0</v>
      </c>
      <c r="N128" s="5">
        <v>1</v>
      </c>
      <c r="O128" s="5">
        <v>0</v>
      </c>
      <c r="P128" s="5">
        <v>2</v>
      </c>
      <c r="Q128" s="5">
        <v>4</v>
      </c>
      <c r="R128" s="5">
        <v>10</v>
      </c>
      <c r="S128" s="5">
        <v>2</v>
      </c>
    </row>
    <row r="129" spans="1:19" ht="15.9" customHeight="1">
      <c r="A129" s="4">
        <v>11460010</v>
      </c>
      <c r="B129" s="4" t="s">
        <v>63</v>
      </c>
      <c r="C129" s="2">
        <v>23</v>
      </c>
      <c r="D129" s="2">
        <v>5</v>
      </c>
      <c r="E129" s="2">
        <v>28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5">
        <v>1</v>
      </c>
      <c r="M129" s="5">
        <v>0</v>
      </c>
      <c r="N129" s="5">
        <v>0</v>
      </c>
      <c r="O129" s="5">
        <v>0</v>
      </c>
      <c r="P129" s="5">
        <v>7</v>
      </c>
      <c r="Q129" s="5">
        <v>2</v>
      </c>
      <c r="R129" s="5">
        <v>15</v>
      </c>
      <c r="S129" s="5">
        <v>3</v>
      </c>
    </row>
    <row r="130" spans="1:19" ht="15.9" customHeight="1">
      <c r="A130" s="4">
        <v>11460012</v>
      </c>
      <c r="B130" s="4" t="s">
        <v>64</v>
      </c>
      <c r="C130" s="2">
        <v>26</v>
      </c>
      <c r="D130" s="2">
        <v>5</v>
      </c>
      <c r="E130" s="2">
        <v>31</v>
      </c>
      <c r="F130" s="5">
        <v>3</v>
      </c>
      <c r="G130" s="5">
        <v>0</v>
      </c>
      <c r="H130" s="5">
        <v>0</v>
      </c>
      <c r="I130" s="5">
        <v>1</v>
      </c>
      <c r="J130" s="5">
        <v>1</v>
      </c>
      <c r="K130" s="5">
        <v>1</v>
      </c>
      <c r="L130" s="5">
        <v>2</v>
      </c>
      <c r="M130" s="5">
        <v>0</v>
      </c>
      <c r="N130" s="5">
        <v>1</v>
      </c>
      <c r="O130" s="5">
        <v>0</v>
      </c>
      <c r="P130" s="5">
        <v>3</v>
      </c>
      <c r="Q130" s="5">
        <v>1</v>
      </c>
      <c r="R130" s="5">
        <v>16</v>
      </c>
      <c r="S130" s="5">
        <v>2</v>
      </c>
    </row>
    <row r="131" spans="1:19" ht="15.9" customHeight="1">
      <c r="A131" s="4">
        <v>11460017</v>
      </c>
      <c r="B131" s="4" t="s">
        <v>65</v>
      </c>
      <c r="C131" s="2">
        <v>26</v>
      </c>
      <c r="D131" s="2">
        <v>1</v>
      </c>
      <c r="E131" s="2">
        <v>27</v>
      </c>
      <c r="F131" s="5">
        <v>1</v>
      </c>
      <c r="G131" s="5">
        <v>0</v>
      </c>
      <c r="H131" s="5">
        <v>5</v>
      </c>
      <c r="I131" s="5">
        <v>0</v>
      </c>
      <c r="J131" s="5">
        <v>2</v>
      </c>
      <c r="K131" s="5">
        <v>1</v>
      </c>
      <c r="L131" s="5">
        <v>2</v>
      </c>
      <c r="M131" s="5">
        <v>0</v>
      </c>
      <c r="N131" s="5">
        <v>0</v>
      </c>
      <c r="O131" s="5">
        <v>0</v>
      </c>
      <c r="P131" s="5">
        <v>4</v>
      </c>
      <c r="Q131" s="5">
        <v>0</v>
      </c>
      <c r="R131" s="5">
        <v>12</v>
      </c>
      <c r="S131" s="5">
        <v>0</v>
      </c>
    </row>
    <row r="132" spans="1:19" ht="15.9" customHeight="1">
      <c r="A132" s="4">
        <v>11460021</v>
      </c>
      <c r="B132" s="4" t="s">
        <v>191</v>
      </c>
      <c r="C132" s="2">
        <v>54</v>
      </c>
      <c r="D132" s="2">
        <v>9</v>
      </c>
      <c r="E132" s="2">
        <v>63</v>
      </c>
      <c r="F132" s="5">
        <v>0</v>
      </c>
      <c r="G132" s="5">
        <v>0</v>
      </c>
      <c r="H132" s="5">
        <v>0</v>
      </c>
      <c r="I132" s="5">
        <v>1</v>
      </c>
      <c r="J132" s="5">
        <v>11</v>
      </c>
      <c r="K132" s="5">
        <v>2</v>
      </c>
      <c r="L132" s="5">
        <v>7</v>
      </c>
      <c r="M132" s="5">
        <v>0</v>
      </c>
      <c r="N132" s="5">
        <v>3</v>
      </c>
      <c r="O132" s="5">
        <v>0</v>
      </c>
      <c r="P132" s="5">
        <v>8</v>
      </c>
      <c r="Q132" s="5">
        <v>1</v>
      </c>
      <c r="R132" s="5">
        <v>25</v>
      </c>
      <c r="S132" s="5">
        <v>5</v>
      </c>
    </row>
    <row r="133" spans="1:19" ht="15.9" customHeight="1">
      <c r="A133" s="4">
        <v>11460022</v>
      </c>
      <c r="B133" s="4" t="s">
        <v>66</v>
      </c>
      <c r="C133" s="2">
        <v>8</v>
      </c>
      <c r="D133" s="2">
        <v>0</v>
      </c>
      <c r="E133" s="2">
        <v>8</v>
      </c>
      <c r="F133" s="5">
        <v>0</v>
      </c>
      <c r="G133" s="5">
        <v>0</v>
      </c>
      <c r="H133" s="5">
        <v>0</v>
      </c>
      <c r="I133" s="5">
        <v>0</v>
      </c>
      <c r="J133" s="5">
        <v>3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2</v>
      </c>
      <c r="Q133" s="5">
        <v>0</v>
      </c>
      <c r="R133" s="5">
        <v>3</v>
      </c>
      <c r="S133" s="5">
        <v>0</v>
      </c>
    </row>
    <row r="134" spans="1:19" ht="15.9" customHeight="1">
      <c r="A134" s="4">
        <v>11460023</v>
      </c>
      <c r="B134" s="4" t="s">
        <v>67</v>
      </c>
      <c r="C134" s="2">
        <v>13</v>
      </c>
      <c r="D134" s="2">
        <v>2</v>
      </c>
      <c r="E134" s="2">
        <v>15</v>
      </c>
      <c r="F134" s="5">
        <v>0</v>
      </c>
      <c r="G134" s="5">
        <v>0</v>
      </c>
      <c r="H134" s="5">
        <v>3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2</v>
      </c>
      <c r="Q134" s="5">
        <v>0</v>
      </c>
      <c r="R134" s="5">
        <v>8</v>
      </c>
      <c r="S134" s="5">
        <v>2</v>
      </c>
    </row>
    <row r="135" spans="1:19" ht="15.9" customHeight="1">
      <c r="A135" s="4">
        <v>11460024</v>
      </c>
      <c r="B135" s="4" t="s">
        <v>68</v>
      </c>
      <c r="C135" s="2">
        <v>17</v>
      </c>
      <c r="D135" s="2">
        <v>1</v>
      </c>
      <c r="E135" s="2">
        <v>18</v>
      </c>
      <c r="F135" s="5">
        <v>1</v>
      </c>
      <c r="G135" s="5">
        <v>0</v>
      </c>
      <c r="H135" s="5">
        <v>2</v>
      </c>
      <c r="I135" s="5">
        <v>0</v>
      </c>
      <c r="J135" s="5">
        <v>2</v>
      </c>
      <c r="K135" s="5">
        <v>1</v>
      </c>
      <c r="L135" s="5">
        <v>3</v>
      </c>
      <c r="M135" s="5">
        <v>0</v>
      </c>
      <c r="N135" s="5">
        <v>0</v>
      </c>
      <c r="O135" s="5">
        <v>0</v>
      </c>
      <c r="P135" s="5">
        <v>1</v>
      </c>
      <c r="Q135" s="5">
        <v>0</v>
      </c>
      <c r="R135" s="5">
        <v>8</v>
      </c>
      <c r="S135" s="5">
        <v>0</v>
      </c>
    </row>
    <row r="136" spans="1:19" ht="15.9" customHeight="1">
      <c r="A136" s="4">
        <v>11460027</v>
      </c>
      <c r="B136" s="4" t="s">
        <v>184</v>
      </c>
      <c r="C136" s="2">
        <v>55</v>
      </c>
      <c r="D136" s="2">
        <v>6</v>
      </c>
      <c r="E136" s="2">
        <v>61</v>
      </c>
      <c r="F136" s="5">
        <v>3</v>
      </c>
      <c r="G136" s="5">
        <v>0</v>
      </c>
      <c r="H136" s="5">
        <v>3</v>
      </c>
      <c r="I136" s="5">
        <v>0</v>
      </c>
      <c r="J136" s="5">
        <v>4</v>
      </c>
      <c r="K136" s="5">
        <v>0</v>
      </c>
      <c r="L136" s="5">
        <v>5</v>
      </c>
      <c r="M136" s="5">
        <v>1</v>
      </c>
      <c r="N136" s="5">
        <v>2</v>
      </c>
      <c r="O136" s="5">
        <v>0</v>
      </c>
      <c r="P136" s="5">
        <v>21</v>
      </c>
      <c r="Q136" s="5">
        <v>4</v>
      </c>
      <c r="R136" s="5">
        <v>17</v>
      </c>
      <c r="S136" s="5">
        <v>1</v>
      </c>
    </row>
    <row r="137" spans="1:19" ht="15.9" customHeight="1">
      <c r="A137" s="4">
        <v>11460028</v>
      </c>
      <c r="B137" s="4" t="s">
        <v>192</v>
      </c>
      <c r="C137" s="2">
        <v>29</v>
      </c>
      <c r="D137" s="2">
        <v>5</v>
      </c>
      <c r="E137" s="2">
        <v>34</v>
      </c>
      <c r="F137" s="5">
        <v>0</v>
      </c>
      <c r="G137" s="5">
        <v>0</v>
      </c>
      <c r="H137" s="5">
        <v>2</v>
      </c>
      <c r="I137" s="5">
        <v>2</v>
      </c>
      <c r="J137" s="5">
        <v>6</v>
      </c>
      <c r="K137" s="5">
        <v>0</v>
      </c>
      <c r="L137" s="5">
        <v>1</v>
      </c>
      <c r="M137" s="5">
        <v>0</v>
      </c>
      <c r="N137" s="5">
        <v>1</v>
      </c>
      <c r="O137" s="5">
        <v>1</v>
      </c>
      <c r="P137" s="5">
        <v>5</v>
      </c>
      <c r="Q137" s="5">
        <v>0</v>
      </c>
      <c r="R137" s="5">
        <v>14</v>
      </c>
      <c r="S137" s="5">
        <v>2</v>
      </c>
    </row>
    <row r="138" spans="1:19" ht="15.9" customHeight="1">
      <c r="A138" s="4">
        <v>11460029</v>
      </c>
      <c r="B138" s="4" t="s">
        <v>193</v>
      </c>
      <c r="C138" s="2">
        <v>37</v>
      </c>
      <c r="D138" s="2">
        <v>15</v>
      </c>
      <c r="E138" s="2">
        <v>52</v>
      </c>
      <c r="F138" s="5">
        <v>5</v>
      </c>
      <c r="G138" s="5">
        <v>4</v>
      </c>
      <c r="H138" s="5">
        <v>8</v>
      </c>
      <c r="I138" s="5">
        <v>3</v>
      </c>
      <c r="J138" s="5">
        <v>4</v>
      </c>
      <c r="K138" s="5">
        <v>1</v>
      </c>
      <c r="L138" s="5">
        <v>3</v>
      </c>
      <c r="M138" s="5">
        <v>0</v>
      </c>
      <c r="N138" s="5">
        <v>1</v>
      </c>
      <c r="O138" s="5">
        <v>0</v>
      </c>
      <c r="P138" s="5">
        <v>2</v>
      </c>
      <c r="Q138" s="5">
        <v>0</v>
      </c>
      <c r="R138" s="5">
        <v>14</v>
      </c>
      <c r="S138" s="5">
        <v>7</v>
      </c>
    </row>
    <row r="139" spans="1:19" ht="15.9" customHeight="1">
      <c r="A139" s="4">
        <v>11480006</v>
      </c>
      <c r="B139" s="4" t="s">
        <v>152</v>
      </c>
      <c r="C139" s="2">
        <v>52</v>
      </c>
      <c r="D139" s="2">
        <v>26</v>
      </c>
      <c r="E139" s="2">
        <v>78</v>
      </c>
      <c r="F139" s="5">
        <v>5</v>
      </c>
      <c r="G139" s="5">
        <v>5</v>
      </c>
      <c r="H139" s="5">
        <v>2</v>
      </c>
      <c r="I139" s="5">
        <v>5</v>
      </c>
      <c r="J139" s="5">
        <v>6</v>
      </c>
      <c r="K139" s="5">
        <v>2</v>
      </c>
      <c r="L139" s="5">
        <v>7</v>
      </c>
      <c r="M139" s="5">
        <v>1</v>
      </c>
      <c r="N139" s="5">
        <v>0</v>
      </c>
      <c r="O139" s="5">
        <v>1</v>
      </c>
      <c r="P139" s="5">
        <v>12</v>
      </c>
      <c r="Q139" s="5">
        <v>5</v>
      </c>
      <c r="R139" s="5">
        <v>20</v>
      </c>
      <c r="S139" s="5">
        <v>7</v>
      </c>
    </row>
    <row r="140" spans="1:19" ht="15.9" customHeight="1">
      <c r="A140" s="4">
        <v>11480020</v>
      </c>
      <c r="B140" s="4" t="s">
        <v>154</v>
      </c>
      <c r="C140" s="2">
        <v>41</v>
      </c>
      <c r="D140" s="2">
        <v>9</v>
      </c>
      <c r="E140" s="2">
        <v>50</v>
      </c>
      <c r="F140" s="5">
        <v>1</v>
      </c>
      <c r="G140" s="5">
        <v>1</v>
      </c>
      <c r="H140" s="5">
        <v>2</v>
      </c>
      <c r="I140" s="5">
        <v>1</v>
      </c>
      <c r="J140" s="5">
        <v>1</v>
      </c>
      <c r="K140" s="5">
        <v>1</v>
      </c>
      <c r="L140" s="5">
        <v>3</v>
      </c>
      <c r="M140" s="5">
        <v>0</v>
      </c>
      <c r="N140" s="5">
        <v>4</v>
      </c>
      <c r="O140" s="5">
        <v>1</v>
      </c>
      <c r="P140" s="5">
        <v>11</v>
      </c>
      <c r="Q140" s="5">
        <v>3</v>
      </c>
      <c r="R140" s="5">
        <v>19</v>
      </c>
      <c r="S140" s="5">
        <v>2</v>
      </c>
    </row>
    <row r="141" spans="1:19" ht="15.9" customHeight="1">
      <c r="A141" s="4">
        <v>11480027</v>
      </c>
      <c r="B141" s="4" t="s">
        <v>185</v>
      </c>
      <c r="C141" s="2">
        <v>53</v>
      </c>
      <c r="D141" s="2">
        <v>9</v>
      </c>
      <c r="E141" s="2">
        <v>62</v>
      </c>
      <c r="F141" s="5">
        <v>10</v>
      </c>
      <c r="G141" s="5">
        <v>3</v>
      </c>
      <c r="H141" s="5">
        <v>7</v>
      </c>
      <c r="I141" s="5">
        <v>2</v>
      </c>
      <c r="J141" s="5">
        <v>4</v>
      </c>
      <c r="K141" s="5">
        <v>0</v>
      </c>
      <c r="L141" s="5">
        <v>6</v>
      </c>
      <c r="M141" s="5">
        <v>0</v>
      </c>
      <c r="N141" s="5">
        <v>5</v>
      </c>
      <c r="O141" s="5">
        <v>0</v>
      </c>
      <c r="P141" s="5">
        <v>7</v>
      </c>
      <c r="Q141" s="5">
        <v>0</v>
      </c>
      <c r="R141" s="5">
        <v>14</v>
      </c>
      <c r="S141" s="5">
        <v>4</v>
      </c>
    </row>
    <row r="142" spans="1:19" ht="15.9" customHeight="1">
      <c r="A142" s="4">
        <v>11480028</v>
      </c>
      <c r="B142" s="4" t="s">
        <v>156</v>
      </c>
      <c r="C142" s="2">
        <v>20</v>
      </c>
      <c r="D142" s="2">
        <v>4</v>
      </c>
      <c r="E142" s="2">
        <v>24</v>
      </c>
      <c r="F142" s="5">
        <v>3</v>
      </c>
      <c r="G142" s="5">
        <v>0</v>
      </c>
      <c r="H142" s="5">
        <v>1</v>
      </c>
      <c r="I142" s="5">
        <v>0</v>
      </c>
      <c r="J142" s="5">
        <v>4</v>
      </c>
      <c r="K142" s="5">
        <v>2</v>
      </c>
      <c r="L142" s="5">
        <v>3</v>
      </c>
      <c r="M142" s="5">
        <v>0</v>
      </c>
      <c r="N142" s="5">
        <v>2</v>
      </c>
      <c r="O142" s="5">
        <v>1</v>
      </c>
      <c r="P142" s="5">
        <v>3</v>
      </c>
      <c r="Q142" s="5">
        <v>1</v>
      </c>
      <c r="R142" s="5">
        <v>4</v>
      </c>
      <c r="S142" s="5">
        <v>0</v>
      </c>
    </row>
    <row r="143" spans="1:19" ht="15.9" customHeight="1">
      <c r="A143" s="4">
        <v>11480037</v>
      </c>
      <c r="B143" s="4" t="s">
        <v>186</v>
      </c>
      <c r="C143" s="2">
        <v>5</v>
      </c>
      <c r="D143" s="2">
        <v>0</v>
      </c>
      <c r="E143" s="2">
        <v>5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4</v>
      </c>
      <c r="Q143" s="5">
        <v>0</v>
      </c>
      <c r="R143" s="5">
        <v>1</v>
      </c>
      <c r="S143" s="5">
        <v>0</v>
      </c>
    </row>
    <row r="144" spans="1:19" ht="15.9" customHeight="1">
      <c r="A144" s="4">
        <v>11650004</v>
      </c>
      <c r="B144" s="4" t="s">
        <v>69</v>
      </c>
      <c r="C144" s="2">
        <v>48</v>
      </c>
      <c r="D144" s="2">
        <v>8</v>
      </c>
      <c r="E144" s="2">
        <v>56</v>
      </c>
      <c r="F144" s="5">
        <v>0</v>
      </c>
      <c r="G144" s="5">
        <v>1</v>
      </c>
      <c r="H144" s="5">
        <v>5</v>
      </c>
      <c r="I144" s="5">
        <v>1</v>
      </c>
      <c r="J144" s="5">
        <v>9</v>
      </c>
      <c r="K144" s="5">
        <v>2</v>
      </c>
      <c r="L144" s="5">
        <v>5</v>
      </c>
      <c r="M144" s="5">
        <v>1</v>
      </c>
      <c r="N144" s="5">
        <v>4</v>
      </c>
      <c r="O144" s="5">
        <v>0</v>
      </c>
      <c r="P144" s="5">
        <v>10</v>
      </c>
      <c r="Q144" s="5">
        <v>0</v>
      </c>
      <c r="R144" s="5">
        <v>15</v>
      </c>
      <c r="S144" s="5">
        <v>3</v>
      </c>
    </row>
    <row r="145" spans="1:19" ht="15.9" customHeight="1">
      <c r="A145" s="4">
        <v>11650014</v>
      </c>
      <c r="B145" s="4" t="s">
        <v>70</v>
      </c>
      <c r="C145" s="2">
        <v>22</v>
      </c>
      <c r="D145" s="2">
        <v>5</v>
      </c>
      <c r="E145" s="2">
        <v>27</v>
      </c>
      <c r="F145" s="5">
        <v>0</v>
      </c>
      <c r="G145" s="5">
        <v>0</v>
      </c>
      <c r="H145" s="5">
        <v>1</v>
      </c>
      <c r="I145" s="5">
        <v>1</v>
      </c>
      <c r="J145" s="5">
        <v>3</v>
      </c>
      <c r="K145" s="5">
        <v>1</v>
      </c>
      <c r="L145" s="5">
        <v>2</v>
      </c>
      <c r="M145" s="5">
        <v>0</v>
      </c>
      <c r="N145" s="5">
        <v>4</v>
      </c>
      <c r="O145" s="5">
        <v>0</v>
      </c>
      <c r="P145" s="5">
        <v>1</v>
      </c>
      <c r="Q145" s="5">
        <v>0</v>
      </c>
      <c r="R145" s="5">
        <v>11</v>
      </c>
      <c r="S145" s="5">
        <v>3</v>
      </c>
    </row>
    <row r="146" spans="1:19" ht="15.9" customHeight="1">
      <c r="A146" s="4">
        <v>11650016</v>
      </c>
      <c r="B146" s="4" t="s">
        <v>71</v>
      </c>
      <c r="C146" s="2">
        <v>17</v>
      </c>
      <c r="D146" s="2">
        <v>0</v>
      </c>
      <c r="E146" s="2">
        <v>17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1</v>
      </c>
      <c r="O146" s="5">
        <v>0</v>
      </c>
      <c r="P146" s="5">
        <v>3</v>
      </c>
      <c r="Q146" s="5">
        <v>0</v>
      </c>
      <c r="R146" s="5">
        <v>13</v>
      </c>
      <c r="S146" s="5">
        <v>0</v>
      </c>
    </row>
    <row r="147" spans="1:19" ht="15.9" customHeight="1">
      <c r="A147" s="4">
        <v>11650017</v>
      </c>
      <c r="B147" s="4" t="s">
        <v>72</v>
      </c>
      <c r="C147" s="2">
        <v>19</v>
      </c>
      <c r="D147" s="2">
        <v>2</v>
      </c>
      <c r="E147" s="2">
        <v>21</v>
      </c>
      <c r="F147" s="5">
        <v>0</v>
      </c>
      <c r="G147" s="5">
        <v>0</v>
      </c>
      <c r="H147" s="5">
        <v>1</v>
      </c>
      <c r="I147" s="5">
        <v>0</v>
      </c>
      <c r="J147" s="5">
        <v>2</v>
      </c>
      <c r="K147" s="5">
        <v>0</v>
      </c>
      <c r="L147" s="5">
        <v>5</v>
      </c>
      <c r="M147" s="5">
        <v>0</v>
      </c>
      <c r="N147" s="5">
        <v>2</v>
      </c>
      <c r="O147" s="5">
        <v>0</v>
      </c>
      <c r="P147" s="5">
        <v>0</v>
      </c>
      <c r="Q147" s="5">
        <v>0</v>
      </c>
      <c r="R147" s="5">
        <v>9</v>
      </c>
      <c r="S147" s="5">
        <v>2</v>
      </c>
    </row>
    <row r="148" spans="1:19" ht="15.9" customHeight="1">
      <c r="A148" s="4">
        <v>11650018</v>
      </c>
      <c r="B148" s="4" t="s">
        <v>73</v>
      </c>
      <c r="C148" s="2">
        <v>39</v>
      </c>
      <c r="D148" s="2">
        <v>1</v>
      </c>
      <c r="E148" s="2">
        <v>40</v>
      </c>
      <c r="F148" s="5">
        <v>1</v>
      </c>
      <c r="G148" s="5">
        <v>0</v>
      </c>
      <c r="H148" s="5">
        <v>1</v>
      </c>
      <c r="I148" s="5">
        <v>0</v>
      </c>
      <c r="J148" s="5">
        <v>7</v>
      </c>
      <c r="K148" s="5">
        <v>0</v>
      </c>
      <c r="L148" s="5">
        <v>4</v>
      </c>
      <c r="M148" s="5">
        <v>0</v>
      </c>
      <c r="N148" s="5">
        <v>3</v>
      </c>
      <c r="O148" s="5">
        <v>0</v>
      </c>
      <c r="P148" s="5">
        <v>7</v>
      </c>
      <c r="Q148" s="5">
        <v>0</v>
      </c>
      <c r="R148" s="5">
        <v>16</v>
      </c>
      <c r="S148" s="5">
        <v>1</v>
      </c>
    </row>
    <row r="149" spans="1:19" ht="15.9" customHeight="1">
      <c r="A149" s="4">
        <v>11650026</v>
      </c>
      <c r="B149" s="4" t="s">
        <v>74</v>
      </c>
      <c r="C149" s="2">
        <v>12</v>
      </c>
      <c r="D149" s="2">
        <v>3</v>
      </c>
      <c r="E149" s="2">
        <v>15</v>
      </c>
      <c r="F149" s="5">
        <v>0</v>
      </c>
      <c r="G149" s="5">
        <v>0</v>
      </c>
      <c r="H149" s="5">
        <v>0</v>
      </c>
      <c r="I149" s="5">
        <v>1</v>
      </c>
      <c r="J149" s="5">
        <v>1</v>
      </c>
      <c r="K149" s="5">
        <v>0</v>
      </c>
      <c r="L149" s="5">
        <v>2</v>
      </c>
      <c r="M149" s="5">
        <v>0</v>
      </c>
      <c r="N149" s="5">
        <v>1</v>
      </c>
      <c r="O149" s="5">
        <v>0</v>
      </c>
      <c r="P149" s="5">
        <v>2</v>
      </c>
      <c r="Q149" s="5">
        <v>1</v>
      </c>
      <c r="R149" s="5">
        <v>6</v>
      </c>
      <c r="S149" s="5">
        <v>1</v>
      </c>
    </row>
    <row r="150" spans="1:19" ht="15.9" customHeight="1">
      <c r="A150" s="4">
        <v>11650034</v>
      </c>
      <c r="B150" s="4" t="s">
        <v>75</v>
      </c>
      <c r="C150" s="2">
        <v>58</v>
      </c>
      <c r="D150" s="2">
        <v>3</v>
      </c>
      <c r="E150" s="2">
        <v>61</v>
      </c>
      <c r="F150" s="5">
        <v>2</v>
      </c>
      <c r="G150" s="5">
        <v>0</v>
      </c>
      <c r="H150" s="5">
        <v>5</v>
      </c>
      <c r="I150" s="5">
        <v>0</v>
      </c>
      <c r="J150" s="5">
        <v>4</v>
      </c>
      <c r="K150" s="5">
        <v>0</v>
      </c>
      <c r="L150" s="5">
        <v>4</v>
      </c>
      <c r="M150" s="5">
        <v>0</v>
      </c>
      <c r="N150" s="5">
        <v>1</v>
      </c>
      <c r="O150" s="5">
        <v>0</v>
      </c>
      <c r="P150" s="5">
        <v>14</v>
      </c>
      <c r="Q150" s="5">
        <v>1</v>
      </c>
      <c r="R150" s="5">
        <v>28</v>
      </c>
      <c r="S150" s="5">
        <v>2</v>
      </c>
    </row>
    <row r="151" spans="1:19" ht="15.9" customHeight="1">
      <c r="A151" s="4">
        <v>11660001</v>
      </c>
      <c r="B151" s="4" t="s">
        <v>157</v>
      </c>
      <c r="C151" s="2">
        <v>92</v>
      </c>
      <c r="D151" s="2">
        <v>21</v>
      </c>
      <c r="E151" s="2">
        <v>113</v>
      </c>
      <c r="F151" s="5">
        <v>5</v>
      </c>
      <c r="G151" s="5">
        <v>1</v>
      </c>
      <c r="H151" s="5">
        <v>13</v>
      </c>
      <c r="I151" s="5">
        <v>6</v>
      </c>
      <c r="J151" s="5">
        <v>5</v>
      </c>
      <c r="K151" s="5">
        <v>3</v>
      </c>
      <c r="L151" s="5">
        <v>11</v>
      </c>
      <c r="M151" s="5">
        <v>1</v>
      </c>
      <c r="N151" s="5">
        <v>6</v>
      </c>
      <c r="O151" s="5">
        <v>1</v>
      </c>
      <c r="P151" s="5">
        <v>11</v>
      </c>
      <c r="Q151" s="5">
        <v>5</v>
      </c>
      <c r="R151" s="5">
        <v>41</v>
      </c>
      <c r="S151" s="5">
        <v>4</v>
      </c>
    </row>
    <row r="152" spans="1:19" ht="15.9" customHeight="1">
      <c r="A152" s="4">
        <v>11660003</v>
      </c>
      <c r="B152" s="4" t="s">
        <v>158</v>
      </c>
      <c r="C152" s="2">
        <v>35</v>
      </c>
      <c r="D152" s="2">
        <v>2</v>
      </c>
      <c r="E152" s="2">
        <v>37</v>
      </c>
      <c r="F152" s="5">
        <v>1</v>
      </c>
      <c r="G152" s="5">
        <v>0</v>
      </c>
      <c r="H152" s="5">
        <v>0</v>
      </c>
      <c r="I152" s="5">
        <v>0</v>
      </c>
      <c r="J152" s="5">
        <v>1</v>
      </c>
      <c r="K152" s="5">
        <v>0</v>
      </c>
      <c r="L152" s="5">
        <v>0</v>
      </c>
      <c r="M152" s="5">
        <v>0</v>
      </c>
      <c r="N152" s="5">
        <v>5</v>
      </c>
      <c r="O152" s="5">
        <v>0</v>
      </c>
      <c r="P152" s="5">
        <v>3</v>
      </c>
      <c r="Q152" s="5">
        <v>1</v>
      </c>
      <c r="R152" s="5">
        <v>25</v>
      </c>
      <c r="S152" s="5">
        <v>1</v>
      </c>
    </row>
    <row r="153" spans="1:19" ht="15.9" customHeight="1">
      <c r="A153" s="4">
        <v>11660007</v>
      </c>
      <c r="B153" s="4" t="s">
        <v>159</v>
      </c>
      <c r="C153" s="2">
        <v>49</v>
      </c>
      <c r="D153" s="2">
        <v>8</v>
      </c>
      <c r="E153" s="2">
        <v>57</v>
      </c>
      <c r="F153" s="5">
        <v>0</v>
      </c>
      <c r="G153" s="5">
        <v>1</v>
      </c>
      <c r="H153" s="5">
        <v>4</v>
      </c>
      <c r="I153" s="5">
        <v>0</v>
      </c>
      <c r="J153" s="5">
        <v>10</v>
      </c>
      <c r="K153" s="5">
        <v>0</v>
      </c>
      <c r="L153" s="5">
        <v>6</v>
      </c>
      <c r="M153" s="5">
        <v>0</v>
      </c>
      <c r="N153" s="5">
        <v>3</v>
      </c>
      <c r="O153" s="5">
        <v>4</v>
      </c>
      <c r="P153" s="5">
        <v>10</v>
      </c>
      <c r="Q153" s="5">
        <v>1</v>
      </c>
      <c r="R153" s="5">
        <v>16</v>
      </c>
      <c r="S153" s="5">
        <v>2</v>
      </c>
    </row>
    <row r="154" spans="1:19" ht="15.9" customHeight="1">
      <c r="A154" s="4">
        <v>11660008</v>
      </c>
      <c r="B154" s="4" t="s">
        <v>160</v>
      </c>
      <c r="C154" s="2">
        <v>16</v>
      </c>
      <c r="D154" s="2">
        <v>0</v>
      </c>
      <c r="E154" s="2">
        <v>16</v>
      </c>
      <c r="F154" s="5">
        <v>0</v>
      </c>
      <c r="G154" s="5">
        <v>0</v>
      </c>
      <c r="H154" s="5">
        <v>0</v>
      </c>
      <c r="I154" s="5">
        <v>0</v>
      </c>
      <c r="J154" s="5">
        <v>1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2</v>
      </c>
      <c r="Q154" s="5">
        <v>0</v>
      </c>
      <c r="R154" s="5">
        <v>13</v>
      </c>
      <c r="S154" s="5">
        <v>0</v>
      </c>
    </row>
    <row r="155" spans="1:19" ht="15.9" customHeight="1">
      <c r="A155" s="4">
        <v>11660009</v>
      </c>
      <c r="B155" s="4" t="s">
        <v>161</v>
      </c>
      <c r="C155" s="2">
        <v>110</v>
      </c>
      <c r="D155" s="2">
        <v>48</v>
      </c>
      <c r="E155" s="2">
        <v>158</v>
      </c>
      <c r="F155" s="5">
        <v>42</v>
      </c>
      <c r="G155" s="5">
        <v>27</v>
      </c>
      <c r="H155" s="5">
        <v>10</v>
      </c>
      <c r="I155" s="5">
        <v>16</v>
      </c>
      <c r="J155" s="5">
        <v>4</v>
      </c>
      <c r="K155" s="5">
        <v>0</v>
      </c>
      <c r="L155" s="5">
        <v>6</v>
      </c>
      <c r="M155" s="5">
        <v>0</v>
      </c>
      <c r="N155" s="5">
        <v>4</v>
      </c>
      <c r="O155" s="5">
        <v>0</v>
      </c>
      <c r="P155" s="5">
        <v>15</v>
      </c>
      <c r="Q155" s="5">
        <v>3</v>
      </c>
      <c r="R155" s="5">
        <v>29</v>
      </c>
      <c r="S155" s="5">
        <v>2</v>
      </c>
    </row>
    <row r="156" spans="1:19" ht="15.9" customHeight="1">
      <c r="A156" s="4">
        <v>11660011</v>
      </c>
      <c r="B156" s="4" t="s">
        <v>162</v>
      </c>
      <c r="C156" s="2">
        <v>47</v>
      </c>
      <c r="D156" s="2">
        <v>7</v>
      </c>
      <c r="E156" s="2">
        <v>54</v>
      </c>
      <c r="F156" s="5">
        <v>1</v>
      </c>
      <c r="G156" s="5">
        <v>0</v>
      </c>
      <c r="H156" s="5">
        <v>2</v>
      </c>
      <c r="I156" s="5">
        <v>0</v>
      </c>
      <c r="J156" s="5">
        <v>2</v>
      </c>
      <c r="K156" s="5">
        <v>1</v>
      </c>
      <c r="L156" s="5">
        <v>2</v>
      </c>
      <c r="M156" s="5">
        <v>0</v>
      </c>
      <c r="N156" s="5">
        <v>1</v>
      </c>
      <c r="O156" s="5">
        <v>0</v>
      </c>
      <c r="P156" s="5">
        <v>4</v>
      </c>
      <c r="Q156" s="5">
        <v>1</v>
      </c>
      <c r="R156" s="5">
        <v>35</v>
      </c>
      <c r="S156" s="5">
        <v>5</v>
      </c>
    </row>
    <row r="157" spans="1:19" ht="15.9" customHeight="1">
      <c r="A157" s="4">
        <v>11660019</v>
      </c>
      <c r="B157" s="4" t="s">
        <v>163</v>
      </c>
      <c r="C157" s="2">
        <v>18</v>
      </c>
      <c r="D157" s="2">
        <v>0</v>
      </c>
      <c r="E157" s="2">
        <v>18</v>
      </c>
      <c r="F157" s="5">
        <v>0</v>
      </c>
      <c r="G157" s="5">
        <v>0</v>
      </c>
      <c r="H157" s="5">
        <v>0</v>
      </c>
      <c r="I157" s="5">
        <v>0</v>
      </c>
      <c r="J157" s="5">
        <v>1</v>
      </c>
      <c r="K157" s="5">
        <v>0</v>
      </c>
      <c r="L157" s="5">
        <v>3</v>
      </c>
      <c r="M157" s="5">
        <v>0</v>
      </c>
      <c r="N157" s="5">
        <v>3</v>
      </c>
      <c r="O157" s="5">
        <v>0</v>
      </c>
      <c r="P157" s="5">
        <v>4</v>
      </c>
      <c r="Q157" s="5">
        <v>0</v>
      </c>
      <c r="R157" s="5">
        <v>7</v>
      </c>
      <c r="S157" s="5">
        <v>0</v>
      </c>
    </row>
    <row r="158" spans="1:19" ht="15.9" customHeight="1">
      <c r="A158" s="4">
        <v>11660020</v>
      </c>
      <c r="B158" s="4" t="s">
        <v>194</v>
      </c>
      <c r="C158" s="2">
        <v>56</v>
      </c>
      <c r="D158" s="2">
        <v>13</v>
      </c>
      <c r="E158" s="2">
        <v>69</v>
      </c>
      <c r="F158" s="5">
        <v>0</v>
      </c>
      <c r="G158" s="5">
        <v>0</v>
      </c>
      <c r="H158" s="5">
        <v>5</v>
      </c>
      <c r="I158" s="5">
        <v>2</v>
      </c>
      <c r="J158" s="5">
        <v>6</v>
      </c>
      <c r="K158" s="5">
        <v>1</v>
      </c>
      <c r="L158" s="5">
        <v>9</v>
      </c>
      <c r="M158" s="5">
        <v>1</v>
      </c>
      <c r="N158" s="5">
        <v>2</v>
      </c>
      <c r="O158" s="5">
        <v>1</v>
      </c>
      <c r="P158" s="5">
        <v>3</v>
      </c>
      <c r="Q158" s="5">
        <v>2</v>
      </c>
      <c r="R158" s="5">
        <v>31</v>
      </c>
      <c r="S158" s="5">
        <v>6</v>
      </c>
    </row>
    <row r="159" spans="1:19" ht="15.9" customHeight="1">
      <c r="A159" s="4">
        <v>11660021</v>
      </c>
      <c r="B159" s="4" t="s">
        <v>164</v>
      </c>
      <c r="C159" s="2">
        <v>21</v>
      </c>
      <c r="D159" s="2">
        <v>3</v>
      </c>
      <c r="E159" s="2">
        <v>24</v>
      </c>
      <c r="F159" s="5">
        <v>0</v>
      </c>
      <c r="G159" s="5">
        <v>0</v>
      </c>
      <c r="H159" s="5">
        <v>1</v>
      </c>
      <c r="I159" s="5">
        <v>1</v>
      </c>
      <c r="J159" s="5">
        <v>1</v>
      </c>
      <c r="K159" s="5">
        <v>0</v>
      </c>
      <c r="L159" s="5">
        <v>1</v>
      </c>
      <c r="M159" s="5">
        <v>1</v>
      </c>
      <c r="N159" s="5">
        <v>3</v>
      </c>
      <c r="O159" s="5">
        <v>0</v>
      </c>
      <c r="P159" s="5">
        <v>3</v>
      </c>
      <c r="Q159" s="5">
        <v>1</v>
      </c>
      <c r="R159" s="5">
        <v>12</v>
      </c>
      <c r="S159" s="5">
        <v>0</v>
      </c>
    </row>
    <row r="160" spans="1:19" ht="15.9" customHeight="1">
      <c r="A160" s="4">
        <v>11660031</v>
      </c>
      <c r="B160" s="4" t="s">
        <v>165</v>
      </c>
      <c r="C160" s="2">
        <v>33</v>
      </c>
      <c r="D160" s="2">
        <v>3</v>
      </c>
      <c r="E160" s="2">
        <v>36</v>
      </c>
      <c r="F160" s="5">
        <v>2</v>
      </c>
      <c r="G160" s="5">
        <v>0</v>
      </c>
      <c r="H160" s="5">
        <v>3</v>
      </c>
      <c r="I160" s="5">
        <v>0</v>
      </c>
      <c r="J160" s="5">
        <v>10</v>
      </c>
      <c r="K160" s="5">
        <v>0</v>
      </c>
      <c r="L160" s="5">
        <v>3</v>
      </c>
      <c r="M160" s="5">
        <v>0</v>
      </c>
      <c r="N160" s="5">
        <v>3</v>
      </c>
      <c r="O160" s="5">
        <v>0</v>
      </c>
      <c r="P160" s="5">
        <v>3</v>
      </c>
      <c r="Q160" s="5">
        <v>1</v>
      </c>
      <c r="R160" s="5">
        <v>9</v>
      </c>
      <c r="S160" s="5">
        <v>2</v>
      </c>
    </row>
    <row r="161" spans="1:19" ht="15.9" customHeight="1">
      <c r="A161" s="4">
        <v>11660032</v>
      </c>
      <c r="B161" s="4" t="s">
        <v>166</v>
      </c>
      <c r="C161" s="2">
        <v>25</v>
      </c>
      <c r="D161" s="2">
        <v>2</v>
      </c>
      <c r="E161" s="2">
        <v>27</v>
      </c>
      <c r="F161" s="5">
        <v>0</v>
      </c>
      <c r="G161" s="5">
        <v>0</v>
      </c>
      <c r="H161" s="5">
        <v>1</v>
      </c>
      <c r="I161" s="5">
        <v>0</v>
      </c>
      <c r="J161" s="5">
        <v>3</v>
      </c>
      <c r="K161" s="5">
        <v>1</v>
      </c>
      <c r="L161" s="5">
        <v>3</v>
      </c>
      <c r="M161" s="5">
        <v>0</v>
      </c>
      <c r="N161" s="5">
        <v>0</v>
      </c>
      <c r="O161" s="5">
        <v>0</v>
      </c>
      <c r="P161" s="5">
        <v>4</v>
      </c>
      <c r="Q161" s="5">
        <v>0</v>
      </c>
      <c r="R161" s="5">
        <v>14</v>
      </c>
      <c r="S161" s="5">
        <v>1</v>
      </c>
    </row>
    <row r="162" spans="1:19" ht="15.9" customHeight="1">
      <c r="A162" s="4">
        <v>11660041</v>
      </c>
      <c r="B162" s="4" t="s">
        <v>168</v>
      </c>
      <c r="C162" s="2">
        <v>27</v>
      </c>
      <c r="D162" s="2">
        <v>7</v>
      </c>
      <c r="E162" s="2">
        <v>34</v>
      </c>
      <c r="F162" s="5">
        <v>1</v>
      </c>
      <c r="G162" s="5">
        <v>0</v>
      </c>
      <c r="H162" s="5">
        <v>1</v>
      </c>
      <c r="I162" s="5">
        <v>1</v>
      </c>
      <c r="J162" s="5">
        <v>4</v>
      </c>
      <c r="K162" s="5">
        <v>1</v>
      </c>
      <c r="L162" s="5">
        <v>0</v>
      </c>
      <c r="M162" s="5">
        <v>0</v>
      </c>
      <c r="N162" s="5">
        <v>2</v>
      </c>
      <c r="O162" s="5">
        <v>0</v>
      </c>
      <c r="P162" s="5">
        <v>7</v>
      </c>
      <c r="Q162" s="5">
        <v>1</v>
      </c>
      <c r="R162" s="5">
        <v>12</v>
      </c>
      <c r="S162" s="5">
        <v>4</v>
      </c>
    </row>
    <row r="163" spans="1:19" ht="15.9" customHeight="1">
      <c r="A163" s="4">
        <v>11810001</v>
      </c>
      <c r="B163" s="4" t="s">
        <v>176</v>
      </c>
      <c r="C163" s="2">
        <v>166</v>
      </c>
      <c r="D163" s="2">
        <v>38</v>
      </c>
      <c r="E163" s="2">
        <v>204</v>
      </c>
      <c r="F163" s="5">
        <v>40</v>
      </c>
      <c r="G163" s="5">
        <v>12</v>
      </c>
      <c r="H163" s="5">
        <v>16</v>
      </c>
      <c r="I163" s="5">
        <v>8</v>
      </c>
      <c r="J163" s="5">
        <v>30</v>
      </c>
      <c r="K163" s="5">
        <v>6</v>
      </c>
      <c r="L163" s="5">
        <v>10</v>
      </c>
      <c r="M163" s="5">
        <v>2</v>
      </c>
      <c r="N163" s="5">
        <v>4</v>
      </c>
      <c r="O163" s="5">
        <v>0</v>
      </c>
      <c r="P163" s="5">
        <v>23</v>
      </c>
      <c r="Q163" s="5">
        <v>1</v>
      </c>
      <c r="R163" s="5">
        <v>43</v>
      </c>
      <c r="S163" s="5">
        <v>9</v>
      </c>
    </row>
    <row r="164" spans="1:19" ht="15.9" customHeight="1">
      <c r="A164" s="4">
        <v>11810003</v>
      </c>
      <c r="B164" s="4" t="s">
        <v>76</v>
      </c>
      <c r="C164" s="2">
        <v>19</v>
      </c>
      <c r="D164" s="2">
        <v>2</v>
      </c>
      <c r="E164" s="2">
        <v>21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19</v>
      </c>
      <c r="S164" s="5">
        <v>2</v>
      </c>
    </row>
    <row r="165" spans="1:19" ht="15.9" customHeight="1">
      <c r="A165" s="4">
        <v>11810008</v>
      </c>
      <c r="B165" s="4" t="s">
        <v>77</v>
      </c>
      <c r="C165" s="2">
        <v>43</v>
      </c>
      <c r="D165" s="2">
        <v>15</v>
      </c>
      <c r="E165" s="2">
        <v>58</v>
      </c>
      <c r="F165" s="5">
        <v>4</v>
      </c>
      <c r="G165" s="5">
        <v>1</v>
      </c>
      <c r="H165" s="5">
        <v>2</v>
      </c>
      <c r="I165" s="5">
        <v>0</v>
      </c>
      <c r="J165" s="5">
        <v>4</v>
      </c>
      <c r="K165" s="5">
        <v>1</v>
      </c>
      <c r="L165" s="5">
        <v>5</v>
      </c>
      <c r="M165" s="5">
        <v>0</v>
      </c>
      <c r="N165" s="5">
        <v>1</v>
      </c>
      <c r="O165" s="5">
        <v>0</v>
      </c>
      <c r="P165" s="5">
        <v>4</v>
      </c>
      <c r="Q165" s="5">
        <v>0</v>
      </c>
      <c r="R165" s="5">
        <v>23</v>
      </c>
      <c r="S165" s="5">
        <v>13</v>
      </c>
    </row>
    <row r="166" spans="1:19" ht="12.9" customHeight="1">
      <c r="A166" s="4">
        <v>11810013</v>
      </c>
      <c r="B166" s="4" t="s">
        <v>78</v>
      </c>
      <c r="C166" s="2">
        <v>22</v>
      </c>
      <c r="D166" s="2">
        <v>7</v>
      </c>
      <c r="E166" s="2">
        <v>29</v>
      </c>
      <c r="F166" s="5">
        <v>2</v>
      </c>
      <c r="G166" s="5">
        <v>2</v>
      </c>
      <c r="H166" s="5">
        <v>2</v>
      </c>
      <c r="I166" s="5">
        <v>1</v>
      </c>
      <c r="J166" s="5">
        <v>2</v>
      </c>
      <c r="K166" s="5">
        <v>0</v>
      </c>
      <c r="L166" s="5">
        <v>1</v>
      </c>
      <c r="M166" s="5">
        <v>0</v>
      </c>
      <c r="N166" s="5">
        <v>0</v>
      </c>
      <c r="O166" s="5">
        <v>0</v>
      </c>
      <c r="P166" s="5">
        <v>4</v>
      </c>
      <c r="Q166" s="5">
        <v>0</v>
      </c>
      <c r="R166" s="5">
        <v>11</v>
      </c>
      <c r="S166" s="5">
        <v>4</v>
      </c>
    </row>
    <row r="167" spans="1:19" ht="15.9" customHeight="1">
      <c r="A167" s="4">
        <v>11810015</v>
      </c>
      <c r="B167" s="4" t="s">
        <v>79</v>
      </c>
      <c r="C167" s="2">
        <v>142</v>
      </c>
      <c r="D167" s="2">
        <v>38</v>
      </c>
      <c r="E167" s="2">
        <v>180</v>
      </c>
      <c r="F167" s="5">
        <v>18</v>
      </c>
      <c r="G167" s="5">
        <v>11</v>
      </c>
      <c r="H167" s="5">
        <v>25</v>
      </c>
      <c r="I167" s="5">
        <v>5</v>
      </c>
      <c r="J167" s="5">
        <v>20</v>
      </c>
      <c r="K167" s="5">
        <v>2</v>
      </c>
      <c r="L167" s="5">
        <v>21</v>
      </c>
      <c r="M167" s="5">
        <v>4</v>
      </c>
      <c r="N167" s="5">
        <v>6</v>
      </c>
      <c r="O167" s="5">
        <v>2</v>
      </c>
      <c r="P167" s="5">
        <v>11</v>
      </c>
      <c r="Q167" s="5">
        <v>4</v>
      </c>
      <c r="R167" s="5">
        <v>41</v>
      </c>
      <c r="S167" s="5">
        <v>10</v>
      </c>
    </row>
    <row r="168" spans="1:19" ht="15.9" customHeight="1">
      <c r="A168" s="4">
        <v>11810024</v>
      </c>
      <c r="B168" s="4" t="s">
        <v>80</v>
      </c>
      <c r="C168" s="2">
        <v>45</v>
      </c>
      <c r="D168" s="2">
        <v>6</v>
      </c>
      <c r="E168" s="2">
        <v>51</v>
      </c>
      <c r="F168" s="5">
        <v>1</v>
      </c>
      <c r="G168" s="5">
        <v>0</v>
      </c>
      <c r="H168" s="5">
        <v>8</v>
      </c>
      <c r="I168" s="5">
        <v>0</v>
      </c>
      <c r="J168" s="5">
        <v>6</v>
      </c>
      <c r="K168" s="5">
        <v>0</v>
      </c>
      <c r="L168" s="5">
        <v>3</v>
      </c>
      <c r="M168" s="5">
        <v>0</v>
      </c>
      <c r="N168" s="5">
        <v>3</v>
      </c>
      <c r="O168" s="5">
        <v>1</v>
      </c>
      <c r="P168" s="5">
        <v>2</v>
      </c>
      <c r="Q168" s="5">
        <v>1</v>
      </c>
      <c r="R168" s="5">
        <v>22</v>
      </c>
      <c r="S168" s="5">
        <v>4</v>
      </c>
    </row>
    <row r="169" spans="1:19" ht="15.9" customHeight="1">
      <c r="A169" s="4">
        <v>11810028</v>
      </c>
      <c r="B169" s="4" t="s">
        <v>195</v>
      </c>
      <c r="C169" s="2">
        <v>74</v>
      </c>
      <c r="D169" s="2">
        <v>10</v>
      </c>
      <c r="E169" s="2">
        <v>84</v>
      </c>
      <c r="F169" s="5">
        <v>0</v>
      </c>
      <c r="G169" s="5">
        <v>0</v>
      </c>
      <c r="H169" s="5">
        <v>7</v>
      </c>
      <c r="I169" s="5">
        <v>0</v>
      </c>
      <c r="J169" s="5">
        <v>7</v>
      </c>
      <c r="K169" s="5">
        <v>1</v>
      </c>
      <c r="L169" s="5">
        <v>4</v>
      </c>
      <c r="M169" s="5">
        <v>0</v>
      </c>
      <c r="N169" s="5">
        <v>2</v>
      </c>
      <c r="O169" s="5">
        <v>1</v>
      </c>
      <c r="P169" s="5">
        <v>11</v>
      </c>
      <c r="Q169" s="5">
        <v>0</v>
      </c>
      <c r="R169" s="5">
        <v>43</v>
      </c>
      <c r="S169" s="5">
        <v>8</v>
      </c>
    </row>
    <row r="170" spans="1:19" ht="15.9" customHeight="1">
      <c r="A170" s="4">
        <v>11810030</v>
      </c>
      <c r="B170" s="4" t="s">
        <v>81</v>
      </c>
      <c r="C170" s="2">
        <v>28</v>
      </c>
      <c r="D170" s="2">
        <v>4</v>
      </c>
      <c r="E170" s="2">
        <v>32</v>
      </c>
      <c r="F170" s="5">
        <v>0</v>
      </c>
      <c r="G170" s="5">
        <v>1</v>
      </c>
      <c r="H170" s="5">
        <v>5</v>
      </c>
      <c r="I170" s="5">
        <v>0</v>
      </c>
      <c r="J170" s="5">
        <v>2</v>
      </c>
      <c r="K170" s="5">
        <v>1</v>
      </c>
      <c r="L170" s="5">
        <v>1</v>
      </c>
      <c r="M170" s="5">
        <v>0</v>
      </c>
      <c r="N170" s="5">
        <v>3</v>
      </c>
      <c r="O170" s="5">
        <v>0</v>
      </c>
      <c r="P170" s="5">
        <v>7</v>
      </c>
      <c r="Q170" s="5">
        <v>0</v>
      </c>
      <c r="R170" s="5">
        <v>10</v>
      </c>
      <c r="S170" s="5">
        <v>2</v>
      </c>
    </row>
    <row r="171" spans="1:19" ht="15.9" customHeight="1">
      <c r="A171" s="4">
        <v>11810033</v>
      </c>
      <c r="B171" s="4" t="s">
        <v>82</v>
      </c>
      <c r="C171" s="2">
        <v>32</v>
      </c>
      <c r="D171" s="2">
        <v>4</v>
      </c>
      <c r="E171" s="2">
        <v>36</v>
      </c>
      <c r="F171" s="5">
        <v>0</v>
      </c>
      <c r="G171" s="5">
        <v>0</v>
      </c>
      <c r="H171" s="5">
        <v>3</v>
      </c>
      <c r="I171" s="5">
        <v>0</v>
      </c>
      <c r="J171" s="5">
        <v>2</v>
      </c>
      <c r="K171" s="5">
        <v>1</v>
      </c>
      <c r="L171" s="5">
        <v>6</v>
      </c>
      <c r="M171" s="5">
        <v>0</v>
      </c>
      <c r="N171" s="5">
        <v>0</v>
      </c>
      <c r="O171" s="5">
        <v>0</v>
      </c>
      <c r="P171" s="5">
        <v>4</v>
      </c>
      <c r="Q171" s="5">
        <v>0</v>
      </c>
      <c r="R171" s="5">
        <v>17</v>
      </c>
      <c r="S171" s="5">
        <v>3</v>
      </c>
    </row>
    <row r="172" spans="1:19" ht="15.9" customHeight="1">
      <c r="A172" s="4">
        <v>11820007</v>
      </c>
      <c r="B172" s="4" t="s">
        <v>83</v>
      </c>
      <c r="C172" s="2">
        <v>37</v>
      </c>
      <c r="D172" s="2">
        <v>3</v>
      </c>
      <c r="E172" s="2">
        <v>40</v>
      </c>
      <c r="F172" s="5">
        <v>0</v>
      </c>
      <c r="G172" s="5">
        <v>0</v>
      </c>
      <c r="H172" s="5">
        <v>5</v>
      </c>
      <c r="I172" s="5">
        <v>0</v>
      </c>
      <c r="J172" s="5">
        <v>7</v>
      </c>
      <c r="K172" s="5">
        <v>0</v>
      </c>
      <c r="L172" s="5">
        <v>6</v>
      </c>
      <c r="M172" s="5">
        <v>0</v>
      </c>
      <c r="N172" s="5">
        <v>0</v>
      </c>
      <c r="O172" s="5">
        <v>0</v>
      </c>
      <c r="P172" s="5">
        <v>4</v>
      </c>
      <c r="Q172" s="5">
        <v>0</v>
      </c>
      <c r="R172" s="5">
        <v>15</v>
      </c>
      <c r="S172" s="5">
        <v>3</v>
      </c>
    </row>
    <row r="173" spans="1:19" ht="15.9" customHeight="1">
      <c r="A173" s="4">
        <v>11820008</v>
      </c>
      <c r="B173" s="4" t="s">
        <v>84</v>
      </c>
      <c r="C173" s="2">
        <v>135</v>
      </c>
      <c r="D173" s="2">
        <v>45</v>
      </c>
      <c r="E173" s="2">
        <v>180</v>
      </c>
      <c r="F173" s="5">
        <v>22</v>
      </c>
      <c r="G173" s="5">
        <v>34</v>
      </c>
      <c r="H173" s="5">
        <v>25</v>
      </c>
      <c r="I173" s="5">
        <v>1</v>
      </c>
      <c r="J173" s="5">
        <v>26</v>
      </c>
      <c r="K173" s="5">
        <v>1</v>
      </c>
      <c r="L173" s="5">
        <v>15</v>
      </c>
      <c r="M173" s="5">
        <v>2</v>
      </c>
      <c r="N173" s="5">
        <v>13</v>
      </c>
      <c r="O173" s="5">
        <v>2</v>
      </c>
      <c r="P173" s="5">
        <v>19</v>
      </c>
      <c r="Q173" s="5">
        <v>3</v>
      </c>
      <c r="R173" s="5">
        <v>15</v>
      </c>
      <c r="S173" s="5">
        <v>2</v>
      </c>
    </row>
    <row r="174" spans="1:19" ht="15.9" customHeight="1">
      <c r="A174" s="4">
        <v>11820011</v>
      </c>
      <c r="B174" s="4" t="s">
        <v>85</v>
      </c>
      <c r="C174" s="2">
        <v>35</v>
      </c>
      <c r="D174" s="2">
        <v>1</v>
      </c>
      <c r="E174" s="2">
        <v>36</v>
      </c>
      <c r="F174" s="5">
        <v>1</v>
      </c>
      <c r="G174" s="5">
        <v>0</v>
      </c>
      <c r="H174" s="5">
        <v>3</v>
      </c>
      <c r="I174" s="5">
        <v>0</v>
      </c>
      <c r="J174" s="5">
        <v>2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4</v>
      </c>
      <c r="Q174" s="5">
        <v>0</v>
      </c>
      <c r="R174" s="5">
        <v>25</v>
      </c>
      <c r="S174" s="5">
        <v>1</v>
      </c>
    </row>
    <row r="175" spans="1:19" ht="15.9" customHeight="1">
      <c r="A175" s="4">
        <v>11820018</v>
      </c>
      <c r="B175" s="4" t="s">
        <v>196</v>
      </c>
      <c r="C175" s="2">
        <v>111</v>
      </c>
      <c r="D175" s="2">
        <v>12</v>
      </c>
      <c r="E175" s="2">
        <v>123</v>
      </c>
      <c r="F175" s="5">
        <v>11</v>
      </c>
      <c r="G175" s="5">
        <v>3</v>
      </c>
      <c r="H175" s="5">
        <v>18</v>
      </c>
      <c r="I175" s="5">
        <v>1</v>
      </c>
      <c r="J175" s="5">
        <v>20</v>
      </c>
      <c r="K175" s="5">
        <v>2</v>
      </c>
      <c r="L175" s="5">
        <v>20</v>
      </c>
      <c r="M175" s="5">
        <v>0</v>
      </c>
      <c r="N175" s="5">
        <v>13</v>
      </c>
      <c r="O175" s="5">
        <v>1</v>
      </c>
      <c r="P175" s="5">
        <v>11</v>
      </c>
      <c r="Q175" s="5">
        <v>3</v>
      </c>
      <c r="R175" s="5">
        <v>18</v>
      </c>
      <c r="S175" s="5">
        <v>2</v>
      </c>
    </row>
    <row r="176" spans="1:19" ht="15.9" customHeight="1">
      <c r="A176" s="4">
        <v>11820026</v>
      </c>
      <c r="B176" s="4" t="s">
        <v>86</v>
      </c>
      <c r="C176" s="2">
        <v>21</v>
      </c>
      <c r="D176" s="2">
        <v>3</v>
      </c>
      <c r="E176" s="2">
        <v>24</v>
      </c>
      <c r="F176" s="5">
        <v>1</v>
      </c>
      <c r="G176" s="5">
        <v>0</v>
      </c>
      <c r="H176" s="5">
        <v>0</v>
      </c>
      <c r="I176" s="5">
        <v>1</v>
      </c>
      <c r="J176" s="5">
        <v>1</v>
      </c>
      <c r="K176" s="5">
        <v>0</v>
      </c>
      <c r="L176" s="5">
        <v>1</v>
      </c>
      <c r="M176" s="5">
        <v>0</v>
      </c>
      <c r="N176" s="5">
        <v>2</v>
      </c>
      <c r="O176" s="5">
        <v>0</v>
      </c>
      <c r="P176" s="5">
        <v>1</v>
      </c>
      <c r="Q176" s="5">
        <v>2</v>
      </c>
      <c r="R176" s="5">
        <v>15</v>
      </c>
      <c r="S176" s="5">
        <v>0</v>
      </c>
    </row>
    <row r="177" spans="1:19" ht="15.9" customHeight="1">
      <c r="A177" s="4">
        <v>11820027</v>
      </c>
      <c r="B177" s="4" t="s">
        <v>87</v>
      </c>
      <c r="C177" s="2">
        <v>11</v>
      </c>
      <c r="D177" s="2">
        <v>3</v>
      </c>
      <c r="E177" s="2">
        <v>14</v>
      </c>
      <c r="F177" s="5">
        <v>0</v>
      </c>
      <c r="G177" s="5">
        <v>0</v>
      </c>
      <c r="H177" s="5">
        <v>0</v>
      </c>
      <c r="I177" s="5">
        <v>0</v>
      </c>
      <c r="J177" s="5">
        <v>3</v>
      </c>
      <c r="K177" s="5">
        <v>1</v>
      </c>
      <c r="L177" s="5">
        <v>0</v>
      </c>
      <c r="M177" s="5">
        <v>0</v>
      </c>
      <c r="N177" s="5">
        <v>1</v>
      </c>
      <c r="O177" s="5">
        <v>1</v>
      </c>
      <c r="P177" s="5">
        <v>2</v>
      </c>
      <c r="Q177" s="5">
        <v>0</v>
      </c>
      <c r="R177" s="5">
        <v>5</v>
      </c>
      <c r="S177" s="5">
        <v>1</v>
      </c>
    </row>
    <row r="178" spans="1:19" ht="15.9" customHeight="1">
      <c r="A178" s="4">
        <v>11820031</v>
      </c>
      <c r="B178" s="4" t="s">
        <v>88</v>
      </c>
      <c r="C178" s="2">
        <v>20</v>
      </c>
      <c r="D178" s="2">
        <v>6</v>
      </c>
      <c r="E178" s="2">
        <v>26</v>
      </c>
      <c r="F178" s="5">
        <v>0</v>
      </c>
      <c r="G178" s="5">
        <v>0</v>
      </c>
      <c r="H178" s="5">
        <v>2</v>
      </c>
      <c r="I178" s="5">
        <v>0</v>
      </c>
      <c r="J178" s="5">
        <v>6</v>
      </c>
      <c r="K178" s="5">
        <v>0</v>
      </c>
      <c r="L178" s="5">
        <v>4</v>
      </c>
      <c r="M178" s="5">
        <v>0</v>
      </c>
      <c r="N178" s="5">
        <v>1</v>
      </c>
      <c r="O178" s="5">
        <v>0</v>
      </c>
      <c r="P178" s="5">
        <v>1</v>
      </c>
      <c r="Q178" s="5">
        <v>1</v>
      </c>
      <c r="R178" s="5">
        <v>6</v>
      </c>
      <c r="S178" s="5">
        <v>5</v>
      </c>
    </row>
    <row r="179" spans="1:19" ht="15.9" customHeight="1">
      <c r="A179" s="4">
        <v>11820032</v>
      </c>
      <c r="B179" s="4" t="s">
        <v>89</v>
      </c>
      <c r="C179" s="2">
        <v>34</v>
      </c>
      <c r="D179" s="2">
        <v>1</v>
      </c>
      <c r="E179" s="2">
        <v>35</v>
      </c>
      <c r="F179" s="5">
        <v>1</v>
      </c>
      <c r="G179" s="5">
        <v>0</v>
      </c>
      <c r="H179" s="5">
        <v>2</v>
      </c>
      <c r="I179" s="5">
        <v>0</v>
      </c>
      <c r="J179" s="5">
        <v>6</v>
      </c>
      <c r="K179" s="5">
        <v>0</v>
      </c>
      <c r="L179" s="5">
        <v>6</v>
      </c>
      <c r="M179" s="5">
        <v>0</v>
      </c>
      <c r="N179" s="5">
        <v>2</v>
      </c>
      <c r="O179" s="5">
        <v>0</v>
      </c>
      <c r="P179" s="5">
        <v>3</v>
      </c>
      <c r="Q179" s="5">
        <v>0</v>
      </c>
      <c r="R179" s="5">
        <v>14</v>
      </c>
      <c r="S179" s="5">
        <v>1</v>
      </c>
    </row>
    <row r="180" spans="1:19" ht="15.9" customHeight="1">
      <c r="A180" s="4">
        <v>11820034</v>
      </c>
      <c r="B180" s="4" t="s">
        <v>90</v>
      </c>
      <c r="C180" s="2">
        <v>24</v>
      </c>
      <c r="D180" s="2">
        <v>1</v>
      </c>
      <c r="E180" s="2">
        <v>25</v>
      </c>
      <c r="F180" s="5">
        <v>0</v>
      </c>
      <c r="G180" s="5">
        <v>0</v>
      </c>
      <c r="H180" s="5">
        <v>1</v>
      </c>
      <c r="I180" s="5">
        <v>0</v>
      </c>
      <c r="J180" s="5">
        <v>3</v>
      </c>
      <c r="K180" s="5">
        <v>0</v>
      </c>
      <c r="L180" s="5">
        <v>1</v>
      </c>
      <c r="M180" s="5">
        <v>1</v>
      </c>
      <c r="N180" s="5">
        <v>3</v>
      </c>
      <c r="O180" s="5">
        <v>0</v>
      </c>
      <c r="P180" s="5">
        <v>3</v>
      </c>
      <c r="Q180" s="5">
        <v>0</v>
      </c>
      <c r="R180" s="5">
        <v>13</v>
      </c>
      <c r="S180" s="5">
        <v>0</v>
      </c>
    </row>
    <row r="181" spans="1:19" ht="15.9" customHeight="1">
      <c r="A181" s="4">
        <v>11820035</v>
      </c>
      <c r="B181" s="4" t="s">
        <v>91</v>
      </c>
      <c r="C181" s="2">
        <v>10</v>
      </c>
      <c r="D181" s="2">
        <v>1</v>
      </c>
      <c r="E181" s="2">
        <v>11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1</v>
      </c>
      <c r="M181" s="5">
        <v>0</v>
      </c>
      <c r="N181" s="5">
        <v>0</v>
      </c>
      <c r="O181" s="5">
        <v>0</v>
      </c>
      <c r="P181" s="5">
        <v>4</v>
      </c>
      <c r="Q181" s="5">
        <v>0</v>
      </c>
      <c r="R181" s="5">
        <v>5</v>
      </c>
      <c r="S181" s="5">
        <v>1</v>
      </c>
    </row>
  </sheetData>
  <autoFilter ref="A1:S181" xr:uid="{1E5DF26F-253E-4736-AEE4-AE300C354731}">
    <filterColumn colId="2" showButton="0"/>
    <filterColumn colId="3" showButton="0"/>
    <filterColumn colId="5" showButton="0"/>
    <filterColumn colId="7" showButton="0"/>
    <filterColumn colId="9" showButton="0"/>
    <filterColumn colId="11" showButton="0"/>
    <filterColumn colId="13" showButton="0"/>
    <filterColumn colId="15" showButton="0"/>
    <filterColumn colId="17" showButton="0"/>
    <sortState xmlns:xlrd2="http://schemas.microsoft.com/office/spreadsheetml/2017/richdata2" ref="A4:S181">
      <sortCondition ref="A1:A2"/>
    </sortState>
  </autoFilter>
  <mergeCells count="10">
    <mergeCell ref="L1:M1"/>
    <mergeCell ref="N1:O1"/>
    <mergeCell ref="P1:Q1"/>
    <mergeCell ref="R1:S1"/>
    <mergeCell ref="A1:A2"/>
    <mergeCell ref="B1:B2"/>
    <mergeCell ref="C1:E1"/>
    <mergeCell ref="F1:G1"/>
    <mergeCell ref="H1:I1"/>
    <mergeCell ref="J1:K1"/>
  </mergeCells>
  <pageMargins left="0.78740157499999996" right="0.78740157499999996" top="0.984251969" bottom="0.984251969" header="0.4921259845" footer="0.4921259845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E0E46B-AF3C-4A90-8CFE-877D0CAE2203}">
  <sheetPr codeName="Feuil6"/>
  <dimension ref="A1:V177"/>
  <sheetViews>
    <sheetView showGridLines="0" workbookViewId="0">
      <selection activeCell="Z734" sqref="Z734:AA734"/>
    </sheetView>
  </sheetViews>
  <sheetFormatPr baseColWidth="10" defaultRowHeight="14.4"/>
  <cols>
    <col min="1" max="1" width="6.296875" style="1" bestFit="1" customWidth="1"/>
    <col min="2" max="2" width="21.19921875" style="1" bestFit="1" customWidth="1"/>
    <col min="3" max="5" width="4.09765625" style="1" customWidth="1"/>
    <col min="6" max="7" width="3.5" style="1" customWidth="1"/>
    <col min="8" max="9" width="3.69921875" style="1" customWidth="1"/>
    <col min="10" max="10" width="3.5" style="1" customWidth="1"/>
    <col min="11" max="11" width="2.69921875" style="1" customWidth="1"/>
    <col min="12" max="12" width="3.3984375" style="1" customWidth="1"/>
    <col min="13" max="13" width="2.59765625" style="1" customWidth="1"/>
    <col min="14" max="14" width="3.3984375" style="1" customWidth="1"/>
    <col min="15" max="15" width="2.59765625" style="1" customWidth="1"/>
    <col min="16" max="16" width="4.09765625" style="1" customWidth="1"/>
    <col min="17" max="17" width="3.3984375" style="1" customWidth="1"/>
    <col min="18" max="18" width="4.09765625" style="1" customWidth="1"/>
    <col min="19" max="19" width="3.3984375" style="1" customWidth="1"/>
    <col min="20" max="20" width="11" style="1"/>
    <col min="21" max="21" width="16" style="1" bestFit="1" customWidth="1"/>
    <col min="22" max="256" width="11" style="1"/>
    <col min="257" max="257" width="5.59765625" style="1" customWidth="1"/>
    <col min="258" max="258" width="21.19921875" style="1" bestFit="1" customWidth="1"/>
    <col min="259" max="261" width="4.09765625" style="1" customWidth="1"/>
    <col min="262" max="263" width="3.5" style="1" customWidth="1"/>
    <col min="264" max="265" width="3.69921875" style="1" customWidth="1"/>
    <col min="266" max="266" width="3.5" style="1" customWidth="1"/>
    <col min="267" max="267" width="2.69921875" style="1" customWidth="1"/>
    <col min="268" max="268" width="3.3984375" style="1" customWidth="1"/>
    <col min="269" max="269" width="2.59765625" style="1" customWidth="1"/>
    <col min="270" max="270" width="3.3984375" style="1" customWidth="1"/>
    <col min="271" max="271" width="2.59765625" style="1" customWidth="1"/>
    <col min="272" max="272" width="4.09765625" style="1" customWidth="1"/>
    <col min="273" max="273" width="3.3984375" style="1" customWidth="1"/>
    <col min="274" max="274" width="4.09765625" style="1" customWidth="1"/>
    <col min="275" max="275" width="3.3984375" style="1" customWidth="1"/>
    <col min="276" max="512" width="11" style="1"/>
    <col min="513" max="513" width="5.59765625" style="1" customWidth="1"/>
    <col min="514" max="514" width="21.19921875" style="1" bestFit="1" customWidth="1"/>
    <col min="515" max="517" width="4.09765625" style="1" customWidth="1"/>
    <col min="518" max="519" width="3.5" style="1" customWidth="1"/>
    <col min="520" max="521" width="3.69921875" style="1" customWidth="1"/>
    <col min="522" max="522" width="3.5" style="1" customWidth="1"/>
    <col min="523" max="523" width="2.69921875" style="1" customWidth="1"/>
    <col min="524" max="524" width="3.3984375" style="1" customWidth="1"/>
    <col min="525" max="525" width="2.59765625" style="1" customWidth="1"/>
    <col min="526" max="526" width="3.3984375" style="1" customWidth="1"/>
    <col min="527" max="527" width="2.59765625" style="1" customWidth="1"/>
    <col min="528" max="528" width="4.09765625" style="1" customWidth="1"/>
    <col min="529" max="529" width="3.3984375" style="1" customWidth="1"/>
    <col min="530" max="530" width="4.09765625" style="1" customWidth="1"/>
    <col min="531" max="531" width="3.3984375" style="1" customWidth="1"/>
    <col min="532" max="768" width="11" style="1"/>
    <col min="769" max="769" width="5.59765625" style="1" customWidth="1"/>
    <col min="770" max="770" width="21.19921875" style="1" bestFit="1" customWidth="1"/>
    <col min="771" max="773" width="4.09765625" style="1" customWidth="1"/>
    <col min="774" max="775" width="3.5" style="1" customWidth="1"/>
    <col min="776" max="777" width="3.69921875" style="1" customWidth="1"/>
    <col min="778" max="778" width="3.5" style="1" customWidth="1"/>
    <col min="779" max="779" width="2.69921875" style="1" customWidth="1"/>
    <col min="780" max="780" width="3.3984375" style="1" customWidth="1"/>
    <col min="781" max="781" width="2.59765625" style="1" customWidth="1"/>
    <col min="782" max="782" width="3.3984375" style="1" customWidth="1"/>
    <col min="783" max="783" width="2.59765625" style="1" customWidth="1"/>
    <col min="784" max="784" width="4.09765625" style="1" customWidth="1"/>
    <col min="785" max="785" width="3.3984375" style="1" customWidth="1"/>
    <col min="786" max="786" width="4.09765625" style="1" customWidth="1"/>
    <col min="787" max="787" width="3.3984375" style="1" customWidth="1"/>
    <col min="788" max="1024" width="11" style="1"/>
    <col min="1025" max="1025" width="5.59765625" style="1" customWidth="1"/>
    <col min="1026" max="1026" width="21.19921875" style="1" bestFit="1" customWidth="1"/>
    <col min="1027" max="1029" width="4.09765625" style="1" customWidth="1"/>
    <col min="1030" max="1031" width="3.5" style="1" customWidth="1"/>
    <col min="1032" max="1033" width="3.69921875" style="1" customWidth="1"/>
    <col min="1034" max="1034" width="3.5" style="1" customWidth="1"/>
    <col min="1035" max="1035" width="2.69921875" style="1" customWidth="1"/>
    <col min="1036" max="1036" width="3.3984375" style="1" customWidth="1"/>
    <col min="1037" max="1037" width="2.59765625" style="1" customWidth="1"/>
    <col min="1038" max="1038" width="3.3984375" style="1" customWidth="1"/>
    <col min="1039" max="1039" width="2.59765625" style="1" customWidth="1"/>
    <col min="1040" max="1040" width="4.09765625" style="1" customWidth="1"/>
    <col min="1041" max="1041" width="3.3984375" style="1" customWidth="1"/>
    <col min="1042" max="1042" width="4.09765625" style="1" customWidth="1"/>
    <col min="1043" max="1043" width="3.3984375" style="1" customWidth="1"/>
    <col min="1044" max="1280" width="11" style="1"/>
    <col min="1281" max="1281" width="5.59765625" style="1" customWidth="1"/>
    <col min="1282" max="1282" width="21.19921875" style="1" bestFit="1" customWidth="1"/>
    <col min="1283" max="1285" width="4.09765625" style="1" customWidth="1"/>
    <col min="1286" max="1287" width="3.5" style="1" customWidth="1"/>
    <col min="1288" max="1289" width="3.69921875" style="1" customWidth="1"/>
    <col min="1290" max="1290" width="3.5" style="1" customWidth="1"/>
    <col min="1291" max="1291" width="2.69921875" style="1" customWidth="1"/>
    <col min="1292" max="1292" width="3.3984375" style="1" customWidth="1"/>
    <col min="1293" max="1293" width="2.59765625" style="1" customWidth="1"/>
    <col min="1294" max="1294" width="3.3984375" style="1" customWidth="1"/>
    <col min="1295" max="1295" width="2.59765625" style="1" customWidth="1"/>
    <col min="1296" max="1296" width="4.09765625" style="1" customWidth="1"/>
    <col min="1297" max="1297" width="3.3984375" style="1" customWidth="1"/>
    <col min="1298" max="1298" width="4.09765625" style="1" customWidth="1"/>
    <col min="1299" max="1299" width="3.3984375" style="1" customWidth="1"/>
    <col min="1300" max="1536" width="11" style="1"/>
    <col min="1537" max="1537" width="5.59765625" style="1" customWidth="1"/>
    <col min="1538" max="1538" width="21.19921875" style="1" bestFit="1" customWidth="1"/>
    <col min="1539" max="1541" width="4.09765625" style="1" customWidth="1"/>
    <col min="1542" max="1543" width="3.5" style="1" customWidth="1"/>
    <col min="1544" max="1545" width="3.69921875" style="1" customWidth="1"/>
    <col min="1546" max="1546" width="3.5" style="1" customWidth="1"/>
    <col min="1547" max="1547" width="2.69921875" style="1" customWidth="1"/>
    <col min="1548" max="1548" width="3.3984375" style="1" customWidth="1"/>
    <col min="1549" max="1549" width="2.59765625" style="1" customWidth="1"/>
    <col min="1550" max="1550" width="3.3984375" style="1" customWidth="1"/>
    <col min="1551" max="1551" width="2.59765625" style="1" customWidth="1"/>
    <col min="1552" max="1552" width="4.09765625" style="1" customWidth="1"/>
    <col min="1553" max="1553" width="3.3984375" style="1" customWidth="1"/>
    <col min="1554" max="1554" width="4.09765625" style="1" customWidth="1"/>
    <col min="1555" max="1555" width="3.3984375" style="1" customWidth="1"/>
    <col min="1556" max="1792" width="11" style="1"/>
    <col min="1793" max="1793" width="5.59765625" style="1" customWidth="1"/>
    <col min="1794" max="1794" width="21.19921875" style="1" bestFit="1" customWidth="1"/>
    <col min="1795" max="1797" width="4.09765625" style="1" customWidth="1"/>
    <col min="1798" max="1799" width="3.5" style="1" customWidth="1"/>
    <col min="1800" max="1801" width="3.69921875" style="1" customWidth="1"/>
    <col min="1802" max="1802" width="3.5" style="1" customWidth="1"/>
    <col min="1803" max="1803" width="2.69921875" style="1" customWidth="1"/>
    <col min="1804" max="1804" width="3.3984375" style="1" customWidth="1"/>
    <col min="1805" max="1805" width="2.59765625" style="1" customWidth="1"/>
    <col min="1806" max="1806" width="3.3984375" style="1" customWidth="1"/>
    <col min="1807" max="1807" width="2.59765625" style="1" customWidth="1"/>
    <col min="1808" max="1808" width="4.09765625" style="1" customWidth="1"/>
    <col min="1809" max="1809" width="3.3984375" style="1" customWidth="1"/>
    <col min="1810" max="1810" width="4.09765625" style="1" customWidth="1"/>
    <col min="1811" max="1811" width="3.3984375" style="1" customWidth="1"/>
    <col min="1812" max="2048" width="11" style="1"/>
    <col min="2049" max="2049" width="5.59765625" style="1" customWidth="1"/>
    <col min="2050" max="2050" width="21.19921875" style="1" bestFit="1" customWidth="1"/>
    <col min="2051" max="2053" width="4.09765625" style="1" customWidth="1"/>
    <col min="2054" max="2055" width="3.5" style="1" customWidth="1"/>
    <col min="2056" max="2057" width="3.69921875" style="1" customWidth="1"/>
    <col min="2058" max="2058" width="3.5" style="1" customWidth="1"/>
    <col min="2059" max="2059" width="2.69921875" style="1" customWidth="1"/>
    <col min="2060" max="2060" width="3.3984375" style="1" customWidth="1"/>
    <col min="2061" max="2061" width="2.59765625" style="1" customWidth="1"/>
    <col min="2062" max="2062" width="3.3984375" style="1" customWidth="1"/>
    <col min="2063" max="2063" width="2.59765625" style="1" customWidth="1"/>
    <col min="2064" max="2064" width="4.09765625" style="1" customWidth="1"/>
    <col min="2065" max="2065" width="3.3984375" style="1" customWidth="1"/>
    <col min="2066" max="2066" width="4.09765625" style="1" customWidth="1"/>
    <col min="2067" max="2067" width="3.3984375" style="1" customWidth="1"/>
    <col min="2068" max="2304" width="11" style="1"/>
    <col min="2305" max="2305" width="5.59765625" style="1" customWidth="1"/>
    <col min="2306" max="2306" width="21.19921875" style="1" bestFit="1" customWidth="1"/>
    <col min="2307" max="2309" width="4.09765625" style="1" customWidth="1"/>
    <col min="2310" max="2311" width="3.5" style="1" customWidth="1"/>
    <col min="2312" max="2313" width="3.69921875" style="1" customWidth="1"/>
    <col min="2314" max="2314" width="3.5" style="1" customWidth="1"/>
    <col min="2315" max="2315" width="2.69921875" style="1" customWidth="1"/>
    <col min="2316" max="2316" width="3.3984375" style="1" customWidth="1"/>
    <col min="2317" max="2317" width="2.59765625" style="1" customWidth="1"/>
    <col min="2318" max="2318" width="3.3984375" style="1" customWidth="1"/>
    <col min="2319" max="2319" width="2.59765625" style="1" customWidth="1"/>
    <col min="2320" max="2320" width="4.09765625" style="1" customWidth="1"/>
    <col min="2321" max="2321" width="3.3984375" style="1" customWidth="1"/>
    <col min="2322" max="2322" width="4.09765625" style="1" customWidth="1"/>
    <col min="2323" max="2323" width="3.3984375" style="1" customWidth="1"/>
    <col min="2324" max="2560" width="11" style="1"/>
    <col min="2561" max="2561" width="5.59765625" style="1" customWidth="1"/>
    <col min="2562" max="2562" width="21.19921875" style="1" bestFit="1" customWidth="1"/>
    <col min="2563" max="2565" width="4.09765625" style="1" customWidth="1"/>
    <col min="2566" max="2567" width="3.5" style="1" customWidth="1"/>
    <col min="2568" max="2569" width="3.69921875" style="1" customWidth="1"/>
    <col min="2570" max="2570" width="3.5" style="1" customWidth="1"/>
    <col min="2571" max="2571" width="2.69921875" style="1" customWidth="1"/>
    <col min="2572" max="2572" width="3.3984375" style="1" customWidth="1"/>
    <col min="2573" max="2573" width="2.59765625" style="1" customWidth="1"/>
    <col min="2574" max="2574" width="3.3984375" style="1" customWidth="1"/>
    <col min="2575" max="2575" width="2.59765625" style="1" customWidth="1"/>
    <col min="2576" max="2576" width="4.09765625" style="1" customWidth="1"/>
    <col min="2577" max="2577" width="3.3984375" style="1" customWidth="1"/>
    <col min="2578" max="2578" width="4.09765625" style="1" customWidth="1"/>
    <col min="2579" max="2579" width="3.3984375" style="1" customWidth="1"/>
    <col min="2580" max="2816" width="11" style="1"/>
    <col min="2817" max="2817" width="5.59765625" style="1" customWidth="1"/>
    <col min="2818" max="2818" width="21.19921875" style="1" bestFit="1" customWidth="1"/>
    <col min="2819" max="2821" width="4.09765625" style="1" customWidth="1"/>
    <col min="2822" max="2823" width="3.5" style="1" customWidth="1"/>
    <col min="2824" max="2825" width="3.69921875" style="1" customWidth="1"/>
    <col min="2826" max="2826" width="3.5" style="1" customWidth="1"/>
    <col min="2827" max="2827" width="2.69921875" style="1" customWidth="1"/>
    <col min="2828" max="2828" width="3.3984375" style="1" customWidth="1"/>
    <col min="2829" max="2829" width="2.59765625" style="1" customWidth="1"/>
    <col min="2830" max="2830" width="3.3984375" style="1" customWidth="1"/>
    <col min="2831" max="2831" width="2.59765625" style="1" customWidth="1"/>
    <col min="2832" max="2832" width="4.09765625" style="1" customWidth="1"/>
    <col min="2833" max="2833" width="3.3984375" style="1" customWidth="1"/>
    <col min="2834" max="2834" width="4.09765625" style="1" customWidth="1"/>
    <col min="2835" max="2835" width="3.3984375" style="1" customWidth="1"/>
    <col min="2836" max="3072" width="11" style="1"/>
    <col min="3073" max="3073" width="5.59765625" style="1" customWidth="1"/>
    <col min="3074" max="3074" width="21.19921875" style="1" bestFit="1" customWidth="1"/>
    <col min="3075" max="3077" width="4.09765625" style="1" customWidth="1"/>
    <col min="3078" max="3079" width="3.5" style="1" customWidth="1"/>
    <col min="3080" max="3081" width="3.69921875" style="1" customWidth="1"/>
    <col min="3082" max="3082" width="3.5" style="1" customWidth="1"/>
    <col min="3083" max="3083" width="2.69921875" style="1" customWidth="1"/>
    <col min="3084" max="3084" width="3.3984375" style="1" customWidth="1"/>
    <col min="3085" max="3085" width="2.59765625" style="1" customWidth="1"/>
    <col min="3086" max="3086" width="3.3984375" style="1" customWidth="1"/>
    <col min="3087" max="3087" width="2.59765625" style="1" customWidth="1"/>
    <col min="3088" max="3088" width="4.09765625" style="1" customWidth="1"/>
    <col min="3089" max="3089" width="3.3984375" style="1" customWidth="1"/>
    <col min="3090" max="3090" width="4.09765625" style="1" customWidth="1"/>
    <col min="3091" max="3091" width="3.3984375" style="1" customWidth="1"/>
    <col min="3092" max="3328" width="11" style="1"/>
    <col min="3329" max="3329" width="5.59765625" style="1" customWidth="1"/>
    <col min="3330" max="3330" width="21.19921875" style="1" bestFit="1" customWidth="1"/>
    <col min="3331" max="3333" width="4.09765625" style="1" customWidth="1"/>
    <col min="3334" max="3335" width="3.5" style="1" customWidth="1"/>
    <col min="3336" max="3337" width="3.69921875" style="1" customWidth="1"/>
    <col min="3338" max="3338" width="3.5" style="1" customWidth="1"/>
    <col min="3339" max="3339" width="2.69921875" style="1" customWidth="1"/>
    <col min="3340" max="3340" width="3.3984375" style="1" customWidth="1"/>
    <col min="3341" max="3341" width="2.59765625" style="1" customWidth="1"/>
    <col min="3342" max="3342" width="3.3984375" style="1" customWidth="1"/>
    <col min="3343" max="3343" width="2.59765625" style="1" customWidth="1"/>
    <col min="3344" max="3344" width="4.09765625" style="1" customWidth="1"/>
    <col min="3345" max="3345" width="3.3984375" style="1" customWidth="1"/>
    <col min="3346" max="3346" width="4.09765625" style="1" customWidth="1"/>
    <col min="3347" max="3347" width="3.3984375" style="1" customWidth="1"/>
    <col min="3348" max="3584" width="11" style="1"/>
    <col min="3585" max="3585" width="5.59765625" style="1" customWidth="1"/>
    <col min="3586" max="3586" width="21.19921875" style="1" bestFit="1" customWidth="1"/>
    <col min="3587" max="3589" width="4.09765625" style="1" customWidth="1"/>
    <col min="3590" max="3591" width="3.5" style="1" customWidth="1"/>
    <col min="3592" max="3593" width="3.69921875" style="1" customWidth="1"/>
    <col min="3594" max="3594" width="3.5" style="1" customWidth="1"/>
    <col min="3595" max="3595" width="2.69921875" style="1" customWidth="1"/>
    <col min="3596" max="3596" width="3.3984375" style="1" customWidth="1"/>
    <col min="3597" max="3597" width="2.59765625" style="1" customWidth="1"/>
    <col min="3598" max="3598" width="3.3984375" style="1" customWidth="1"/>
    <col min="3599" max="3599" width="2.59765625" style="1" customWidth="1"/>
    <col min="3600" max="3600" width="4.09765625" style="1" customWidth="1"/>
    <col min="3601" max="3601" width="3.3984375" style="1" customWidth="1"/>
    <col min="3602" max="3602" width="4.09765625" style="1" customWidth="1"/>
    <col min="3603" max="3603" width="3.3984375" style="1" customWidth="1"/>
    <col min="3604" max="3840" width="11" style="1"/>
    <col min="3841" max="3841" width="5.59765625" style="1" customWidth="1"/>
    <col min="3842" max="3842" width="21.19921875" style="1" bestFit="1" customWidth="1"/>
    <col min="3843" max="3845" width="4.09765625" style="1" customWidth="1"/>
    <col min="3846" max="3847" width="3.5" style="1" customWidth="1"/>
    <col min="3848" max="3849" width="3.69921875" style="1" customWidth="1"/>
    <col min="3850" max="3850" width="3.5" style="1" customWidth="1"/>
    <col min="3851" max="3851" width="2.69921875" style="1" customWidth="1"/>
    <col min="3852" max="3852" width="3.3984375" style="1" customWidth="1"/>
    <col min="3853" max="3853" width="2.59765625" style="1" customWidth="1"/>
    <col min="3854" max="3854" width="3.3984375" style="1" customWidth="1"/>
    <col min="3855" max="3855" width="2.59765625" style="1" customWidth="1"/>
    <col min="3856" max="3856" width="4.09765625" style="1" customWidth="1"/>
    <col min="3857" max="3857" width="3.3984375" style="1" customWidth="1"/>
    <col min="3858" max="3858" width="4.09765625" style="1" customWidth="1"/>
    <col min="3859" max="3859" width="3.3984375" style="1" customWidth="1"/>
    <col min="3860" max="4096" width="11" style="1"/>
    <col min="4097" max="4097" width="5.59765625" style="1" customWidth="1"/>
    <col min="4098" max="4098" width="21.19921875" style="1" bestFit="1" customWidth="1"/>
    <col min="4099" max="4101" width="4.09765625" style="1" customWidth="1"/>
    <col min="4102" max="4103" width="3.5" style="1" customWidth="1"/>
    <col min="4104" max="4105" width="3.69921875" style="1" customWidth="1"/>
    <col min="4106" max="4106" width="3.5" style="1" customWidth="1"/>
    <col min="4107" max="4107" width="2.69921875" style="1" customWidth="1"/>
    <col min="4108" max="4108" width="3.3984375" style="1" customWidth="1"/>
    <col min="4109" max="4109" width="2.59765625" style="1" customWidth="1"/>
    <col min="4110" max="4110" width="3.3984375" style="1" customWidth="1"/>
    <col min="4111" max="4111" width="2.59765625" style="1" customWidth="1"/>
    <col min="4112" max="4112" width="4.09765625" style="1" customWidth="1"/>
    <col min="4113" max="4113" width="3.3984375" style="1" customWidth="1"/>
    <col min="4114" max="4114" width="4.09765625" style="1" customWidth="1"/>
    <col min="4115" max="4115" width="3.3984375" style="1" customWidth="1"/>
    <col min="4116" max="4352" width="11" style="1"/>
    <col min="4353" max="4353" width="5.59765625" style="1" customWidth="1"/>
    <col min="4354" max="4354" width="21.19921875" style="1" bestFit="1" customWidth="1"/>
    <col min="4355" max="4357" width="4.09765625" style="1" customWidth="1"/>
    <col min="4358" max="4359" width="3.5" style="1" customWidth="1"/>
    <col min="4360" max="4361" width="3.69921875" style="1" customWidth="1"/>
    <col min="4362" max="4362" width="3.5" style="1" customWidth="1"/>
    <col min="4363" max="4363" width="2.69921875" style="1" customWidth="1"/>
    <col min="4364" max="4364" width="3.3984375" style="1" customWidth="1"/>
    <col min="4365" max="4365" width="2.59765625" style="1" customWidth="1"/>
    <col min="4366" max="4366" width="3.3984375" style="1" customWidth="1"/>
    <col min="4367" max="4367" width="2.59765625" style="1" customWidth="1"/>
    <col min="4368" max="4368" width="4.09765625" style="1" customWidth="1"/>
    <col min="4369" max="4369" width="3.3984375" style="1" customWidth="1"/>
    <col min="4370" max="4370" width="4.09765625" style="1" customWidth="1"/>
    <col min="4371" max="4371" width="3.3984375" style="1" customWidth="1"/>
    <col min="4372" max="4608" width="11" style="1"/>
    <col min="4609" max="4609" width="5.59765625" style="1" customWidth="1"/>
    <col min="4610" max="4610" width="21.19921875" style="1" bestFit="1" customWidth="1"/>
    <col min="4611" max="4613" width="4.09765625" style="1" customWidth="1"/>
    <col min="4614" max="4615" width="3.5" style="1" customWidth="1"/>
    <col min="4616" max="4617" width="3.69921875" style="1" customWidth="1"/>
    <col min="4618" max="4618" width="3.5" style="1" customWidth="1"/>
    <col min="4619" max="4619" width="2.69921875" style="1" customWidth="1"/>
    <col min="4620" max="4620" width="3.3984375" style="1" customWidth="1"/>
    <col min="4621" max="4621" width="2.59765625" style="1" customWidth="1"/>
    <col min="4622" max="4622" width="3.3984375" style="1" customWidth="1"/>
    <col min="4623" max="4623" width="2.59765625" style="1" customWidth="1"/>
    <col min="4624" max="4624" width="4.09765625" style="1" customWidth="1"/>
    <col min="4625" max="4625" width="3.3984375" style="1" customWidth="1"/>
    <col min="4626" max="4626" width="4.09765625" style="1" customWidth="1"/>
    <col min="4627" max="4627" width="3.3984375" style="1" customWidth="1"/>
    <col min="4628" max="4864" width="11" style="1"/>
    <col min="4865" max="4865" width="5.59765625" style="1" customWidth="1"/>
    <col min="4866" max="4866" width="21.19921875" style="1" bestFit="1" customWidth="1"/>
    <col min="4867" max="4869" width="4.09765625" style="1" customWidth="1"/>
    <col min="4870" max="4871" width="3.5" style="1" customWidth="1"/>
    <col min="4872" max="4873" width="3.69921875" style="1" customWidth="1"/>
    <col min="4874" max="4874" width="3.5" style="1" customWidth="1"/>
    <col min="4875" max="4875" width="2.69921875" style="1" customWidth="1"/>
    <col min="4876" max="4876" width="3.3984375" style="1" customWidth="1"/>
    <col min="4877" max="4877" width="2.59765625" style="1" customWidth="1"/>
    <col min="4878" max="4878" width="3.3984375" style="1" customWidth="1"/>
    <col min="4879" max="4879" width="2.59765625" style="1" customWidth="1"/>
    <col min="4880" max="4880" width="4.09765625" style="1" customWidth="1"/>
    <col min="4881" max="4881" width="3.3984375" style="1" customWidth="1"/>
    <col min="4882" max="4882" width="4.09765625" style="1" customWidth="1"/>
    <col min="4883" max="4883" width="3.3984375" style="1" customWidth="1"/>
    <col min="4884" max="5120" width="11" style="1"/>
    <col min="5121" max="5121" width="5.59765625" style="1" customWidth="1"/>
    <col min="5122" max="5122" width="21.19921875" style="1" bestFit="1" customWidth="1"/>
    <col min="5123" max="5125" width="4.09765625" style="1" customWidth="1"/>
    <col min="5126" max="5127" width="3.5" style="1" customWidth="1"/>
    <col min="5128" max="5129" width="3.69921875" style="1" customWidth="1"/>
    <col min="5130" max="5130" width="3.5" style="1" customWidth="1"/>
    <col min="5131" max="5131" width="2.69921875" style="1" customWidth="1"/>
    <col min="5132" max="5132" width="3.3984375" style="1" customWidth="1"/>
    <col min="5133" max="5133" width="2.59765625" style="1" customWidth="1"/>
    <col min="5134" max="5134" width="3.3984375" style="1" customWidth="1"/>
    <col min="5135" max="5135" width="2.59765625" style="1" customWidth="1"/>
    <col min="5136" max="5136" width="4.09765625" style="1" customWidth="1"/>
    <col min="5137" max="5137" width="3.3984375" style="1" customWidth="1"/>
    <col min="5138" max="5138" width="4.09765625" style="1" customWidth="1"/>
    <col min="5139" max="5139" width="3.3984375" style="1" customWidth="1"/>
    <col min="5140" max="5376" width="11" style="1"/>
    <col min="5377" max="5377" width="5.59765625" style="1" customWidth="1"/>
    <col min="5378" max="5378" width="21.19921875" style="1" bestFit="1" customWidth="1"/>
    <col min="5379" max="5381" width="4.09765625" style="1" customWidth="1"/>
    <col min="5382" max="5383" width="3.5" style="1" customWidth="1"/>
    <col min="5384" max="5385" width="3.69921875" style="1" customWidth="1"/>
    <col min="5386" max="5386" width="3.5" style="1" customWidth="1"/>
    <col min="5387" max="5387" width="2.69921875" style="1" customWidth="1"/>
    <col min="5388" max="5388" width="3.3984375" style="1" customWidth="1"/>
    <col min="5389" max="5389" width="2.59765625" style="1" customWidth="1"/>
    <col min="5390" max="5390" width="3.3984375" style="1" customWidth="1"/>
    <col min="5391" max="5391" width="2.59765625" style="1" customWidth="1"/>
    <col min="5392" max="5392" width="4.09765625" style="1" customWidth="1"/>
    <col min="5393" max="5393" width="3.3984375" style="1" customWidth="1"/>
    <col min="5394" max="5394" width="4.09765625" style="1" customWidth="1"/>
    <col min="5395" max="5395" width="3.3984375" style="1" customWidth="1"/>
    <col min="5396" max="5632" width="11" style="1"/>
    <col min="5633" max="5633" width="5.59765625" style="1" customWidth="1"/>
    <col min="5634" max="5634" width="21.19921875" style="1" bestFit="1" customWidth="1"/>
    <col min="5635" max="5637" width="4.09765625" style="1" customWidth="1"/>
    <col min="5638" max="5639" width="3.5" style="1" customWidth="1"/>
    <col min="5640" max="5641" width="3.69921875" style="1" customWidth="1"/>
    <col min="5642" max="5642" width="3.5" style="1" customWidth="1"/>
    <col min="5643" max="5643" width="2.69921875" style="1" customWidth="1"/>
    <col min="5644" max="5644" width="3.3984375" style="1" customWidth="1"/>
    <col min="5645" max="5645" width="2.59765625" style="1" customWidth="1"/>
    <col min="5646" max="5646" width="3.3984375" style="1" customWidth="1"/>
    <col min="5647" max="5647" width="2.59765625" style="1" customWidth="1"/>
    <col min="5648" max="5648" width="4.09765625" style="1" customWidth="1"/>
    <col min="5649" max="5649" width="3.3984375" style="1" customWidth="1"/>
    <col min="5650" max="5650" width="4.09765625" style="1" customWidth="1"/>
    <col min="5651" max="5651" width="3.3984375" style="1" customWidth="1"/>
    <col min="5652" max="5888" width="11" style="1"/>
    <col min="5889" max="5889" width="5.59765625" style="1" customWidth="1"/>
    <col min="5890" max="5890" width="21.19921875" style="1" bestFit="1" customWidth="1"/>
    <col min="5891" max="5893" width="4.09765625" style="1" customWidth="1"/>
    <col min="5894" max="5895" width="3.5" style="1" customWidth="1"/>
    <col min="5896" max="5897" width="3.69921875" style="1" customWidth="1"/>
    <col min="5898" max="5898" width="3.5" style="1" customWidth="1"/>
    <col min="5899" max="5899" width="2.69921875" style="1" customWidth="1"/>
    <col min="5900" max="5900" width="3.3984375" style="1" customWidth="1"/>
    <col min="5901" max="5901" width="2.59765625" style="1" customWidth="1"/>
    <col min="5902" max="5902" width="3.3984375" style="1" customWidth="1"/>
    <col min="5903" max="5903" width="2.59765625" style="1" customWidth="1"/>
    <col min="5904" max="5904" width="4.09765625" style="1" customWidth="1"/>
    <col min="5905" max="5905" width="3.3984375" style="1" customWidth="1"/>
    <col min="5906" max="5906" width="4.09765625" style="1" customWidth="1"/>
    <col min="5907" max="5907" width="3.3984375" style="1" customWidth="1"/>
    <col min="5908" max="6144" width="11" style="1"/>
    <col min="6145" max="6145" width="5.59765625" style="1" customWidth="1"/>
    <col min="6146" max="6146" width="21.19921875" style="1" bestFit="1" customWidth="1"/>
    <col min="6147" max="6149" width="4.09765625" style="1" customWidth="1"/>
    <col min="6150" max="6151" width="3.5" style="1" customWidth="1"/>
    <col min="6152" max="6153" width="3.69921875" style="1" customWidth="1"/>
    <col min="6154" max="6154" width="3.5" style="1" customWidth="1"/>
    <col min="6155" max="6155" width="2.69921875" style="1" customWidth="1"/>
    <col min="6156" max="6156" width="3.3984375" style="1" customWidth="1"/>
    <col min="6157" max="6157" width="2.59765625" style="1" customWidth="1"/>
    <col min="6158" max="6158" width="3.3984375" style="1" customWidth="1"/>
    <col min="6159" max="6159" width="2.59765625" style="1" customWidth="1"/>
    <col min="6160" max="6160" width="4.09765625" style="1" customWidth="1"/>
    <col min="6161" max="6161" width="3.3984375" style="1" customWidth="1"/>
    <col min="6162" max="6162" width="4.09765625" style="1" customWidth="1"/>
    <col min="6163" max="6163" width="3.3984375" style="1" customWidth="1"/>
    <col min="6164" max="6400" width="11" style="1"/>
    <col min="6401" max="6401" width="5.59765625" style="1" customWidth="1"/>
    <col min="6402" max="6402" width="21.19921875" style="1" bestFit="1" customWidth="1"/>
    <col min="6403" max="6405" width="4.09765625" style="1" customWidth="1"/>
    <col min="6406" max="6407" width="3.5" style="1" customWidth="1"/>
    <col min="6408" max="6409" width="3.69921875" style="1" customWidth="1"/>
    <col min="6410" max="6410" width="3.5" style="1" customWidth="1"/>
    <col min="6411" max="6411" width="2.69921875" style="1" customWidth="1"/>
    <col min="6412" max="6412" width="3.3984375" style="1" customWidth="1"/>
    <col min="6413" max="6413" width="2.59765625" style="1" customWidth="1"/>
    <col min="6414" max="6414" width="3.3984375" style="1" customWidth="1"/>
    <col min="6415" max="6415" width="2.59765625" style="1" customWidth="1"/>
    <col min="6416" max="6416" width="4.09765625" style="1" customWidth="1"/>
    <col min="6417" max="6417" width="3.3984375" style="1" customWidth="1"/>
    <col min="6418" max="6418" width="4.09765625" style="1" customWidth="1"/>
    <col min="6419" max="6419" width="3.3984375" style="1" customWidth="1"/>
    <col min="6420" max="6656" width="11" style="1"/>
    <col min="6657" max="6657" width="5.59765625" style="1" customWidth="1"/>
    <col min="6658" max="6658" width="21.19921875" style="1" bestFit="1" customWidth="1"/>
    <col min="6659" max="6661" width="4.09765625" style="1" customWidth="1"/>
    <col min="6662" max="6663" width="3.5" style="1" customWidth="1"/>
    <col min="6664" max="6665" width="3.69921875" style="1" customWidth="1"/>
    <col min="6666" max="6666" width="3.5" style="1" customWidth="1"/>
    <col min="6667" max="6667" width="2.69921875" style="1" customWidth="1"/>
    <col min="6668" max="6668" width="3.3984375" style="1" customWidth="1"/>
    <col min="6669" max="6669" width="2.59765625" style="1" customWidth="1"/>
    <col min="6670" max="6670" width="3.3984375" style="1" customWidth="1"/>
    <col min="6671" max="6671" width="2.59765625" style="1" customWidth="1"/>
    <col min="6672" max="6672" width="4.09765625" style="1" customWidth="1"/>
    <col min="6673" max="6673" width="3.3984375" style="1" customWidth="1"/>
    <col min="6674" max="6674" width="4.09765625" style="1" customWidth="1"/>
    <col min="6675" max="6675" width="3.3984375" style="1" customWidth="1"/>
    <col min="6676" max="6912" width="11" style="1"/>
    <col min="6913" max="6913" width="5.59765625" style="1" customWidth="1"/>
    <col min="6914" max="6914" width="21.19921875" style="1" bestFit="1" customWidth="1"/>
    <col min="6915" max="6917" width="4.09765625" style="1" customWidth="1"/>
    <col min="6918" max="6919" width="3.5" style="1" customWidth="1"/>
    <col min="6920" max="6921" width="3.69921875" style="1" customWidth="1"/>
    <col min="6922" max="6922" width="3.5" style="1" customWidth="1"/>
    <col min="6923" max="6923" width="2.69921875" style="1" customWidth="1"/>
    <col min="6924" max="6924" width="3.3984375" style="1" customWidth="1"/>
    <col min="6925" max="6925" width="2.59765625" style="1" customWidth="1"/>
    <col min="6926" max="6926" width="3.3984375" style="1" customWidth="1"/>
    <col min="6927" max="6927" width="2.59765625" style="1" customWidth="1"/>
    <col min="6928" max="6928" width="4.09765625" style="1" customWidth="1"/>
    <col min="6929" max="6929" width="3.3984375" style="1" customWidth="1"/>
    <col min="6930" max="6930" width="4.09765625" style="1" customWidth="1"/>
    <col min="6931" max="6931" width="3.3984375" style="1" customWidth="1"/>
    <col min="6932" max="7168" width="11" style="1"/>
    <col min="7169" max="7169" width="5.59765625" style="1" customWidth="1"/>
    <col min="7170" max="7170" width="21.19921875" style="1" bestFit="1" customWidth="1"/>
    <col min="7171" max="7173" width="4.09765625" style="1" customWidth="1"/>
    <col min="7174" max="7175" width="3.5" style="1" customWidth="1"/>
    <col min="7176" max="7177" width="3.69921875" style="1" customWidth="1"/>
    <col min="7178" max="7178" width="3.5" style="1" customWidth="1"/>
    <col min="7179" max="7179" width="2.69921875" style="1" customWidth="1"/>
    <col min="7180" max="7180" width="3.3984375" style="1" customWidth="1"/>
    <col min="7181" max="7181" width="2.59765625" style="1" customWidth="1"/>
    <col min="7182" max="7182" width="3.3984375" style="1" customWidth="1"/>
    <col min="7183" max="7183" width="2.59765625" style="1" customWidth="1"/>
    <col min="7184" max="7184" width="4.09765625" style="1" customWidth="1"/>
    <col min="7185" max="7185" width="3.3984375" style="1" customWidth="1"/>
    <col min="7186" max="7186" width="4.09765625" style="1" customWidth="1"/>
    <col min="7187" max="7187" width="3.3984375" style="1" customWidth="1"/>
    <col min="7188" max="7424" width="11" style="1"/>
    <col min="7425" max="7425" width="5.59765625" style="1" customWidth="1"/>
    <col min="7426" max="7426" width="21.19921875" style="1" bestFit="1" customWidth="1"/>
    <col min="7427" max="7429" width="4.09765625" style="1" customWidth="1"/>
    <col min="7430" max="7431" width="3.5" style="1" customWidth="1"/>
    <col min="7432" max="7433" width="3.69921875" style="1" customWidth="1"/>
    <col min="7434" max="7434" width="3.5" style="1" customWidth="1"/>
    <col min="7435" max="7435" width="2.69921875" style="1" customWidth="1"/>
    <col min="7436" max="7436" width="3.3984375" style="1" customWidth="1"/>
    <col min="7437" max="7437" width="2.59765625" style="1" customWidth="1"/>
    <col min="7438" max="7438" width="3.3984375" style="1" customWidth="1"/>
    <col min="7439" max="7439" width="2.59765625" style="1" customWidth="1"/>
    <col min="7440" max="7440" width="4.09765625" style="1" customWidth="1"/>
    <col min="7441" max="7441" width="3.3984375" style="1" customWidth="1"/>
    <col min="7442" max="7442" width="4.09765625" style="1" customWidth="1"/>
    <col min="7443" max="7443" width="3.3984375" style="1" customWidth="1"/>
    <col min="7444" max="7680" width="11" style="1"/>
    <col min="7681" max="7681" width="5.59765625" style="1" customWidth="1"/>
    <col min="7682" max="7682" width="21.19921875" style="1" bestFit="1" customWidth="1"/>
    <col min="7683" max="7685" width="4.09765625" style="1" customWidth="1"/>
    <col min="7686" max="7687" width="3.5" style="1" customWidth="1"/>
    <col min="7688" max="7689" width="3.69921875" style="1" customWidth="1"/>
    <col min="7690" max="7690" width="3.5" style="1" customWidth="1"/>
    <col min="7691" max="7691" width="2.69921875" style="1" customWidth="1"/>
    <col min="7692" max="7692" width="3.3984375" style="1" customWidth="1"/>
    <col min="7693" max="7693" width="2.59765625" style="1" customWidth="1"/>
    <col min="7694" max="7694" width="3.3984375" style="1" customWidth="1"/>
    <col min="7695" max="7695" width="2.59765625" style="1" customWidth="1"/>
    <col min="7696" max="7696" width="4.09765625" style="1" customWidth="1"/>
    <col min="7697" max="7697" width="3.3984375" style="1" customWidth="1"/>
    <col min="7698" max="7698" width="4.09765625" style="1" customWidth="1"/>
    <col min="7699" max="7699" width="3.3984375" style="1" customWidth="1"/>
    <col min="7700" max="7936" width="11" style="1"/>
    <col min="7937" max="7937" width="5.59765625" style="1" customWidth="1"/>
    <col min="7938" max="7938" width="21.19921875" style="1" bestFit="1" customWidth="1"/>
    <col min="7939" max="7941" width="4.09765625" style="1" customWidth="1"/>
    <col min="7942" max="7943" width="3.5" style="1" customWidth="1"/>
    <col min="7944" max="7945" width="3.69921875" style="1" customWidth="1"/>
    <col min="7946" max="7946" width="3.5" style="1" customWidth="1"/>
    <col min="7947" max="7947" width="2.69921875" style="1" customWidth="1"/>
    <col min="7948" max="7948" width="3.3984375" style="1" customWidth="1"/>
    <col min="7949" max="7949" width="2.59765625" style="1" customWidth="1"/>
    <col min="7950" max="7950" width="3.3984375" style="1" customWidth="1"/>
    <col min="7951" max="7951" width="2.59765625" style="1" customWidth="1"/>
    <col min="7952" max="7952" width="4.09765625" style="1" customWidth="1"/>
    <col min="7953" max="7953" width="3.3984375" style="1" customWidth="1"/>
    <col min="7954" max="7954" width="4.09765625" style="1" customWidth="1"/>
    <col min="7955" max="7955" width="3.3984375" style="1" customWidth="1"/>
    <col min="7956" max="8192" width="11" style="1"/>
    <col min="8193" max="8193" width="5.59765625" style="1" customWidth="1"/>
    <col min="8194" max="8194" width="21.19921875" style="1" bestFit="1" customWidth="1"/>
    <col min="8195" max="8197" width="4.09765625" style="1" customWidth="1"/>
    <col min="8198" max="8199" width="3.5" style="1" customWidth="1"/>
    <col min="8200" max="8201" width="3.69921875" style="1" customWidth="1"/>
    <col min="8202" max="8202" width="3.5" style="1" customWidth="1"/>
    <col min="8203" max="8203" width="2.69921875" style="1" customWidth="1"/>
    <col min="8204" max="8204" width="3.3984375" style="1" customWidth="1"/>
    <col min="8205" max="8205" width="2.59765625" style="1" customWidth="1"/>
    <col min="8206" max="8206" width="3.3984375" style="1" customWidth="1"/>
    <col min="8207" max="8207" width="2.59765625" style="1" customWidth="1"/>
    <col min="8208" max="8208" width="4.09765625" style="1" customWidth="1"/>
    <col min="8209" max="8209" width="3.3984375" style="1" customWidth="1"/>
    <col min="8210" max="8210" width="4.09765625" style="1" customWidth="1"/>
    <col min="8211" max="8211" width="3.3984375" style="1" customWidth="1"/>
    <col min="8212" max="8448" width="11" style="1"/>
    <col min="8449" max="8449" width="5.59765625" style="1" customWidth="1"/>
    <col min="8450" max="8450" width="21.19921875" style="1" bestFit="1" customWidth="1"/>
    <col min="8451" max="8453" width="4.09765625" style="1" customWidth="1"/>
    <col min="8454" max="8455" width="3.5" style="1" customWidth="1"/>
    <col min="8456" max="8457" width="3.69921875" style="1" customWidth="1"/>
    <col min="8458" max="8458" width="3.5" style="1" customWidth="1"/>
    <col min="8459" max="8459" width="2.69921875" style="1" customWidth="1"/>
    <col min="8460" max="8460" width="3.3984375" style="1" customWidth="1"/>
    <col min="8461" max="8461" width="2.59765625" style="1" customWidth="1"/>
    <col min="8462" max="8462" width="3.3984375" style="1" customWidth="1"/>
    <col min="8463" max="8463" width="2.59765625" style="1" customWidth="1"/>
    <col min="8464" max="8464" width="4.09765625" style="1" customWidth="1"/>
    <col min="8465" max="8465" width="3.3984375" style="1" customWidth="1"/>
    <col min="8466" max="8466" width="4.09765625" style="1" customWidth="1"/>
    <col min="8467" max="8467" width="3.3984375" style="1" customWidth="1"/>
    <col min="8468" max="8704" width="11" style="1"/>
    <col min="8705" max="8705" width="5.59765625" style="1" customWidth="1"/>
    <col min="8706" max="8706" width="21.19921875" style="1" bestFit="1" customWidth="1"/>
    <col min="8707" max="8709" width="4.09765625" style="1" customWidth="1"/>
    <col min="8710" max="8711" width="3.5" style="1" customWidth="1"/>
    <col min="8712" max="8713" width="3.69921875" style="1" customWidth="1"/>
    <col min="8714" max="8714" width="3.5" style="1" customWidth="1"/>
    <col min="8715" max="8715" width="2.69921875" style="1" customWidth="1"/>
    <col min="8716" max="8716" width="3.3984375" style="1" customWidth="1"/>
    <col min="8717" max="8717" width="2.59765625" style="1" customWidth="1"/>
    <col min="8718" max="8718" width="3.3984375" style="1" customWidth="1"/>
    <col min="8719" max="8719" width="2.59765625" style="1" customWidth="1"/>
    <col min="8720" max="8720" width="4.09765625" style="1" customWidth="1"/>
    <col min="8721" max="8721" width="3.3984375" style="1" customWidth="1"/>
    <col min="8722" max="8722" width="4.09765625" style="1" customWidth="1"/>
    <col min="8723" max="8723" width="3.3984375" style="1" customWidth="1"/>
    <col min="8724" max="8960" width="11" style="1"/>
    <col min="8961" max="8961" width="5.59765625" style="1" customWidth="1"/>
    <col min="8962" max="8962" width="21.19921875" style="1" bestFit="1" customWidth="1"/>
    <col min="8963" max="8965" width="4.09765625" style="1" customWidth="1"/>
    <col min="8966" max="8967" width="3.5" style="1" customWidth="1"/>
    <col min="8968" max="8969" width="3.69921875" style="1" customWidth="1"/>
    <col min="8970" max="8970" width="3.5" style="1" customWidth="1"/>
    <col min="8971" max="8971" width="2.69921875" style="1" customWidth="1"/>
    <col min="8972" max="8972" width="3.3984375" style="1" customWidth="1"/>
    <col min="8973" max="8973" width="2.59765625" style="1" customWidth="1"/>
    <col min="8974" max="8974" width="3.3984375" style="1" customWidth="1"/>
    <col min="8975" max="8975" width="2.59765625" style="1" customWidth="1"/>
    <col min="8976" max="8976" width="4.09765625" style="1" customWidth="1"/>
    <col min="8977" max="8977" width="3.3984375" style="1" customWidth="1"/>
    <col min="8978" max="8978" width="4.09765625" style="1" customWidth="1"/>
    <col min="8979" max="8979" width="3.3984375" style="1" customWidth="1"/>
    <col min="8980" max="9216" width="11" style="1"/>
    <col min="9217" max="9217" width="5.59765625" style="1" customWidth="1"/>
    <col min="9218" max="9218" width="21.19921875" style="1" bestFit="1" customWidth="1"/>
    <col min="9219" max="9221" width="4.09765625" style="1" customWidth="1"/>
    <col min="9222" max="9223" width="3.5" style="1" customWidth="1"/>
    <col min="9224" max="9225" width="3.69921875" style="1" customWidth="1"/>
    <col min="9226" max="9226" width="3.5" style="1" customWidth="1"/>
    <col min="9227" max="9227" width="2.69921875" style="1" customWidth="1"/>
    <col min="9228" max="9228" width="3.3984375" style="1" customWidth="1"/>
    <col min="9229" max="9229" width="2.59765625" style="1" customWidth="1"/>
    <col min="9230" max="9230" width="3.3984375" style="1" customWidth="1"/>
    <col min="9231" max="9231" width="2.59765625" style="1" customWidth="1"/>
    <col min="9232" max="9232" width="4.09765625" style="1" customWidth="1"/>
    <col min="9233" max="9233" width="3.3984375" style="1" customWidth="1"/>
    <col min="9234" max="9234" width="4.09765625" style="1" customWidth="1"/>
    <col min="9235" max="9235" width="3.3984375" style="1" customWidth="1"/>
    <col min="9236" max="9472" width="11" style="1"/>
    <col min="9473" max="9473" width="5.59765625" style="1" customWidth="1"/>
    <col min="9474" max="9474" width="21.19921875" style="1" bestFit="1" customWidth="1"/>
    <col min="9475" max="9477" width="4.09765625" style="1" customWidth="1"/>
    <col min="9478" max="9479" width="3.5" style="1" customWidth="1"/>
    <col min="9480" max="9481" width="3.69921875" style="1" customWidth="1"/>
    <col min="9482" max="9482" width="3.5" style="1" customWidth="1"/>
    <col min="9483" max="9483" width="2.69921875" style="1" customWidth="1"/>
    <col min="9484" max="9484" width="3.3984375" style="1" customWidth="1"/>
    <col min="9485" max="9485" width="2.59765625" style="1" customWidth="1"/>
    <col min="9486" max="9486" width="3.3984375" style="1" customWidth="1"/>
    <col min="9487" max="9487" width="2.59765625" style="1" customWidth="1"/>
    <col min="9488" max="9488" width="4.09765625" style="1" customWidth="1"/>
    <col min="9489" max="9489" width="3.3984375" style="1" customWidth="1"/>
    <col min="9490" max="9490" width="4.09765625" style="1" customWidth="1"/>
    <col min="9491" max="9491" width="3.3984375" style="1" customWidth="1"/>
    <col min="9492" max="9728" width="11" style="1"/>
    <col min="9729" max="9729" width="5.59765625" style="1" customWidth="1"/>
    <col min="9730" max="9730" width="21.19921875" style="1" bestFit="1" customWidth="1"/>
    <col min="9731" max="9733" width="4.09765625" style="1" customWidth="1"/>
    <col min="9734" max="9735" width="3.5" style="1" customWidth="1"/>
    <col min="9736" max="9737" width="3.69921875" style="1" customWidth="1"/>
    <col min="9738" max="9738" width="3.5" style="1" customWidth="1"/>
    <col min="9739" max="9739" width="2.69921875" style="1" customWidth="1"/>
    <col min="9740" max="9740" width="3.3984375" style="1" customWidth="1"/>
    <col min="9741" max="9741" width="2.59765625" style="1" customWidth="1"/>
    <col min="9742" max="9742" width="3.3984375" style="1" customWidth="1"/>
    <col min="9743" max="9743" width="2.59765625" style="1" customWidth="1"/>
    <col min="9744" max="9744" width="4.09765625" style="1" customWidth="1"/>
    <col min="9745" max="9745" width="3.3984375" style="1" customWidth="1"/>
    <col min="9746" max="9746" width="4.09765625" style="1" customWidth="1"/>
    <col min="9747" max="9747" width="3.3984375" style="1" customWidth="1"/>
    <col min="9748" max="9984" width="11" style="1"/>
    <col min="9985" max="9985" width="5.59765625" style="1" customWidth="1"/>
    <col min="9986" max="9986" width="21.19921875" style="1" bestFit="1" customWidth="1"/>
    <col min="9987" max="9989" width="4.09765625" style="1" customWidth="1"/>
    <col min="9990" max="9991" width="3.5" style="1" customWidth="1"/>
    <col min="9992" max="9993" width="3.69921875" style="1" customWidth="1"/>
    <col min="9994" max="9994" width="3.5" style="1" customWidth="1"/>
    <col min="9995" max="9995" width="2.69921875" style="1" customWidth="1"/>
    <col min="9996" max="9996" width="3.3984375" style="1" customWidth="1"/>
    <col min="9997" max="9997" width="2.59765625" style="1" customWidth="1"/>
    <col min="9998" max="9998" width="3.3984375" style="1" customWidth="1"/>
    <col min="9999" max="9999" width="2.59765625" style="1" customWidth="1"/>
    <col min="10000" max="10000" width="4.09765625" style="1" customWidth="1"/>
    <col min="10001" max="10001" width="3.3984375" style="1" customWidth="1"/>
    <col min="10002" max="10002" width="4.09765625" style="1" customWidth="1"/>
    <col min="10003" max="10003" width="3.3984375" style="1" customWidth="1"/>
    <col min="10004" max="10240" width="11" style="1"/>
    <col min="10241" max="10241" width="5.59765625" style="1" customWidth="1"/>
    <col min="10242" max="10242" width="21.19921875" style="1" bestFit="1" customWidth="1"/>
    <col min="10243" max="10245" width="4.09765625" style="1" customWidth="1"/>
    <col min="10246" max="10247" width="3.5" style="1" customWidth="1"/>
    <col min="10248" max="10249" width="3.69921875" style="1" customWidth="1"/>
    <col min="10250" max="10250" width="3.5" style="1" customWidth="1"/>
    <col min="10251" max="10251" width="2.69921875" style="1" customWidth="1"/>
    <col min="10252" max="10252" width="3.3984375" style="1" customWidth="1"/>
    <col min="10253" max="10253" width="2.59765625" style="1" customWidth="1"/>
    <col min="10254" max="10254" width="3.3984375" style="1" customWidth="1"/>
    <col min="10255" max="10255" width="2.59765625" style="1" customWidth="1"/>
    <col min="10256" max="10256" width="4.09765625" style="1" customWidth="1"/>
    <col min="10257" max="10257" width="3.3984375" style="1" customWidth="1"/>
    <col min="10258" max="10258" width="4.09765625" style="1" customWidth="1"/>
    <col min="10259" max="10259" width="3.3984375" style="1" customWidth="1"/>
    <col min="10260" max="10496" width="11" style="1"/>
    <col min="10497" max="10497" width="5.59765625" style="1" customWidth="1"/>
    <col min="10498" max="10498" width="21.19921875" style="1" bestFit="1" customWidth="1"/>
    <col min="10499" max="10501" width="4.09765625" style="1" customWidth="1"/>
    <col min="10502" max="10503" width="3.5" style="1" customWidth="1"/>
    <col min="10504" max="10505" width="3.69921875" style="1" customWidth="1"/>
    <col min="10506" max="10506" width="3.5" style="1" customWidth="1"/>
    <col min="10507" max="10507" width="2.69921875" style="1" customWidth="1"/>
    <col min="10508" max="10508" width="3.3984375" style="1" customWidth="1"/>
    <col min="10509" max="10509" width="2.59765625" style="1" customWidth="1"/>
    <col min="10510" max="10510" width="3.3984375" style="1" customWidth="1"/>
    <col min="10511" max="10511" width="2.59765625" style="1" customWidth="1"/>
    <col min="10512" max="10512" width="4.09765625" style="1" customWidth="1"/>
    <col min="10513" max="10513" width="3.3984375" style="1" customWidth="1"/>
    <col min="10514" max="10514" width="4.09765625" style="1" customWidth="1"/>
    <col min="10515" max="10515" width="3.3984375" style="1" customWidth="1"/>
    <col min="10516" max="10752" width="11" style="1"/>
    <col min="10753" max="10753" width="5.59765625" style="1" customWidth="1"/>
    <col min="10754" max="10754" width="21.19921875" style="1" bestFit="1" customWidth="1"/>
    <col min="10755" max="10757" width="4.09765625" style="1" customWidth="1"/>
    <col min="10758" max="10759" width="3.5" style="1" customWidth="1"/>
    <col min="10760" max="10761" width="3.69921875" style="1" customWidth="1"/>
    <col min="10762" max="10762" width="3.5" style="1" customWidth="1"/>
    <col min="10763" max="10763" width="2.69921875" style="1" customWidth="1"/>
    <col min="10764" max="10764" width="3.3984375" style="1" customWidth="1"/>
    <col min="10765" max="10765" width="2.59765625" style="1" customWidth="1"/>
    <col min="10766" max="10766" width="3.3984375" style="1" customWidth="1"/>
    <col min="10767" max="10767" width="2.59765625" style="1" customWidth="1"/>
    <col min="10768" max="10768" width="4.09765625" style="1" customWidth="1"/>
    <col min="10769" max="10769" width="3.3984375" style="1" customWidth="1"/>
    <col min="10770" max="10770" width="4.09765625" style="1" customWidth="1"/>
    <col min="10771" max="10771" width="3.3984375" style="1" customWidth="1"/>
    <col min="10772" max="11008" width="11" style="1"/>
    <col min="11009" max="11009" width="5.59765625" style="1" customWidth="1"/>
    <col min="11010" max="11010" width="21.19921875" style="1" bestFit="1" customWidth="1"/>
    <col min="11011" max="11013" width="4.09765625" style="1" customWidth="1"/>
    <col min="11014" max="11015" width="3.5" style="1" customWidth="1"/>
    <col min="11016" max="11017" width="3.69921875" style="1" customWidth="1"/>
    <col min="11018" max="11018" width="3.5" style="1" customWidth="1"/>
    <col min="11019" max="11019" width="2.69921875" style="1" customWidth="1"/>
    <col min="11020" max="11020" width="3.3984375" style="1" customWidth="1"/>
    <col min="11021" max="11021" width="2.59765625" style="1" customWidth="1"/>
    <col min="11022" max="11022" width="3.3984375" style="1" customWidth="1"/>
    <col min="11023" max="11023" width="2.59765625" style="1" customWidth="1"/>
    <col min="11024" max="11024" width="4.09765625" style="1" customWidth="1"/>
    <col min="11025" max="11025" width="3.3984375" style="1" customWidth="1"/>
    <col min="11026" max="11026" width="4.09765625" style="1" customWidth="1"/>
    <col min="11027" max="11027" width="3.3984375" style="1" customWidth="1"/>
    <col min="11028" max="11264" width="11" style="1"/>
    <col min="11265" max="11265" width="5.59765625" style="1" customWidth="1"/>
    <col min="11266" max="11266" width="21.19921875" style="1" bestFit="1" customWidth="1"/>
    <col min="11267" max="11269" width="4.09765625" style="1" customWidth="1"/>
    <col min="11270" max="11271" width="3.5" style="1" customWidth="1"/>
    <col min="11272" max="11273" width="3.69921875" style="1" customWidth="1"/>
    <col min="11274" max="11274" width="3.5" style="1" customWidth="1"/>
    <col min="11275" max="11275" width="2.69921875" style="1" customWidth="1"/>
    <col min="11276" max="11276" width="3.3984375" style="1" customWidth="1"/>
    <col min="11277" max="11277" width="2.59765625" style="1" customWidth="1"/>
    <col min="11278" max="11278" width="3.3984375" style="1" customWidth="1"/>
    <col min="11279" max="11279" width="2.59765625" style="1" customWidth="1"/>
    <col min="11280" max="11280" width="4.09765625" style="1" customWidth="1"/>
    <col min="11281" max="11281" width="3.3984375" style="1" customWidth="1"/>
    <col min="11282" max="11282" width="4.09765625" style="1" customWidth="1"/>
    <col min="11283" max="11283" width="3.3984375" style="1" customWidth="1"/>
    <col min="11284" max="11520" width="11" style="1"/>
    <col min="11521" max="11521" width="5.59765625" style="1" customWidth="1"/>
    <col min="11522" max="11522" width="21.19921875" style="1" bestFit="1" customWidth="1"/>
    <col min="11523" max="11525" width="4.09765625" style="1" customWidth="1"/>
    <col min="11526" max="11527" width="3.5" style="1" customWidth="1"/>
    <col min="11528" max="11529" width="3.69921875" style="1" customWidth="1"/>
    <col min="11530" max="11530" width="3.5" style="1" customWidth="1"/>
    <col min="11531" max="11531" width="2.69921875" style="1" customWidth="1"/>
    <col min="11532" max="11532" width="3.3984375" style="1" customWidth="1"/>
    <col min="11533" max="11533" width="2.59765625" style="1" customWidth="1"/>
    <col min="11534" max="11534" width="3.3984375" style="1" customWidth="1"/>
    <col min="11535" max="11535" width="2.59765625" style="1" customWidth="1"/>
    <col min="11536" max="11536" width="4.09765625" style="1" customWidth="1"/>
    <col min="11537" max="11537" width="3.3984375" style="1" customWidth="1"/>
    <col min="11538" max="11538" width="4.09765625" style="1" customWidth="1"/>
    <col min="11539" max="11539" width="3.3984375" style="1" customWidth="1"/>
    <col min="11540" max="11776" width="11" style="1"/>
    <col min="11777" max="11777" width="5.59765625" style="1" customWidth="1"/>
    <col min="11778" max="11778" width="21.19921875" style="1" bestFit="1" customWidth="1"/>
    <col min="11779" max="11781" width="4.09765625" style="1" customWidth="1"/>
    <col min="11782" max="11783" width="3.5" style="1" customWidth="1"/>
    <col min="11784" max="11785" width="3.69921875" style="1" customWidth="1"/>
    <col min="11786" max="11786" width="3.5" style="1" customWidth="1"/>
    <col min="11787" max="11787" width="2.69921875" style="1" customWidth="1"/>
    <col min="11788" max="11788" width="3.3984375" style="1" customWidth="1"/>
    <col min="11789" max="11789" width="2.59765625" style="1" customWidth="1"/>
    <col min="11790" max="11790" width="3.3984375" style="1" customWidth="1"/>
    <col min="11791" max="11791" width="2.59765625" style="1" customWidth="1"/>
    <col min="11792" max="11792" width="4.09765625" style="1" customWidth="1"/>
    <col min="11793" max="11793" width="3.3984375" style="1" customWidth="1"/>
    <col min="11794" max="11794" width="4.09765625" style="1" customWidth="1"/>
    <col min="11795" max="11795" width="3.3984375" style="1" customWidth="1"/>
    <col min="11796" max="12032" width="11" style="1"/>
    <col min="12033" max="12033" width="5.59765625" style="1" customWidth="1"/>
    <col min="12034" max="12034" width="21.19921875" style="1" bestFit="1" customWidth="1"/>
    <col min="12035" max="12037" width="4.09765625" style="1" customWidth="1"/>
    <col min="12038" max="12039" width="3.5" style="1" customWidth="1"/>
    <col min="12040" max="12041" width="3.69921875" style="1" customWidth="1"/>
    <col min="12042" max="12042" width="3.5" style="1" customWidth="1"/>
    <col min="12043" max="12043" width="2.69921875" style="1" customWidth="1"/>
    <col min="12044" max="12044" width="3.3984375" style="1" customWidth="1"/>
    <col min="12045" max="12045" width="2.59765625" style="1" customWidth="1"/>
    <col min="12046" max="12046" width="3.3984375" style="1" customWidth="1"/>
    <col min="12047" max="12047" width="2.59765625" style="1" customWidth="1"/>
    <col min="12048" max="12048" width="4.09765625" style="1" customWidth="1"/>
    <col min="12049" max="12049" width="3.3984375" style="1" customWidth="1"/>
    <col min="12050" max="12050" width="4.09765625" style="1" customWidth="1"/>
    <col min="12051" max="12051" width="3.3984375" style="1" customWidth="1"/>
    <col min="12052" max="12288" width="11" style="1"/>
    <col min="12289" max="12289" width="5.59765625" style="1" customWidth="1"/>
    <col min="12290" max="12290" width="21.19921875" style="1" bestFit="1" customWidth="1"/>
    <col min="12291" max="12293" width="4.09765625" style="1" customWidth="1"/>
    <col min="12294" max="12295" width="3.5" style="1" customWidth="1"/>
    <col min="12296" max="12297" width="3.69921875" style="1" customWidth="1"/>
    <col min="12298" max="12298" width="3.5" style="1" customWidth="1"/>
    <col min="12299" max="12299" width="2.69921875" style="1" customWidth="1"/>
    <col min="12300" max="12300" width="3.3984375" style="1" customWidth="1"/>
    <col min="12301" max="12301" width="2.59765625" style="1" customWidth="1"/>
    <col min="12302" max="12302" width="3.3984375" style="1" customWidth="1"/>
    <col min="12303" max="12303" width="2.59765625" style="1" customWidth="1"/>
    <col min="12304" max="12304" width="4.09765625" style="1" customWidth="1"/>
    <col min="12305" max="12305" width="3.3984375" style="1" customWidth="1"/>
    <col min="12306" max="12306" width="4.09765625" style="1" customWidth="1"/>
    <col min="12307" max="12307" width="3.3984375" style="1" customWidth="1"/>
    <col min="12308" max="12544" width="11" style="1"/>
    <col min="12545" max="12545" width="5.59765625" style="1" customWidth="1"/>
    <col min="12546" max="12546" width="21.19921875" style="1" bestFit="1" customWidth="1"/>
    <col min="12547" max="12549" width="4.09765625" style="1" customWidth="1"/>
    <col min="12550" max="12551" width="3.5" style="1" customWidth="1"/>
    <col min="12552" max="12553" width="3.69921875" style="1" customWidth="1"/>
    <col min="12554" max="12554" width="3.5" style="1" customWidth="1"/>
    <col min="12555" max="12555" width="2.69921875" style="1" customWidth="1"/>
    <col min="12556" max="12556" width="3.3984375" style="1" customWidth="1"/>
    <col min="12557" max="12557" width="2.59765625" style="1" customWidth="1"/>
    <col min="12558" max="12558" width="3.3984375" style="1" customWidth="1"/>
    <col min="12559" max="12559" width="2.59765625" style="1" customWidth="1"/>
    <col min="12560" max="12560" width="4.09765625" style="1" customWidth="1"/>
    <col min="12561" max="12561" width="3.3984375" style="1" customWidth="1"/>
    <col min="12562" max="12562" width="4.09765625" style="1" customWidth="1"/>
    <col min="12563" max="12563" width="3.3984375" style="1" customWidth="1"/>
    <col min="12564" max="12800" width="11" style="1"/>
    <col min="12801" max="12801" width="5.59765625" style="1" customWidth="1"/>
    <col min="12802" max="12802" width="21.19921875" style="1" bestFit="1" customWidth="1"/>
    <col min="12803" max="12805" width="4.09765625" style="1" customWidth="1"/>
    <col min="12806" max="12807" width="3.5" style="1" customWidth="1"/>
    <col min="12808" max="12809" width="3.69921875" style="1" customWidth="1"/>
    <col min="12810" max="12810" width="3.5" style="1" customWidth="1"/>
    <col min="12811" max="12811" width="2.69921875" style="1" customWidth="1"/>
    <col min="12812" max="12812" width="3.3984375" style="1" customWidth="1"/>
    <col min="12813" max="12813" width="2.59765625" style="1" customWidth="1"/>
    <col min="12814" max="12814" width="3.3984375" style="1" customWidth="1"/>
    <col min="12815" max="12815" width="2.59765625" style="1" customWidth="1"/>
    <col min="12816" max="12816" width="4.09765625" style="1" customWidth="1"/>
    <col min="12817" max="12817" width="3.3984375" style="1" customWidth="1"/>
    <col min="12818" max="12818" width="4.09765625" style="1" customWidth="1"/>
    <col min="12819" max="12819" width="3.3984375" style="1" customWidth="1"/>
    <col min="12820" max="13056" width="11" style="1"/>
    <col min="13057" max="13057" width="5.59765625" style="1" customWidth="1"/>
    <col min="13058" max="13058" width="21.19921875" style="1" bestFit="1" customWidth="1"/>
    <col min="13059" max="13061" width="4.09765625" style="1" customWidth="1"/>
    <col min="13062" max="13063" width="3.5" style="1" customWidth="1"/>
    <col min="13064" max="13065" width="3.69921875" style="1" customWidth="1"/>
    <col min="13066" max="13066" width="3.5" style="1" customWidth="1"/>
    <col min="13067" max="13067" width="2.69921875" style="1" customWidth="1"/>
    <col min="13068" max="13068" width="3.3984375" style="1" customWidth="1"/>
    <col min="13069" max="13069" width="2.59765625" style="1" customWidth="1"/>
    <col min="13070" max="13070" width="3.3984375" style="1" customWidth="1"/>
    <col min="13071" max="13071" width="2.59765625" style="1" customWidth="1"/>
    <col min="13072" max="13072" width="4.09765625" style="1" customWidth="1"/>
    <col min="13073" max="13073" width="3.3984375" style="1" customWidth="1"/>
    <col min="13074" max="13074" width="4.09765625" style="1" customWidth="1"/>
    <col min="13075" max="13075" width="3.3984375" style="1" customWidth="1"/>
    <col min="13076" max="13312" width="11" style="1"/>
    <col min="13313" max="13313" width="5.59765625" style="1" customWidth="1"/>
    <col min="13314" max="13314" width="21.19921875" style="1" bestFit="1" customWidth="1"/>
    <col min="13315" max="13317" width="4.09765625" style="1" customWidth="1"/>
    <col min="13318" max="13319" width="3.5" style="1" customWidth="1"/>
    <col min="13320" max="13321" width="3.69921875" style="1" customWidth="1"/>
    <col min="13322" max="13322" width="3.5" style="1" customWidth="1"/>
    <col min="13323" max="13323" width="2.69921875" style="1" customWidth="1"/>
    <col min="13324" max="13324" width="3.3984375" style="1" customWidth="1"/>
    <col min="13325" max="13325" width="2.59765625" style="1" customWidth="1"/>
    <col min="13326" max="13326" width="3.3984375" style="1" customWidth="1"/>
    <col min="13327" max="13327" width="2.59765625" style="1" customWidth="1"/>
    <col min="13328" max="13328" width="4.09765625" style="1" customWidth="1"/>
    <col min="13329" max="13329" width="3.3984375" style="1" customWidth="1"/>
    <col min="13330" max="13330" width="4.09765625" style="1" customWidth="1"/>
    <col min="13331" max="13331" width="3.3984375" style="1" customWidth="1"/>
    <col min="13332" max="13568" width="11" style="1"/>
    <col min="13569" max="13569" width="5.59765625" style="1" customWidth="1"/>
    <col min="13570" max="13570" width="21.19921875" style="1" bestFit="1" customWidth="1"/>
    <col min="13571" max="13573" width="4.09765625" style="1" customWidth="1"/>
    <col min="13574" max="13575" width="3.5" style="1" customWidth="1"/>
    <col min="13576" max="13577" width="3.69921875" style="1" customWidth="1"/>
    <col min="13578" max="13578" width="3.5" style="1" customWidth="1"/>
    <col min="13579" max="13579" width="2.69921875" style="1" customWidth="1"/>
    <col min="13580" max="13580" width="3.3984375" style="1" customWidth="1"/>
    <col min="13581" max="13581" width="2.59765625" style="1" customWidth="1"/>
    <col min="13582" max="13582" width="3.3984375" style="1" customWidth="1"/>
    <col min="13583" max="13583" width="2.59765625" style="1" customWidth="1"/>
    <col min="13584" max="13584" width="4.09765625" style="1" customWidth="1"/>
    <col min="13585" max="13585" width="3.3984375" style="1" customWidth="1"/>
    <col min="13586" max="13586" width="4.09765625" style="1" customWidth="1"/>
    <col min="13587" max="13587" width="3.3984375" style="1" customWidth="1"/>
    <col min="13588" max="13824" width="11" style="1"/>
    <col min="13825" max="13825" width="5.59765625" style="1" customWidth="1"/>
    <col min="13826" max="13826" width="21.19921875" style="1" bestFit="1" customWidth="1"/>
    <col min="13827" max="13829" width="4.09765625" style="1" customWidth="1"/>
    <col min="13830" max="13831" width="3.5" style="1" customWidth="1"/>
    <col min="13832" max="13833" width="3.69921875" style="1" customWidth="1"/>
    <col min="13834" max="13834" width="3.5" style="1" customWidth="1"/>
    <col min="13835" max="13835" width="2.69921875" style="1" customWidth="1"/>
    <col min="13836" max="13836" width="3.3984375" style="1" customWidth="1"/>
    <col min="13837" max="13837" width="2.59765625" style="1" customWidth="1"/>
    <col min="13838" max="13838" width="3.3984375" style="1" customWidth="1"/>
    <col min="13839" max="13839" width="2.59765625" style="1" customWidth="1"/>
    <col min="13840" max="13840" width="4.09765625" style="1" customWidth="1"/>
    <col min="13841" max="13841" width="3.3984375" style="1" customWidth="1"/>
    <col min="13842" max="13842" width="4.09765625" style="1" customWidth="1"/>
    <col min="13843" max="13843" width="3.3984375" style="1" customWidth="1"/>
    <col min="13844" max="14080" width="11" style="1"/>
    <col min="14081" max="14081" width="5.59765625" style="1" customWidth="1"/>
    <col min="14082" max="14082" width="21.19921875" style="1" bestFit="1" customWidth="1"/>
    <col min="14083" max="14085" width="4.09765625" style="1" customWidth="1"/>
    <col min="14086" max="14087" width="3.5" style="1" customWidth="1"/>
    <col min="14088" max="14089" width="3.69921875" style="1" customWidth="1"/>
    <col min="14090" max="14090" width="3.5" style="1" customWidth="1"/>
    <col min="14091" max="14091" width="2.69921875" style="1" customWidth="1"/>
    <col min="14092" max="14092" width="3.3984375" style="1" customWidth="1"/>
    <col min="14093" max="14093" width="2.59765625" style="1" customWidth="1"/>
    <col min="14094" max="14094" width="3.3984375" style="1" customWidth="1"/>
    <col min="14095" max="14095" width="2.59765625" style="1" customWidth="1"/>
    <col min="14096" max="14096" width="4.09765625" style="1" customWidth="1"/>
    <col min="14097" max="14097" width="3.3984375" style="1" customWidth="1"/>
    <col min="14098" max="14098" width="4.09765625" style="1" customWidth="1"/>
    <col min="14099" max="14099" width="3.3984375" style="1" customWidth="1"/>
    <col min="14100" max="14336" width="11" style="1"/>
    <col min="14337" max="14337" width="5.59765625" style="1" customWidth="1"/>
    <col min="14338" max="14338" width="21.19921875" style="1" bestFit="1" customWidth="1"/>
    <col min="14339" max="14341" width="4.09765625" style="1" customWidth="1"/>
    <col min="14342" max="14343" width="3.5" style="1" customWidth="1"/>
    <col min="14344" max="14345" width="3.69921875" style="1" customWidth="1"/>
    <col min="14346" max="14346" width="3.5" style="1" customWidth="1"/>
    <col min="14347" max="14347" width="2.69921875" style="1" customWidth="1"/>
    <col min="14348" max="14348" width="3.3984375" style="1" customWidth="1"/>
    <col min="14349" max="14349" width="2.59765625" style="1" customWidth="1"/>
    <col min="14350" max="14350" width="3.3984375" style="1" customWidth="1"/>
    <col min="14351" max="14351" width="2.59765625" style="1" customWidth="1"/>
    <col min="14352" max="14352" width="4.09765625" style="1" customWidth="1"/>
    <col min="14353" max="14353" width="3.3984375" style="1" customWidth="1"/>
    <col min="14354" max="14354" width="4.09765625" style="1" customWidth="1"/>
    <col min="14355" max="14355" width="3.3984375" style="1" customWidth="1"/>
    <col min="14356" max="14592" width="11" style="1"/>
    <col min="14593" max="14593" width="5.59765625" style="1" customWidth="1"/>
    <col min="14594" max="14594" width="21.19921875" style="1" bestFit="1" customWidth="1"/>
    <col min="14595" max="14597" width="4.09765625" style="1" customWidth="1"/>
    <col min="14598" max="14599" width="3.5" style="1" customWidth="1"/>
    <col min="14600" max="14601" width="3.69921875" style="1" customWidth="1"/>
    <col min="14602" max="14602" width="3.5" style="1" customWidth="1"/>
    <col min="14603" max="14603" width="2.69921875" style="1" customWidth="1"/>
    <col min="14604" max="14604" width="3.3984375" style="1" customWidth="1"/>
    <col min="14605" max="14605" width="2.59765625" style="1" customWidth="1"/>
    <col min="14606" max="14606" width="3.3984375" style="1" customWidth="1"/>
    <col min="14607" max="14607" width="2.59765625" style="1" customWidth="1"/>
    <col min="14608" max="14608" width="4.09765625" style="1" customWidth="1"/>
    <col min="14609" max="14609" width="3.3984375" style="1" customWidth="1"/>
    <col min="14610" max="14610" width="4.09765625" style="1" customWidth="1"/>
    <col min="14611" max="14611" width="3.3984375" style="1" customWidth="1"/>
    <col min="14612" max="14848" width="11" style="1"/>
    <col min="14849" max="14849" width="5.59765625" style="1" customWidth="1"/>
    <col min="14850" max="14850" width="21.19921875" style="1" bestFit="1" customWidth="1"/>
    <col min="14851" max="14853" width="4.09765625" style="1" customWidth="1"/>
    <col min="14854" max="14855" width="3.5" style="1" customWidth="1"/>
    <col min="14856" max="14857" width="3.69921875" style="1" customWidth="1"/>
    <col min="14858" max="14858" width="3.5" style="1" customWidth="1"/>
    <col min="14859" max="14859" width="2.69921875" style="1" customWidth="1"/>
    <col min="14860" max="14860" width="3.3984375" style="1" customWidth="1"/>
    <col min="14861" max="14861" width="2.59765625" style="1" customWidth="1"/>
    <col min="14862" max="14862" width="3.3984375" style="1" customWidth="1"/>
    <col min="14863" max="14863" width="2.59765625" style="1" customWidth="1"/>
    <col min="14864" max="14864" width="4.09765625" style="1" customWidth="1"/>
    <col min="14865" max="14865" width="3.3984375" style="1" customWidth="1"/>
    <col min="14866" max="14866" width="4.09765625" style="1" customWidth="1"/>
    <col min="14867" max="14867" width="3.3984375" style="1" customWidth="1"/>
    <col min="14868" max="15104" width="11" style="1"/>
    <col min="15105" max="15105" width="5.59765625" style="1" customWidth="1"/>
    <col min="15106" max="15106" width="21.19921875" style="1" bestFit="1" customWidth="1"/>
    <col min="15107" max="15109" width="4.09765625" style="1" customWidth="1"/>
    <col min="15110" max="15111" width="3.5" style="1" customWidth="1"/>
    <col min="15112" max="15113" width="3.69921875" style="1" customWidth="1"/>
    <col min="15114" max="15114" width="3.5" style="1" customWidth="1"/>
    <col min="15115" max="15115" width="2.69921875" style="1" customWidth="1"/>
    <col min="15116" max="15116" width="3.3984375" style="1" customWidth="1"/>
    <col min="15117" max="15117" width="2.59765625" style="1" customWidth="1"/>
    <col min="15118" max="15118" width="3.3984375" style="1" customWidth="1"/>
    <col min="15119" max="15119" width="2.59765625" style="1" customWidth="1"/>
    <col min="15120" max="15120" width="4.09765625" style="1" customWidth="1"/>
    <col min="15121" max="15121" width="3.3984375" style="1" customWidth="1"/>
    <col min="15122" max="15122" width="4.09765625" style="1" customWidth="1"/>
    <col min="15123" max="15123" width="3.3984375" style="1" customWidth="1"/>
    <col min="15124" max="15360" width="11" style="1"/>
    <col min="15361" max="15361" width="5.59765625" style="1" customWidth="1"/>
    <col min="15362" max="15362" width="21.19921875" style="1" bestFit="1" customWidth="1"/>
    <col min="15363" max="15365" width="4.09765625" style="1" customWidth="1"/>
    <col min="15366" max="15367" width="3.5" style="1" customWidth="1"/>
    <col min="15368" max="15369" width="3.69921875" style="1" customWidth="1"/>
    <col min="15370" max="15370" width="3.5" style="1" customWidth="1"/>
    <col min="15371" max="15371" width="2.69921875" style="1" customWidth="1"/>
    <col min="15372" max="15372" width="3.3984375" style="1" customWidth="1"/>
    <col min="15373" max="15373" width="2.59765625" style="1" customWidth="1"/>
    <col min="15374" max="15374" width="3.3984375" style="1" customWidth="1"/>
    <col min="15375" max="15375" width="2.59765625" style="1" customWidth="1"/>
    <col min="15376" max="15376" width="4.09765625" style="1" customWidth="1"/>
    <col min="15377" max="15377" width="3.3984375" style="1" customWidth="1"/>
    <col min="15378" max="15378" width="4.09765625" style="1" customWidth="1"/>
    <col min="15379" max="15379" width="3.3984375" style="1" customWidth="1"/>
    <col min="15380" max="15616" width="11" style="1"/>
    <col min="15617" max="15617" width="5.59765625" style="1" customWidth="1"/>
    <col min="15618" max="15618" width="21.19921875" style="1" bestFit="1" customWidth="1"/>
    <col min="15619" max="15621" width="4.09765625" style="1" customWidth="1"/>
    <col min="15622" max="15623" width="3.5" style="1" customWidth="1"/>
    <col min="15624" max="15625" width="3.69921875" style="1" customWidth="1"/>
    <col min="15626" max="15626" width="3.5" style="1" customWidth="1"/>
    <col min="15627" max="15627" width="2.69921875" style="1" customWidth="1"/>
    <col min="15628" max="15628" width="3.3984375" style="1" customWidth="1"/>
    <col min="15629" max="15629" width="2.59765625" style="1" customWidth="1"/>
    <col min="15630" max="15630" width="3.3984375" style="1" customWidth="1"/>
    <col min="15631" max="15631" width="2.59765625" style="1" customWidth="1"/>
    <col min="15632" max="15632" width="4.09765625" style="1" customWidth="1"/>
    <col min="15633" max="15633" width="3.3984375" style="1" customWidth="1"/>
    <col min="15634" max="15634" width="4.09765625" style="1" customWidth="1"/>
    <col min="15635" max="15635" width="3.3984375" style="1" customWidth="1"/>
    <col min="15636" max="15872" width="11" style="1"/>
    <col min="15873" max="15873" width="5.59765625" style="1" customWidth="1"/>
    <col min="15874" max="15874" width="21.19921875" style="1" bestFit="1" customWidth="1"/>
    <col min="15875" max="15877" width="4.09765625" style="1" customWidth="1"/>
    <col min="15878" max="15879" width="3.5" style="1" customWidth="1"/>
    <col min="15880" max="15881" width="3.69921875" style="1" customWidth="1"/>
    <col min="15882" max="15882" width="3.5" style="1" customWidth="1"/>
    <col min="15883" max="15883" width="2.69921875" style="1" customWidth="1"/>
    <col min="15884" max="15884" width="3.3984375" style="1" customWidth="1"/>
    <col min="15885" max="15885" width="2.59765625" style="1" customWidth="1"/>
    <col min="15886" max="15886" width="3.3984375" style="1" customWidth="1"/>
    <col min="15887" max="15887" width="2.59765625" style="1" customWidth="1"/>
    <col min="15888" max="15888" width="4.09765625" style="1" customWidth="1"/>
    <col min="15889" max="15889" width="3.3984375" style="1" customWidth="1"/>
    <col min="15890" max="15890" width="4.09765625" style="1" customWidth="1"/>
    <col min="15891" max="15891" width="3.3984375" style="1" customWidth="1"/>
    <col min="15892" max="16128" width="11" style="1"/>
    <col min="16129" max="16129" width="5.59765625" style="1" customWidth="1"/>
    <col min="16130" max="16130" width="21.19921875" style="1" bestFit="1" customWidth="1"/>
    <col min="16131" max="16133" width="4.09765625" style="1" customWidth="1"/>
    <col min="16134" max="16135" width="3.5" style="1" customWidth="1"/>
    <col min="16136" max="16137" width="3.69921875" style="1" customWidth="1"/>
    <col min="16138" max="16138" width="3.5" style="1" customWidth="1"/>
    <col min="16139" max="16139" width="2.69921875" style="1" customWidth="1"/>
    <col min="16140" max="16140" width="3.3984375" style="1" customWidth="1"/>
    <col min="16141" max="16141" width="2.59765625" style="1" customWidth="1"/>
    <col min="16142" max="16142" width="3.3984375" style="1" customWidth="1"/>
    <col min="16143" max="16143" width="2.59765625" style="1" customWidth="1"/>
    <col min="16144" max="16144" width="4.09765625" style="1" customWidth="1"/>
    <col min="16145" max="16145" width="3.3984375" style="1" customWidth="1"/>
    <col min="16146" max="16146" width="4.09765625" style="1" customWidth="1"/>
    <col min="16147" max="16147" width="3.3984375" style="1" customWidth="1"/>
    <col min="16148" max="16384" width="11" style="1"/>
  </cols>
  <sheetData>
    <row r="1" spans="1:22" ht="12.9" customHeight="1">
      <c r="A1" s="48"/>
      <c r="B1" s="49" t="s">
        <v>3</v>
      </c>
      <c r="C1" s="50" t="s">
        <v>4</v>
      </c>
      <c r="D1" s="50"/>
      <c r="E1" s="50"/>
      <c r="F1" s="47" t="s">
        <v>5</v>
      </c>
      <c r="G1" s="47"/>
      <c r="H1" s="47" t="s">
        <v>6</v>
      </c>
      <c r="I1" s="47"/>
      <c r="J1" s="47" t="s">
        <v>7</v>
      </c>
      <c r="K1" s="47"/>
      <c r="L1" s="47" t="s">
        <v>8</v>
      </c>
      <c r="M1" s="47"/>
      <c r="N1" s="47" t="s">
        <v>9</v>
      </c>
      <c r="O1" s="47"/>
      <c r="P1" s="47" t="s">
        <v>10</v>
      </c>
      <c r="Q1" s="47"/>
      <c r="R1" s="47" t="s">
        <v>11</v>
      </c>
      <c r="S1" s="47"/>
      <c r="U1" s="8" t="s">
        <v>230</v>
      </c>
      <c r="V1" s="10">
        <v>45107</v>
      </c>
    </row>
    <row r="2" spans="1:22" ht="11.1" customHeight="1">
      <c r="A2" s="48"/>
      <c r="B2" s="49"/>
      <c r="C2" s="2" t="s">
        <v>12</v>
      </c>
      <c r="D2" s="2" t="s">
        <v>13</v>
      </c>
      <c r="E2" s="2" t="s">
        <v>14</v>
      </c>
      <c r="F2" s="3" t="s">
        <v>12</v>
      </c>
      <c r="G2" s="3" t="s">
        <v>13</v>
      </c>
      <c r="H2" s="3" t="s">
        <v>12</v>
      </c>
      <c r="I2" s="3" t="s">
        <v>13</v>
      </c>
      <c r="J2" s="3" t="s">
        <v>12</v>
      </c>
      <c r="K2" s="3" t="s">
        <v>13</v>
      </c>
      <c r="L2" s="3" t="s">
        <v>12</v>
      </c>
      <c r="M2" s="3" t="s">
        <v>13</v>
      </c>
      <c r="N2" s="3" t="s">
        <v>12</v>
      </c>
      <c r="O2" s="3" t="s">
        <v>13</v>
      </c>
      <c r="P2" s="3" t="s">
        <v>12</v>
      </c>
      <c r="Q2" s="3" t="s">
        <v>13</v>
      </c>
      <c r="R2" s="3" t="s">
        <v>12</v>
      </c>
      <c r="S2" s="3" t="s">
        <v>13</v>
      </c>
    </row>
    <row r="3" spans="1:22" ht="12.9" customHeight="1">
      <c r="A3" s="4">
        <v>11090001</v>
      </c>
      <c r="B3" s="4" t="s">
        <v>15</v>
      </c>
      <c r="C3" s="2">
        <v>56</v>
      </c>
      <c r="D3" s="2">
        <v>14</v>
      </c>
      <c r="E3" s="2">
        <v>70</v>
      </c>
      <c r="F3" s="5">
        <v>1</v>
      </c>
      <c r="G3" s="5">
        <v>1</v>
      </c>
      <c r="H3" s="5">
        <v>4</v>
      </c>
      <c r="I3" s="5">
        <v>1</v>
      </c>
      <c r="J3" s="5">
        <v>2</v>
      </c>
      <c r="K3" s="5">
        <v>4</v>
      </c>
      <c r="L3" s="5">
        <v>2</v>
      </c>
      <c r="M3" s="5">
        <v>0</v>
      </c>
      <c r="N3" s="5">
        <v>2</v>
      </c>
      <c r="O3" s="5">
        <v>0</v>
      </c>
      <c r="P3" s="5">
        <v>17</v>
      </c>
      <c r="Q3" s="5">
        <v>3</v>
      </c>
      <c r="R3" s="5">
        <v>28</v>
      </c>
      <c r="S3" s="5">
        <v>5</v>
      </c>
    </row>
    <row r="4" spans="1:22" ht="15.9" customHeight="1">
      <c r="A4" s="4">
        <v>11090002</v>
      </c>
      <c r="B4" s="4" t="s">
        <v>16</v>
      </c>
      <c r="C4" s="2">
        <v>58</v>
      </c>
      <c r="D4" s="2">
        <v>6</v>
      </c>
      <c r="E4" s="2">
        <v>64</v>
      </c>
      <c r="F4" s="5">
        <v>3</v>
      </c>
      <c r="G4" s="5">
        <v>0</v>
      </c>
      <c r="H4" s="5">
        <v>6</v>
      </c>
      <c r="I4" s="5">
        <v>1</v>
      </c>
      <c r="J4" s="5">
        <v>11</v>
      </c>
      <c r="K4" s="5">
        <v>1</v>
      </c>
      <c r="L4" s="5">
        <v>4</v>
      </c>
      <c r="M4" s="5">
        <v>0</v>
      </c>
      <c r="N4" s="5">
        <v>2</v>
      </c>
      <c r="O4" s="5">
        <v>0</v>
      </c>
      <c r="P4" s="5">
        <v>10</v>
      </c>
      <c r="Q4" s="5">
        <v>1</v>
      </c>
      <c r="R4" s="5">
        <v>22</v>
      </c>
      <c r="S4" s="5">
        <v>3</v>
      </c>
    </row>
    <row r="5" spans="1:22" ht="15.9" customHeight="1">
      <c r="A5" s="4">
        <v>11090009</v>
      </c>
      <c r="B5" s="4" t="s">
        <v>17</v>
      </c>
      <c r="C5" s="2">
        <v>17</v>
      </c>
      <c r="D5" s="2">
        <v>1</v>
      </c>
      <c r="E5" s="2">
        <v>18</v>
      </c>
      <c r="F5" s="5">
        <v>0</v>
      </c>
      <c r="G5" s="5">
        <v>0</v>
      </c>
      <c r="H5" s="5">
        <v>1</v>
      </c>
      <c r="I5" s="5">
        <v>0</v>
      </c>
      <c r="J5" s="5">
        <v>6</v>
      </c>
      <c r="K5" s="5">
        <v>0</v>
      </c>
      <c r="L5" s="5">
        <v>3</v>
      </c>
      <c r="M5" s="5">
        <v>0</v>
      </c>
      <c r="N5" s="5">
        <v>1</v>
      </c>
      <c r="O5" s="5">
        <v>0</v>
      </c>
      <c r="P5" s="5">
        <v>1</v>
      </c>
      <c r="Q5" s="5">
        <v>0</v>
      </c>
      <c r="R5" s="5">
        <v>5</v>
      </c>
      <c r="S5" s="5">
        <v>1</v>
      </c>
    </row>
    <row r="6" spans="1:22" ht="15.9" customHeight="1">
      <c r="A6" s="4">
        <v>11090014</v>
      </c>
      <c r="B6" s="4" t="s">
        <v>18</v>
      </c>
      <c r="C6" s="2">
        <v>25</v>
      </c>
      <c r="D6" s="2">
        <v>10</v>
      </c>
      <c r="E6" s="2">
        <v>35</v>
      </c>
      <c r="F6" s="5">
        <v>0</v>
      </c>
      <c r="G6" s="5">
        <v>0</v>
      </c>
      <c r="H6" s="5">
        <v>3</v>
      </c>
      <c r="I6" s="5">
        <v>1</v>
      </c>
      <c r="J6" s="5">
        <v>2</v>
      </c>
      <c r="K6" s="5">
        <v>1</v>
      </c>
      <c r="L6" s="5">
        <v>3</v>
      </c>
      <c r="M6" s="5">
        <v>2</v>
      </c>
      <c r="N6" s="5">
        <v>1</v>
      </c>
      <c r="O6" s="5">
        <v>1</v>
      </c>
      <c r="P6" s="5">
        <v>4</v>
      </c>
      <c r="Q6" s="5">
        <v>1</v>
      </c>
      <c r="R6" s="5">
        <v>12</v>
      </c>
      <c r="S6" s="5">
        <v>4</v>
      </c>
    </row>
    <row r="7" spans="1:22" ht="15.9" customHeight="1">
      <c r="A7" s="4">
        <v>11090019</v>
      </c>
      <c r="B7" s="4" t="s">
        <v>19</v>
      </c>
      <c r="C7" s="2">
        <v>41</v>
      </c>
      <c r="D7" s="2">
        <v>5</v>
      </c>
      <c r="E7" s="2">
        <v>46</v>
      </c>
      <c r="F7" s="5">
        <v>0</v>
      </c>
      <c r="G7" s="5">
        <v>0</v>
      </c>
      <c r="H7" s="5">
        <v>7</v>
      </c>
      <c r="I7" s="5">
        <v>1</v>
      </c>
      <c r="J7" s="5">
        <v>2</v>
      </c>
      <c r="K7" s="5">
        <v>0</v>
      </c>
      <c r="L7" s="5">
        <v>2</v>
      </c>
      <c r="M7" s="5">
        <v>0</v>
      </c>
      <c r="N7" s="5">
        <v>3</v>
      </c>
      <c r="O7" s="5">
        <v>0</v>
      </c>
      <c r="P7" s="5">
        <v>10</v>
      </c>
      <c r="Q7" s="5">
        <v>1</v>
      </c>
      <c r="R7" s="5">
        <v>17</v>
      </c>
      <c r="S7" s="5">
        <v>3</v>
      </c>
    </row>
    <row r="8" spans="1:22" ht="15.9" customHeight="1">
      <c r="A8" s="4">
        <v>11110001</v>
      </c>
      <c r="B8" s="4" t="s">
        <v>92</v>
      </c>
      <c r="C8" s="2">
        <v>15</v>
      </c>
      <c r="D8" s="2">
        <v>5</v>
      </c>
      <c r="E8" s="2">
        <v>20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3</v>
      </c>
      <c r="Q8" s="5">
        <v>2</v>
      </c>
      <c r="R8" s="5">
        <v>12</v>
      </c>
      <c r="S8" s="5">
        <v>3</v>
      </c>
    </row>
    <row r="9" spans="1:22" ht="15.9" customHeight="1">
      <c r="A9" s="4">
        <v>11110009</v>
      </c>
      <c r="B9" s="4" t="s">
        <v>93</v>
      </c>
      <c r="C9" s="2">
        <v>26</v>
      </c>
      <c r="D9" s="2">
        <v>1</v>
      </c>
      <c r="E9" s="2">
        <v>27</v>
      </c>
      <c r="F9" s="5">
        <v>0</v>
      </c>
      <c r="G9" s="5">
        <v>0</v>
      </c>
      <c r="H9" s="5">
        <v>0</v>
      </c>
      <c r="I9" s="5">
        <v>0</v>
      </c>
      <c r="J9" s="5">
        <v>3</v>
      </c>
      <c r="K9" s="5">
        <v>0</v>
      </c>
      <c r="L9" s="5">
        <v>0</v>
      </c>
      <c r="M9" s="5">
        <v>0</v>
      </c>
      <c r="N9" s="5">
        <v>3</v>
      </c>
      <c r="O9" s="5">
        <v>1</v>
      </c>
      <c r="P9" s="5">
        <v>6</v>
      </c>
      <c r="Q9" s="5">
        <v>0</v>
      </c>
      <c r="R9" s="5">
        <v>14</v>
      </c>
      <c r="S9" s="5">
        <v>0</v>
      </c>
    </row>
    <row r="10" spans="1:22" ht="15.9" customHeight="1">
      <c r="A10" s="4">
        <v>11110013</v>
      </c>
      <c r="B10" s="4" t="s">
        <v>94</v>
      </c>
      <c r="C10" s="2">
        <v>59</v>
      </c>
      <c r="D10" s="2">
        <v>10</v>
      </c>
      <c r="E10" s="2">
        <v>69</v>
      </c>
      <c r="F10" s="5">
        <v>3</v>
      </c>
      <c r="G10" s="5">
        <v>1</v>
      </c>
      <c r="H10" s="5">
        <v>3</v>
      </c>
      <c r="I10" s="5">
        <v>0</v>
      </c>
      <c r="J10" s="5">
        <v>6</v>
      </c>
      <c r="K10" s="5">
        <v>2</v>
      </c>
      <c r="L10" s="5">
        <v>2</v>
      </c>
      <c r="M10" s="5">
        <v>0</v>
      </c>
      <c r="N10" s="5">
        <v>3</v>
      </c>
      <c r="O10" s="5">
        <v>2</v>
      </c>
      <c r="P10" s="5">
        <v>9</v>
      </c>
      <c r="Q10" s="5">
        <v>2</v>
      </c>
      <c r="R10" s="5">
        <v>33</v>
      </c>
      <c r="S10" s="5">
        <v>3</v>
      </c>
    </row>
    <row r="11" spans="1:22" ht="15.9" customHeight="1">
      <c r="A11" s="4">
        <v>11110015</v>
      </c>
      <c r="B11" s="4" t="s">
        <v>169</v>
      </c>
      <c r="C11" s="2">
        <v>34</v>
      </c>
      <c r="D11" s="2">
        <v>5</v>
      </c>
      <c r="E11" s="2">
        <v>39</v>
      </c>
      <c r="F11" s="5">
        <v>2</v>
      </c>
      <c r="G11" s="5">
        <v>0</v>
      </c>
      <c r="H11" s="5">
        <v>5</v>
      </c>
      <c r="I11" s="5">
        <v>0</v>
      </c>
      <c r="J11" s="5">
        <v>3</v>
      </c>
      <c r="K11" s="5">
        <v>0</v>
      </c>
      <c r="L11" s="5">
        <v>5</v>
      </c>
      <c r="M11" s="5">
        <v>0</v>
      </c>
      <c r="N11" s="5">
        <v>1</v>
      </c>
      <c r="O11" s="5">
        <v>0</v>
      </c>
      <c r="P11" s="5">
        <v>3</v>
      </c>
      <c r="Q11" s="5">
        <v>0</v>
      </c>
      <c r="R11" s="5">
        <v>15</v>
      </c>
      <c r="S11" s="5">
        <v>5</v>
      </c>
    </row>
    <row r="12" spans="1:22" ht="15.9" customHeight="1">
      <c r="A12" s="4">
        <v>11110023</v>
      </c>
      <c r="B12" s="4" t="s">
        <v>95</v>
      </c>
      <c r="C12" s="2">
        <v>25</v>
      </c>
      <c r="D12" s="2">
        <v>1</v>
      </c>
      <c r="E12" s="2">
        <v>26</v>
      </c>
      <c r="F12" s="5">
        <v>1</v>
      </c>
      <c r="G12" s="5">
        <v>0</v>
      </c>
      <c r="H12" s="5">
        <v>0</v>
      </c>
      <c r="I12" s="5">
        <v>0</v>
      </c>
      <c r="J12" s="5">
        <v>1</v>
      </c>
      <c r="K12" s="5">
        <v>0</v>
      </c>
      <c r="L12" s="5">
        <v>1</v>
      </c>
      <c r="M12" s="5">
        <v>1</v>
      </c>
      <c r="N12" s="5">
        <v>2</v>
      </c>
      <c r="O12" s="5">
        <v>0</v>
      </c>
      <c r="P12" s="5">
        <v>6</v>
      </c>
      <c r="Q12" s="5">
        <v>0</v>
      </c>
      <c r="R12" s="5">
        <v>14</v>
      </c>
      <c r="S12" s="5">
        <v>0</v>
      </c>
    </row>
    <row r="13" spans="1:22" ht="15.9" customHeight="1">
      <c r="A13" s="4">
        <v>11110024</v>
      </c>
      <c r="B13" s="4" t="s">
        <v>96</v>
      </c>
      <c r="C13" s="2">
        <v>15</v>
      </c>
      <c r="D13" s="2">
        <v>6</v>
      </c>
      <c r="E13" s="2">
        <v>21</v>
      </c>
      <c r="F13" s="5">
        <v>0</v>
      </c>
      <c r="G13" s="5">
        <v>0</v>
      </c>
      <c r="H13" s="5">
        <v>1</v>
      </c>
      <c r="I13" s="5">
        <v>1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2</v>
      </c>
      <c r="Q13" s="5">
        <v>0</v>
      </c>
      <c r="R13" s="5">
        <v>12</v>
      </c>
      <c r="S13" s="5">
        <v>5</v>
      </c>
    </row>
    <row r="14" spans="1:22" ht="15.9" customHeight="1">
      <c r="A14" s="4">
        <v>11110027</v>
      </c>
      <c r="B14" s="4" t="s">
        <v>97</v>
      </c>
      <c r="C14" s="2">
        <v>71</v>
      </c>
      <c r="D14" s="2">
        <v>13</v>
      </c>
      <c r="E14" s="2">
        <v>84</v>
      </c>
      <c r="F14" s="5">
        <v>2</v>
      </c>
      <c r="G14" s="5">
        <v>1</v>
      </c>
      <c r="H14" s="5">
        <v>6</v>
      </c>
      <c r="I14" s="5">
        <v>1</v>
      </c>
      <c r="J14" s="5">
        <v>10</v>
      </c>
      <c r="K14" s="5">
        <v>2</v>
      </c>
      <c r="L14" s="5">
        <v>6</v>
      </c>
      <c r="M14" s="5">
        <v>1</v>
      </c>
      <c r="N14" s="5">
        <v>8</v>
      </c>
      <c r="O14" s="5">
        <v>1</v>
      </c>
      <c r="P14" s="5">
        <v>13</v>
      </c>
      <c r="Q14" s="5">
        <v>2</v>
      </c>
      <c r="R14" s="5">
        <v>26</v>
      </c>
      <c r="S14" s="5">
        <v>5</v>
      </c>
    </row>
    <row r="15" spans="1:22" ht="15.9" customHeight="1">
      <c r="A15" s="4">
        <v>11110028</v>
      </c>
      <c r="B15" s="4" t="s">
        <v>98</v>
      </c>
      <c r="C15" s="2">
        <v>18</v>
      </c>
      <c r="D15" s="2">
        <v>5</v>
      </c>
      <c r="E15" s="2">
        <v>23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2</v>
      </c>
      <c r="M15" s="5">
        <v>0</v>
      </c>
      <c r="N15" s="5">
        <v>0</v>
      </c>
      <c r="O15" s="5">
        <v>0</v>
      </c>
      <c r="P15" s="5">
        <v>4</v>
      </c>
      <c r="Q15" s="5">
        <v>0</v>
      </c>
      <c r="R15" s="5">
        <v>12</v>
      </c>
      <c r="S15" s="5">
        <v>5</v>
      </c>
    </row>
    <row r="16" spans="1:22" ht="15.9" customHeight="1">
      <c r="A16" s="4">
        <v>11110029</v>
      </c>
      <c r="B16" s="4" t="s">
        <v>99</v>
      </c>
      <c r="C16" s="2">
        <v>17</v>
      </c>
      <c r="D16" s="2">
        <v>0</v>
      </c>
      <c r="E16" s="2">
        <v>17</v>
      </c>
      <c r="F16" s="5">
        <v>0</v>
      </c>
      <c r="G16" s="5">
        <v>0</v>
      </c>
      <c r="H16" s="5">
        <v>0</v>
      </c>
      <c r="I16" s="5">
        <v>0</v>
      </c>
      <c r="J16" s="5">
        <v>3</v>
      </c>
      <c r="K16" s="5">
        <v>0</v>
      </c>
      <c r="L16" s="5">
        <v>2</v>
      </c>
      <c r="M16" s="5">
        <v>0</v>
      </c>
      <c r="N16" s="5">
        <v>1</v>
      </c>
      <c r="O16" s="5">
        <v>0</v>
      </c>
      <c r="P16" s="5">
        <v>1</v>
      </c>
      <c r="Q16" s="5">
        <v>0</v>
      </c>
      <c r="R16" s="5">
        <v>10</v>
      </c>
      <c r="S16" s="5">
        <v>0</v>
      </c>
    </row>
    <row r="17" spans="1:19" ht="15.9" customHeight="1">
      <c r="A17" s="4">
        <v>11110032</v>
      </c>
      <c r="B17" s="4" t="s">
        <v>100</v>
      </c>
      <c r="C17" s="2">
        <v>18</v>
      </c>
      <c r="D17" s="2">
        <v>1</v>
      </c>
      <c r="E17" s="2">
        <v>19</v>
      </c>
      <c r="F17" s="5">
        <v>0</v>
      </c>
      <c r="G17" s="5">
        <v>0</v>
      </c>
      <c r="H17" s="5">
        <v>5</v>
      </c>
      <c r="I17" s="5">
        <v>0</v>
      </c>
      <c r="J17" s="5">
        <v>1</v>
      </c>
      <c r="K17" s="5">
        <v>0</v>
      </c>
      <c r="L17" s="5">
        <v>1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11</v>
      </c>
      <c r="S17" s="5">
        <v>1</v>
      </c>
    </row>
    <row r="18" spans="1:19" ht="15.9" customHeight="1">
      <c r="A18" s="4">
        <v>11110033</v>
      </c>
      <c r="B18" s="4" t="s">
        <v>187</v>
      </c>
      <c r="C18" s="2">
        <v>28</v>
      </c>
      <c r="D18" s="2">
        <v>1</v>
      </c>
      <c r="E18" s="2">
        <v>29</v>
      </c>
      <c r="F18" s="5">
        <v>0</v>
      </c>
      <c r="G18" s="5">
        <v>0</v>
      </c>
      <c r="H18" s="5">
        <v>0</v>
      </c>
      <c r="I18" s="5">
        <v>0</v>
      </c>
      <c r="J18" s="5">
        <v>2</v>
      </c>
      <c r="K18" s="5">
        <v>0</v>
      </c>
      <c r="L18" s="5">
        <v>3</v>
      </c>
      <c r="M18" s="5">
        <v>0</v>
      </c>
      <c r="N18" s="5">
        <v>1</v>
      </c>
      <c r="O18" s="5">
        <v>0</v>
      </c>
      <c r="P18" s="5">
        <v>8</v>
      </c>
      <c r="Q18" s="5">
        <v>0</v>
      </c>
      <c r="R18" s="5">
        <v>14</v>
      </c>
      <c r="S18" s="5">
        <v>1</v>
      </c>
    </row>
    <row r="19" spans="1:19" ht="15.9" customHeight="1">
      <c r="A19" s="4">
        <v>11120004</v>
      </c>
      <c r="B19" s="4" t="s">
        <v>20</v>
      </c>
      <c r="C19" s="2">
        <v>37</v>
      </c>
      <c r="D19" s="2">
        <v>0</v>
      </c>
      <c r="E19" s="2">
        <v>37</v>
      </c>
      <c r="F19" s="5">
        <v>1</v>
      </c>
      <c r="G19" s="5">
        <v>0</v>
      </c>
      <c r="H19" s="5">
        <v>7</v>
      </c>
      <c r="I19" s="5">
        <v>0</v>
      </c>
      <c r="J19" s="5">
        <v>11</v>
      </c>
      <c r="K19" s="5">
        <v>0</v>
      </c>
      <c r="L19" s="5">
        <v>4</v>
      </c>
      <c r="M19" s="5">
        <v>0</v>
      </c>
      <c r="N19" s="5">
        <v>0</v>
      </c>
      <c r="O19" s="5">
        <v>0</v>
      </c>
      <c r="P19" s="5">
        <v>5</v>
      </c>
      <c r="Q19" s="5">
        <v>0</v>
      </c>
      <c r="R19" s="5">
        <v>9</v>
      </c>
      <c r="S19" s="5">
        <v>0</v>
      </c>
    </row>
    <row r="20" spans="1:19" ht="15.9" customHeight="1">
      <c r="A20" s="4">
        <v>11120009</v>
      </c>
      <c r="B20" s="4" t="s">
        <v>21</v>
      </c>
      <c r="C20" s="2">
        <v>39</v>
      </c>
      <c r="D20" s="2">
        <v>3</v>
      </c>
      <c r="E20" s="2">
        <v>42</v>
      </c>
      <c r="F20" s="5">
        <v>2</v>
      </c>
      <c r="G20" s="5">
        <v>0</v>
      </c>
      <c r="H20" s="5">
        <v>5</v>
      </c>
      <c r="I20" s="5">
        <v>0</v>
      </c>
      <c r="J20" s="5">
        <v>5</v>
      </c>
      <c r="K20" s="5">
        <v>0</v>
      </c>
      <c r="L20" s="5">
        <v>4</v>
      </c>
      <c r="M20" s="5">
        <v>0</v>
      </c>
      <c r="N20" s="5">
        <v>1</v>
      </c>
      <c r="O20" s="5">
        <v>1</v>
      </c>
      <c r="P20" s="5">
        <v>6</v>
      </c>
      <c r="Q20" s="5">
        <v>1</v>
      </c>
      <c r="R20" s="5">
        <v>16</v>
      </c>
      <c r="S20" s="5">
        <v>1</v>
      </c>
    </row>
    <row r="21" spans="1:19" ht="15.9" customHeight="1">
      <c r="A21" s="4">
        <v>11120017</v>
      </c>
      <c r="B21" s="4" t="s">
        <v>188</v>
      </c>
      <c r="C21" s="2">
        <v>47</v>
      </c>
      <c r="D21" s="2">
        <v>27</v>
      </c>
      <c r="E21" s="2">
        <v>74</v>
      </c>
      <c r="F21" s="5">
        <v>12</v>
      </c>
      <c r="G21" s="5">
        <v>11</v>
      </c>
      <c r="H21" s="5">
        <v>2</v>
      </c>
      <c r="I21" s="5">
        <v>6</v>
      </c>
      <c r="J21" s="5">
        <v>3</v>
      </c>
      <c r="K21" s="5">
        <v>1</v>
      </c>
      <c r="L21" s="5">
        <v>5</v>
      </c>
      <c r="M21" s="5">
        <v>2</v>
      </c>
      <c r="N21" s="5">
        <v>2</v>
      </c>
      <c r="O21" s="5">
        <v>0</v>
      </c>
      <c r="P21" s="5">
        <v>8</v>
      </c>
      <c r="Q21" s="5">
        <v>4</v>
      </c>
      <c r="R21" s="5">
        <v>15</v>
      </c>
      <c r="S21" s="5">
        <v>3</v>
      </c>
    </row>
    <row r="22" spans="1:19" ht="15.9" customHeight="1">
      <c r="A22" s="4">
        <v>11120019</v>
      </c>
      <c r="B22" s="4" t="s">
        <v>253</v>
      </c>
      <c r="C22" s="2">
        <v>15</v>
      </c>
      <c r="D22" s="2">
        <v>2</v>
      </c>
      <c r="E22" s="2">
        <v>17</v>
      </c>
      <c r="F22" s="5">
        <v>0</v>
      </c>
      <c r="G22" s="5">
        <v>0</v>
      </c>
      <c r="H22" s="5">
        <v>0</v>
      </c>
      <c r="I22" s="5">
        <v>1</v>
      </c>
      <c r="J22" s="5">
        <v>0</v>
      </c>
      <c r="K22" s="5">
        <v>0</v>
      </c>
      <c r="L22" s="5">
        <v>8</v>
      </c>
      <c r="M22" s="5">
        <v>1</v>
      </c>
      <c r="N22" s="5">
        <v>0</v>
      </c>
      <c r="O22" s="5">
        <v>0</v>
      </c>
      <c r="P22" s="5">
        <v>4</v>
      </c>
      <c r="Q22" s="5">
        <v>0</v>
      </c>
      <c r="R22" s="5">
        <v>3</v>
      </c>
      <c r="S22" s="5">
        <v>0</v>
      </c>
    </row>
    <row r="23" spans="1:19" ht="15.9" customHeight="1">
      <c r="A23" s="4">
        <v>11120024</v>
      </c>
      <c r="B23" s="4" t="s">
        <v>22</v>
      </c>
      <c r="C23" s="2">
        <v>22</v>
      </c>
      <c r="D23" s="2">
        <v>2</v>
      </c>
      <c r="E23" s="2">
        <v>24</v>
      </c>
      <c r="F23" s="5">
        <v>0</v>
      </c>
      <c r="G23" s="5">
        <v>0</v>
      </c>
      <c r="H23" s="5">
        <v>0</v>
      </c>
      <c r="I23" s="5">
        <v>0</v>
      </c>
      <c r="J23" s="5">
        <v>1</v>
      </c>
      <c r="K23" s="5">
        <v>0</v>
      </c>
      <c r="L23" s="5">
        <v>5</v>
      </c>
      <c r="M23" s="5">
        <v>0</v>
      </c>
      <c r="N23" s="5">
        <v>0</v>
      </c>
      <c r="O23" s="5">
        <v>0</v>
      </c>
      <c r="P23" s="5">
        <v>3</v>
      </c>
      <c r="Q23" s="5">
        <v>1</v>
      </c>
      <c r="R23" s="5">
        <v>13</v>
      </c>
      <c r="S23" s="5">
        <v>1</v>
      </c>
    </row>
    <row r="24" spans="1:19" ht="15.9" customHeight="1">
      <c r="A24" s="4">
        <v>11120025</v>
      </c>
      <c r="B24" s="4" t="s">
        <v>23</v>
      </c>
      <c r="C24" s="2">
        <v>17</v>
      </c>
      <c r="D24" s="2">
        <v>1</v>
      </c>
      <c r="E24" s="2">
        <v>18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6</v>
      </c>
      <c r="Q24" s="5">
        <v>1</v>
      </c>
      <c r="R24" s="5">
        <v>11</v>
      </c>
      <c r="S24" s="5">
        <v>0</v>
      </c>
    </row>
    <row r="25" spans="1:19" ht="15.9" customHeight="1">
      <c r="A25" s="4">
        <v>11120026</v>
      </c>
      <c r="B25" s="4" t="s">
        <v>24</v>
      </c>
      <c r="C25" s="2">
        <v>25</v>
      </c>
      <c r="D25" s="2">
        <v>3</v>
      </c>
      <c r="E25" s="2">
        <v>28</v>
      </c>
      <c r="F25" s="5">
        <v>0</v>
      </c>
      <c r="G25" s="5">
        <v>0</v>
      </c>
      <c r="H25" s="5">
        <v>1</v>
      </c>
      <c r="I25" s="5">
        <v>0</v>
      </c>
      <c r="J25" s="5">
        <v>1</v>
      </c>
      <c r="K25" s="5">
        <v>1</v>
      </c>
      <c r="L25" s="5">
        <v>0</v>
      </c>
      <c r="M25" s="5">
        <v>0</v>
      </c>
      <c r="N25" s="5">
        <v>3</v>
      </c>
      <c r="O25" s="5">
        <v>0</v>
      </c>
      <c r="P25" s="5">
        <v>6</v>
      </c>
      <c r="Q25" s="5">
        <v>0</v>
      </c>
      <c r="R25" s="5">
        <v>14</v>
      </c>
      <c r="S25" s="5">
        <v>2</v>
      </c>
    </row>
    <row r="26" spans="1:19" ht="15.9" customHeight="1">
      <c r="A26" s="4">
        <v>11120043</v>
      </c>
      <c r="B26" s="4" t="s">
        <v>26</v>
      </c>
      <c r="C26" s="2">
        <v>41</v>
      </c>
      <c r="D26" s="2">
        <v>7</v>
      </c>
      <c r="E26" s="2">
        <v>48</v>
      </c>
      <c r="F26" s="5">
        <v>0</v>
      </c>
      <c r="G26" s="5">
        <v>0</v>
      </c>
      <c r="H26" s="5">
        <v>4</v>
      </c>
      <c r="I26" s="5">
        <v>1</v>
      </c>
      <c r="J26" s="5">
        <v>3</v>
      </c>
      <c r="K26" s="5">
        <v>0</v>
      </c>
      <c r="L26" s="5">
        <v>2</v>
      </c>
      <c r="M26" s="5">
        <v>1</v>
      </c>
      <c r="N26" s="5">
        <v>1</v>
      </c>
      <c r="O26" s="5">
        <v>0</v>
      </c>
      <c r="P26" s="5">
        <v>12</v>
      </c>
      <c r="Q26" s="5">
        <v>1</v>
      </c>
      <c r="R26" s="5">
        <v>19</v>
      </c>
      <c r="S26" s="5">
        <v>4</v>
      </c>
    </row>
    <row r="27" spans="1:19" ht="15.9" customHeight="1">
      <c r="A27" s="4">
        <v>11120044</v>
      </c>
      <c r="B27" s="4" t="s">
        <v>27</v>
      </c>
      <c r="C27" s="2">
        <v>14</v>
      </c>
      <c r="D27" s="2">
        <v>2</v>
      </c>
      <c r="E27" s="2">
        <v>16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3</v>
      </c>
      <c r="O27" s="5">
        <v>0</v>
      </c>
      <c r="P27" s="5">
        <v>2</v>
      </c>
      <c r="Q27" s="5">
        <v>2</v>
      </c>
      <c r="R27" s="5">
        <v>9</v>
      </c>
      <c r="S27" s="5">
        <v>0</v>
      </c>
    </row>
    <row r="28" spans="1:19" ht="15.9" customHeight="1">
      <c r="A28" s="4">
        <v>11120045</v>
      </c>
      <c r="B28" s="4" t="s">
        <v>28</v>
      </c>
      <c r="C28" s="2">
        <v>40</v>
      </c>
      <c r="D28" s="2">
        <v>6</v>
      </c>
      <c r="E28" s="2">
        <v>46</v>
      </c>
      <c r="F28" s="5">
        <v>1</v>
      </c>
      <c r="G28" s="5">
        <v>1</v>
      </c>
      <c r="H28" s="5">
        <v>1</v>
      </c>
      <c r="I28" s="5">
        <v>0</v>
      </c>
      <c r="J28" s="5">
        <v>5</v>
      </c>
      <c r="K28" s="5">
        <v>2</v>
      </c>
      <c r="L28" s="5">
        <v>5</v>
      </c>
      <c r="M28" s="5">
        <v>0</v>
      </c>
      <c r="N28" s="5">
        <v>9</v>
      </c>
      <c r="O28" s="5">
        <v>3</v>
      </c>
      <c r="P28" s="5">
        <v>5</v>
      </c>
      <c r="Q28" s="5">
        <v>0</v>
      </c>
      <c r="R28" s="5">
        <v>14</v>
      </c>
      <c r="S28" s="5">
        <v>0</v>
      </c>
    </row>
    <row r="29" spans="1:19" ht="15.9" customHeight="1">
      <c r="A29" s="4">
        <v>11120046</v>
      </c>
      <c r="B29" s="4" t="s">
        <v>29</v>
      </c>
      <c r="C29" s="2">
        <v>22</v>
      </c>
      <c r="D29" s="2">
        <v>4</v>
      </c>
      <c r="E29" s="2">
        <v>26</v>
      </c>
      <c r="F29" s="5">
        <v>1</v>
      </c>
      <c r="G29" s="5">
        <v>0</v>
      </c>
      <c r="H29" s="5">
        <v>2</v>
      </c>
      <c r="I29" s="5">
        <v>0</v>
      </c>
      <c r="J29" s="5">
        <v>5</v>
      </c>
      <c r="K29" s="5">
        <v>0</v>
      </c>
      <c r="L29" s="5">
        <v>2</v>
      </c>
      <c r="M29" s="5">
        <v>0</v>
      </c>
      <c r="N29" s="5">
        <v>1</v>
      </c>
      <c r="O29" s="5">
        <v>1</v>
      </c>
      <c r="P29" s="5">
        <v>5</v>
      </c>
      <c r="Q29" s="5">
        <v>2</v>
      </c>
      <c r="R29" s="5">
        <v>6</v>
      </c>
      <c r="S29" s="5">
        <v>1</v>
      </c>
    </row>
    <row r="30" spans="1:19" ht="15.9" customHeight="1">
      <c r="A30" s="4">
        <v>11120047</v>
      </c>
      <c r="B30" s="4" t="s">
        <v>30</v>
      </c>
      <c r="C30" s="2">
        <v>69</v>
      </c>
      <c r="D30" s="2">
        <v>5</v>
      </c>
      <c r="E30" s="2">
        <v>74</v>
      </c>
      <c r="F30" s="5">
        <v>5</v>
      </c>
      <c r="G30" s="5">
        <v>0</v>
      </c>
      <c r="H30" s="5">
        <v>5</v>
      </c>
      <c r="I30" s="5">
        <v>0</v>
      </c>
      <c r="J30" s="5">
        <v>12</v>
      </c>
      <c r="K30" s="5">
        <v>1</v>
      </c>
      <c r="L30" s="5">
        <v>8</v>
      </c>
      <c r="M30" s="5">
        <v>0</v>
      </c>
      <c r="N30" s="5">
        <v>3</v>
      </c>
      <c r="O30" s="5">
        <v>1</v>
      </c>
      <c r="P30" s="5">
        <v>8</v>
      </c>
      <c r="Q30" s="5">
        <v>0</v>
      </c>
      <c r="R30" s="5">
        <v>28</v>
      </c>
      <c r="S30" s="5">
        <v>3</v>
      </c>
    </row>
    <row r="31" spans="1:19" ht="15.9" customHeight="1">
      <c r="A31" s="4">
        <v>11120052</v>
      </c>
      <c r="B31" s="4" t="s">
        <v>178</v>
      </c>
      <c r="C31" s="2">
        <v>15</v>
      </c>
      <c r="D31" s="2">
        <v>5</v>
      </c>
      <c r="E31" s="2">
        <v>20</v>
      </c>
      <c r="F31" s="5">
        <v>0</v>
      </c>
      <c r="G31" s="5">
        <v>0</v>
      </c>
      <c r="H31" s="5">
        <v>2</v>
      </c>
      <c r="I31" s="5">
        <v>0</v>
      </c>
      <c r="J31" s="5">
        <v>5</v>
      </c>
      <c r="K31" s="5">
        <v>1</v>
      </c>
      <c r="L31" s="5">
        <v>2</v>
      </c>
      <c r="M31" s="5">
        <v>0</v>
      </c>
      <c r="N31" s="5">
        <v>1</v>
      </c>
      <c r="O31" s="5">
        <v>0</v>
      </c>
      <c r="P31" s="5">
        <v>0</v>
      </c>
      <c r="Q31" s="5">
        <v>2</v>
      </c>
      <c r="R31" s="5">
        <v>5</v>
      </c>
      <c r="S31" s="5">
        <v>2</v>
      </c>
    </row>
    <row r="32" spans="1:19" ht="15.9" customHeight="1">
      <c r="A32" s="4">
        <v>11300003</v>
      </c>
      <c r="B32" s="4" t="s">
        <v>101</v>
      </c>
      <c r="C32" s="2">
        <v>16</v>
      </c>
      <c r="D32" s="2">
        <v>1</v>
      </c>
      <c r="E32" s="2">
        <v>17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1</v>
      </c>
      <c r="O32" s="5">
        <v>0</v>
      </c>
      <c r="P32" s="5">
        <v>3</v>
      </c>
      <c r="Q32" s="5">
        <v>0</v>
      </c>
      <c r="R32" s="5">
        <v>12</v>
      </c>
      <c r="S32" s="5">
        <v>1</v>
      </c>
    </row>
    <row r="33" spans="1:19" ht="15.9" customHeight="1">
      <c r="A33" s="4">
        <v>11300004</v>
      </c>
      <c r="B33" s="4" t="s">
        <v>102</v>
      </c>
      <c r="C33" s="2">
        <v>47</v>
      </c>
      <c r="D33" s="2">
        <v>7</v>
      </c>
      <c r="E33" s="2">
        <v>54</v>
      </c>
      <c r="F33" s="5">
        <v>1</v>
      </c>
      <c r="G33" s="5">
        <v>1</v>
      </c>
      <c r="H33" s="5">
        <v>5</v>
      </c>
      <c r="I33" s="5">
        <v>1</v>
      </c>
      <c r="J33" s="5">
        <v>7</v>
      </c>
      <c r="K33" s="5">
        <v>1</v>
      </c>
      <c r="L33" s="5">
        <v>2</v>
      </c>
      <c r="M33" s="5">
        <v>0</v>
      </c>
      <c r="N33" s="5">
        <v>1</v>
      </c>
      <c r="O33" s="5">
        <v>0</v>
      </c>
      <c r="P33" s="5">
        <v>10</v>
      </c>
      <c r="Q33" s="5">
        <v>1</v>
      </c>
      <c r="R33" s="5">
        <v>21</v>
      </c>
      <c r="S33" s="5">
        <v>3</v>
      </c>
    </row>
    <row r="34" spans="1:19" ht="15.9" customHeight="1">
      <c r="A34" s="4">
        <v>11300005</v>
      </c>
      <c r="B34" s="4" t="s">
        <v>103</v>
      </c>
      <c r="C34" s="2">
        <v>15</v>
      </c>
      <c r="D34" s="2">
        <v>5</v>
      </c>
      <c r="E34" s="2">
        <v>20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1</v>
      </c>
      <c r="P34" s="5">
        <v>3</v>
      </c>
      <c r="Q34" s="5">
        <v>0</v>
      </c>
      <c r="R34" s="5">
        <v>12</v>
      </c>
      <c r="S34" s="5">
        <v>4</v>
      </c>
    </row>
    <row r="35" spans="1:19" ht="15.9" customHeight="1">
      <c r="A35" s="4">
        <v>11300006</v>
      </c>
      <c r="B35" s="4" t="s">
        <v>104</v>
      </c>
      <c r="C35" s="2">
        <v>12</v>
      </c>
      <c r="D35" s="2">
        <v>4</v>
      </c>
      <c r="E35" s="2">
        <v>16</v>
      </c>
      <c r="F35" s="5">
        <v>0</v>
      </c>
      <c r="G35" s="5">
        <v>0</v>
      </c>
      <c r="H35" s="5">
        <v>6</v>
      </c>
      <c r="I35" s="5">
        <v>0</v>
      </c>
      <c r="J35" s="5">
        <v>2</v>
      </c>
      <c r="K35" s="5">
        <v>0</v>
      </c>
      <c r="L35" s="5">
        <v>2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2</v>
      </c>
      <c r="S35" s="5">
        <v>4</v>
      </c>
    </row>
    <row r="36" spans="1:19" ht="15.9" customHeight="1">
      <c r="A36" s="4">
        <v>11300007</v>
      </c>
      <c r="B36" s="4" t="s">
        <v>105</v>
      </c>
      <c r="C36" s="2">
        <v>163</v>
      </c>
      <c r="D36" s="2">
        <v>50</v>
      </c>
      <c r="E36" s="2">
        <v>213</v>
      </c>
      <c r="F36" s="5">
        <v>15</v>
      </c>
      <c r="G36" s="5">
        <v>4</v>
      </c>
      <c r="H36" s="5">
        <v>20</v>
      </c>
      <c r="I36" s="5">
        <v>0</v>
      </c>
      <c r="J36" s="5">
        <v>36</v>
      </c>
      <c r="K36" s="5">
        <v>1</v>
      </c>
      <c r="L36" s="5">
        <v>18</v>
      </c>
      <c r="M36" s="5">
        <v>3</v>
      </c>
      <c r="N36" s="5">
        <v>7</v>
      </c>
      <c r="O36" s="5">
        <v>8</v>
      </c>
      <c r="P36" s="5">
        <v>18</v>
      </c>
      <c r="Q36" s="5">
        <v>16</v>
      </c>
      <c r="R36" s="5">
        <v>49</v>
      </c>
      <c r="S36" s="5">
        <v>18</v>
      </c>
    </row>
    <row r="37" spans="1:19" ht="15.9" customHeight="1">
      <c r="A37" s="4">
        <v>11300008</v>
      </c>
      <c r="B37" s="4" t="s">
        <v>106</v>
      </c>
      <c r="C37" s="2">
        <v>26</v>
      </c>
      <c r="D37" s="2">
        <v>2</v>
      </c>
      <c r="E37" s="2">
        <v>28</v>
      </c>
      <c r="F37" s="5">
        <v>0</v>
      </c>
      <c r="G37" s="5">
        <v>0</v>
      </c>
      <c r="H37" s="5">
        <v>1</v>
      </c>
      <c r="I37" s="5">
        <v>0</v>
      </c>
      <c r="J37" s="5">
        <v>3</v>
      </c>
      <c r="K37" s="5">
        <v>1</v>
      </c>
      <c r="L37" s="5">
        <v>3</v>
      </c>
      <c r="M37" s="5">
        <v>0</v>
      </c>
      <c r="N37" s="5">
        <v>1</v>
      </c>
      <c r="O37" s="5">
        <v>0</v>
      </c>
      <c r="P37" s="5">
        <v>4</v>
      </c>
      <c r="Q37" s="5">
        <v>0</v>
      </c>
      <c r="R37" s="5">
        <v>14</v>
      </c>
      <c r="S37" s="5">
        <v>1</v>
      </c>
    </row>
    <row r="38" spans="1:19" ht="15.9" customHeight="1">
      <c r="A38" s="4">
        <v>11300010</v>
      </c>
      <c r="B38" s="4" t="s">
        <v>107</v>
      </c>
      <c r="C38" s="2">
        <v>93</v>
      </c>
      <c r="D38" s="2">
        <v>12</v>
      </c>
      <c r="E38" s="2">
        <v>105</v>
      </c>
      <c r="F38" s="5">
        <v>10</v>
      </c>
      <c r="G38" s="5">
        <v>2</v>
      </c>
      <c r="H38" s="5">
        <v>5</v>
      </c>
      <c r="I38" s="5">
        <v>2</v>
      </c>
      <c r="J38" s="5">
        <v>16</v>
      </c>
      <c r="K38" s="5">
        <v>0</v>
      </c>
      <c r="L38" s="5">
        <v>15</v>
      </c>
      <c r="M38" s="5">
        <v>1</v>
      </c>
      <c r="N38" s="5">
        <v>5</v>
      </c>
      <c r="O38" s="5">
        <v>0</v>
      </c>
      <c r="P38" s="5">
        <v>12</v>
      </c>
      <c r="Q38" s="5">
        <v>3</v>
      </c>
      <c r="R38" s="5">
        <v>30</v>
      </c>
      <c r="S38" s="5">
        <v>4</v>
      </c>
    </row>
    <row r="39" spans="1:19" ht="15.9" customHeight="1">
      <c r="A39" s="4">
        <v>11300012</v>
      </c>
      <c r="B39" s="4" t="s">
        <v>108</v>
      </c>
      <c r="C39" s="2">
        <v>71</v>
      </c>
      <c r="D39" s="2">
        <v>7</v>
      </c>
      <c r="E39" s="2">
        <v>78</v>
      </c>
      <c r="F39" s="5">
        <v>7</v>
      </c>
      <c r="G39" s="5">
        <v>1</v>
      </c>
      <c r="H39" s="5">
        <v>8</v>
      </c>
      <c r="I39" s="5">
        <v>1</v>
      </c>
      <c r="J39" s="5">
        <v>5</v>
      </c>
      <c r="K39" s="5">
        <v>3</v>
      </c>
      <c r="L39" s="5">
        <v>7</v>
      </c>
      <c r="M39" s="5">
        <v>1</v>
      </c>
      <c r="N39" s="5">
        <v>4</v>
      </c>
      <c r="O39" s="5">
        <v>0</v>
      </c>
      <c r="P39" s="5">
        <v>15</v>
      </c>
      <c r="Q39" s="5">
        <v>0</v>
      </c>
      <c r="R39" s="5">
        <v>25</v>
      </c>
      <c r="S39" s="5">
        <v>1</v>
      </c>
    </row>
    <row r="40" spans="1:19" ht="15.9" customHeight="1">
      <c r="A40" s="4">
        <v>11300014</v>
      </c>
      <c r="B40" s="4" t="s">
        <v>109</v>
      </c>
      <c r="C40" s="2">
        <v>110</v>
      </c>
      <c r="D40" s="2">
        <v>42</v>
      </c>
      <c r="E40" s="2">
        <v>152</v>
      </c>
      <c r="F40" s="5">
        <v>13</v>
      </c>
      <c r="G40" s="5">
        <v>19</v>
      </c>
      <c r="H40" s="5">
        <v>27</v>
      </c>
      <c r="I40" s="5">
        <v>6</v>
      </c>
      <c r="J40" s="5">
        <v>11</v>
      </c>
      <c r="K40" s="5">
        <v>5</v>
      </c>
      <c r="L40" s="5">
        <v>10</v>
      </c>
      <c r="M40" s="5">
        <v>2</v>
      </c>
      <c r="N40" s="5">
        <v>8</v>
      </c>
      <c r="O40" s="5">
        <v>0</v>
      </c>
      <c r="P40" s="5">
        <v>15</v>
      </c>
      <c r="Q40" s="5">
        <v>8</v>
      </c>
      <c r="R40" s="5">
        <v>26</v>
      </c>
      <c r="S40" s="5">
        <v>2</v>
      </c>
    </row>
    <row r="41" spans="1:19" ht="15.9" customHeight="1">
      <c r="A41" s="4">
        <v>11300015</v>
      </c>
      <c r="B41" s="4" t="s">
        <v>110</v>
      </c>
      <c r="C41" s="2">
        <v>8</v>
      </c>
      <c r="D41" s="2">
        <v>0</v>
      </c>
      <c r="E41" s="2">
        <v>8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8</v>
      </c>
      <c r="S41" s="5">
        <v>0</v>
      </c>
    </row>
    <row r="42" spans="1:19" ht="15.9" customHeight="1">
      <c r="A42" s="4">
        <v>11300016</v>
      </c>
      <c r="B42" s="4" t="s">
        <v>179</v>
      </c>
      <c r="C42" s="2">
        <v>71</v>
      </c>
      <c r="D42" s="2">
        <v>9</v>
      </c>
      <c r="E42" s="2">
        <v>80</v>
      </c>
      <c r="F42" s="5">
        <v>6</v>
      </c>
      <c r="G42" s="5">
        <v>0</v>
      </c>
      <c r="H42" s="5">
        <v>10</v>
      </c>
      <c r="I42" s="5">
        <v>0</v>
      </c>
      <c r="J42" s="5">
        <v>5</v>
      </c>
      <c r="K42" s="5">
        <v>0</v>
      </c>
      <c r="L42" s="5">
        <v>6</v>
      </c>
      <c r="M42" s="5">
        <v>0</v>
      </c>
      <c r="N42" s="5">
        <v>5</v>
      </c>
      <c r="O42" s="5">
        <v>0</v>
      </c>
      <c r="P42" s="5">
        <v>8</v>
      </c>
      <c r="Q42" s="5">
        <v>2</v>
      </c>
      <c r="R42" s="5">
        <v>31</v>
      </c>
      <c r="S42" s="5">
        <v>7</v>
      </c>
    </row>
    <row r="43" spans="1:19" ht="15.9" customHeight="1">
      <c r="A43" s="4">
        <v>11300017</v>
      </c>
      <c r="B43" s="4" t="s">
        <v>111</v>
      </c>
      <c r="C43" s="2">
        <v>8</v>
      </c>
      <c r="D43" s="2">
        <v>0</v>
      </c>
      <c r="E43" s="2">
        <v>8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8</v>
      </c>
      <c r="S43" s="5">
        <v>0</v>
      </c>
    </row>
    <row r="44" spans="1:19" ht="15.9" customHeight="1">
      <c r="A44" s="4">
        <v>11300019</v>
      </c>
      <c r="B44" s="4" t="s">
        <v>170</v>
      </c>
      <c r="C44" s="2">
        <v>32</v>
      </c>
      <c r="D44" s="2">
        <v>0</v>
      </c>
      <c r="E44" s="2">
        <v>32</v>
      </c>
      <c r="F44" s="5">
        <v>1</v>
      </c>
      <c r="G44" s="5">
        <v>0</v>
      </c>
      <c r="H44" s="5">
        <v>6</v>
      </c>
      <c r="I44" s="5">
        <v>0</v>
      </c>
      <c r="J44" s="5">
        <v>7</v>
      </c>
      <c r="K44" s="5">
        <v>0</v>
      </c>
      <c r="L44" s="5">
        <v>2</v>
      </c>
      <c r="M44" s="5">
        <v>0</v>
      </c>
      <c r="N44" s="5">
        <v>0</v>
      </c>
      <c r="O44" s="5">
        <v>0</v>
      </c>
      <c r="P44" s="5">
        <v>4</v>
      </c>
      <c r="Q44" s="5">
        <v>0</v>
      </c>
      <c r="R44" s="5">
        <v>12</v>
      </c>
      <c r="S44" s="5">
        <v>0</v>
      </c>
    </row>
    <row r="45" spans="1:19" ht="15.9" customHeight="1">
      <c r="A45" s="4">
        <v>11300021</v>
      </c>
      <c r="B45" s="4" t="s">
        <v>113</v>
      </c>
      <c r="C45" s="2">
        <v>45</v>
      </c>
      <c r="D45" s="2">
        <v>4</v>
      </c>
      <c r="E45" s="2">
        <v>49</v>
      </c>
      <c r="F45" s="5">
        <v>4</v>
      </c>
      <c r="G45" s="5">
        <v>0</v>
      </c>
      <c r="H45" s="5">
        <v>7</v>
      </c>
      <c r="I45" s="5">
        <v>2</v>
      </c>
      <c r="J45" s="5">
        <v>9</v>
      </c>
      <c r="K45" s="5">
        <v>1</v>
      </c>
      <c r="L45" s="5">
        <v>7</v>
      </c>
      <c r="M45" s="5">
        <v>0</v>
      </c>
      <c r="N45" s="5">
        <v>1</v>
      </c>
      <c r="O45" s="5">
        <v>0</v>
      </c>
      <c r="P45" s="5">
        <v>2</v>
      </c>
      <c r="Q45" s="5">
        <v>0</v>
      </c>
      <c r="R45" s="5">
        <v>15</v>
      </c>
      <c r="S45" s="5">
        <v>1</v>
      </c>
    </row>
    <row r="46" spans="1:19" ht="15.9" customHeight="1">
      <c r="A46" s="4">
        <v>11300022</v>
      </c>
      <c r="B46" s="4" t="s">
        <v>114</v>
      </c>
      <c r="C46" s="2">
        <v>20</v>
      </c>
      <c r="D46" s="2">
        <v>3</v>
      </c>
      <c r="E46" s="2">
        <v>23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1</v>
      </c>
      <c r="O46" s="5">
        <v>0</v>
      </c>
      <c r="P46" s="5">
        <v>3</v>
      </c>
      <c r="Q46" s="5">
        <v>1</v>
      </c>
      <c r="R46" s="5">
        <v>16</v>
      </c>
      <c r="S46" s="5">
        <v>2</v>
      </c>
    </row>
    <row r="47" spans="1:19" ht="15.9" customHeight="1">
      <c r="A47" s="4">
        <v>11300023</v>
      </c>
      <c r="B47" s="4" t="s">
        <v>115</v>
      </c>
      <c r="C47" s="2">
        <v>114</v>
      </c>
      <c r="D47" s="2">
        <v>11</v>
      </c>
      <c r="E47" s="2">
        <v>125</v>
      </c>
      <c r="F47" s="5">
        <v>7</v>
      </c>
      <c r="G47" s="5">
        <v>1</v>
      </c>
      <c r="H47" s="5">
        <v>7</v>
      </c>
      <c r="I47" s="5">
        <v>1</v>
      </c>
      <c r="J47" s="5">
        <v>21</v>
      </c>
      <c r="K47" s="5">
        <v>1</v>
      </c>
      <c r="L47" s="5">
        <v>11</v>
      </c>
      <c r="M47" s="5">
        <v>0</v>
      </c>
      <c r="N47" s="5">
        <v>8</v>
      </c>
      <c r="O47" s="5">
        <v>0</v>
      </c>
      <c r="P47" s="5">
        <v>19</v>
      </c>
      <c r="Q47" s="5">
        <v>3</v>
      </c>
      <c r="R47" s="5">
        <v>41</v>
      </c>
      <c r="S47" s="5">
        <v>5</v>
      </c>
    </row>
    <row r="48" spans="1:19" ht="15.9" customHeight="1">
      <c r="A48" s="4">
        <v>11300025</v>
      </c>
      <c r="B48" s="4" t="s">
        <v>116</v>
      </c>
      <c r="C48" s="2">
        <v>76</v>
      </c>
      <c r="D48" s="2">
        <v>11</v>
      </c>
      <c r="E48" s="2">
        <v>87</v>
      </c>
      <c r="F48" s="5">
        <v>4</v>
      </c>
      <c r="G48" s="5">
        <v>0</v>
      </c>
      <c r="H48" s="5">
        <v>18</v>
      </c>
      <c r="I48" s="5">
        <v>1</v>
      </c>
      <c r="J48" s="5">
        <v>15</v>
      </c>
      <c r="K48" s="5">
        <v>1</v>
      </c>
      <c r="L48" s="5">
        <v>3</v>
      </c>
      <c r="M48" s="5">
        <v>0</v>
      </c>
      <c r="N48" s="5">
        <v>2</v>
      </c>
      <c r="O48" s="5">
        <v>0</v>
      </c>
      <c r="P48" s="5">
        <v>5</v>
      </c>
      <c r="Q48" s="5">
        <v>2</v>
      </c>
      <c r="R48" s="5">
        <v>29</v>
      </c>
      <c r="S48" s="5">
        <v>7</v>
      </c>
    </row>
    <row r="49" spans="1:19" ht="15.9" customHeight="1">
      <c r="A49" s="4">
        <v>11300028</v>
      </c>
      <c r="B49" s="4" t="s">
        <v>117</v>
      </c>
      <c r="C49" s="2">
        <v>16</v>
      </c>
      <c r="D49" s="2">
        <v>0</v>
      </c>
      <c r="E49" s="2">
        <v>16</v>
      </c>
      <c r="F49" s="5">
        <v>0</v>
      </c>
      <c r="G49" s="5">
        <v>0</v>
      </c>
      <c r="H49" s="5">
        <v>1</v>
      </c>
      <c r="I49" s="5">
        <v>0</v>
      </c>
      <c r="J49" s="5">
        <v>1</v>
      </c>
      <c r="K49" s="5">
        <v>0</v>
      </c>
      <c r="L49" s="5">
        <v>2</v>
      </c>
      <c r="M49" s="5">
        <v>0</v>
      </c>
      <c r="N49" s="5">
        <v>1</v>
      </c>
      <c r="O49" s="5">
        <v>0</v>
      </c>
      <c r="P49" s="5">
        <v>3</v>
      </c>
      <c r="Q49" s="5">
        <v>0</v>
      </c>
      <c r="R49" s="5">
        <v>8</v>
      </c>
      <c r="S49" s="5">
        <v>0</v>
      </c>
    </row>
    <row r="50" spans="1:19" ht="15.9" customHeight="1">
      <c r="A50" s="4">
        <v>11300032</v>
      </c>
      <c r="B50" s="4" t="s">
        <v>118</v>
      </c>
      <c r="C50" s="2">
        <v>23</v>
      </c>
      <c r="D50" s="2">
        <v>2</v>
      </c>
      <c r="E50" s="2">
        <v>25</v>
      </c>
      <c r="F50" s="5">
        <v>1</v>
      </c>
      <c r="G50" s="5">
        <v>0</v>
      </c>
      <c r="H50" s="5">
        <v>0</v>
      </c>
      <c r="I50" s="5">
        <v>1</v>
      </c>
      <c r="J50" s="5">
        <v>0</v>
      </c>
      <c r="K50" s="5">
        <v>0</v>
      </c>
      <c r="L50" s="5">
        <v>4</v>
      </c>
      <c r="M50" s="5">
        <v>0</v>
      </c>
      <c r="N50" s="5">
        <v>0</v>
      </c>
      <c r="O50" s="5">
        <v>0</v>
      </c>
      <c r="P50" s="5">
        <v>6</v>
      </c>
      <c r="Q50" s="5">
        <v>0</v>
      </c>
      <c r="R50" s="5">
        <v>12</v>
      </c>
      <c r="S50" s="5">
        <v>1</v>
      </c>
    </row>
    <row r="51" spans="1:19" ht="15.9" customHeight="1">
      <c r="A51" s="4">
        <v>11300039</v>
      </c>
      <c r="B51" s="4" t="s">
        <v>119</v>
      </c>
      <c r="C51" s="2">
        <v>35</v>
      </c>
      <c r="D51" s="2">
        <v>8</v>
      </c>
      <c r="E51" s="2">
        <v>43</v>
      </c>
      <c r="F51" s="5">
        <v>3</v>
      </c>
      <c r="G51" s="5">
        <v>1</v>
      </c>
      <c r="H51" s="5">
        <v>5</v>
      </c>
      <c r="I51" s="5">
        <v>0</v>
      </c>
      <c r="J51" s="5">
        <v>4</v>
      </c>
      <c r="K51" s="5">
        <v>2</v>
      </c>
      <c r="L51" s="5">
        <v>1</v>
      </c>
      <c r="M51" s="5">
        <v>0</v>
      </c>
      <c r="N51" s="5">
        <v>2</v>
      </c>
      <c r="O51" s="5">
        <v>1</v>
      </c>
      <c r="P51" s="5">
        <v>4</v>
      </c>
      <c r="Q51" s="5">
        <v>0</v>
      </c>
      <c r="R51" s="5">
        <v>16</v>
      </c>
      <c r="S51" s="5">
        <v>4</v>
      </c>
    </row>
    <row r="52" spans="1:19" ht="15.9" customHeight="1">
      <c r="A52" s="4">
        <v>11300040</v>
      </c>
      <c r="B52" s="4" t="s">
        <v>120</v>
      </c>
      <c r="C52" s="2">
        <v>31</v>
      </c>
      <c r="D52" s="2">
        <v>2</v>
      </c>
      <c r="E52" s="2">
        <v>33</v>
      </c>
      <c r="F52" s="5">
        <v>2</v>
      </c>
      <c r="G52" s="5">
        <v>0</v>
      </c>
      <c r="H52" s="5">
        <v>2</v>
      </c>
      <c r="I52" s="5">
        <v>0</v>
      </c>
      <c r="J52" s="5">
        <v>3</v>
      </c>
      <c r="K52" s="5">
        <v>0</v>
      </c>
      <c r="L52" s="5">
        <v>4</v>
      </c>
      <c r="M52" s="5">
        <v>0</v>
      </c>
      <c r="N52" s="5">
        <v>1</v>
      </c>
      <c r="O52" s="5">
        <v>0</v>
      </c>
      <c r="P52" s="5">
        <v>5</v>
      </c>
      <c r="Q52" s="5">
        <v>1</v>
      </c>
      <c r="R52" s="5">
        <v>14</v>
      </c>
      <c r="S52" s="5">
        <v>1</v>
      </c>
    </row>
    <row r="53" spans="1:19" ht="15.9" customHeight="1">
      <c r="A53" s="4">
        <v>11300041</v>
      </c>
      <c r="B53" s="4" t="s">
        <v>121</v>
      </c>
      <c r="C53" s="2">
        <v>66</v>
      </c>
      <c r="D53" s="2">
        <v>9</v>
      </c>
      <c r="E53" s="2">
        <v>75</v>
      </c>
      <c r="F53" s="5">
        <v>8</v>
      </c>
      <c r="G53" s="5">
        <v>2</v>
      </c>
      <c r="H53" s="5">
        <v>1</v>
      </c>
      <c r="I53" s="5">
        <v>0</v>
      </c>
      <c r="J53" s="5">
        <v>3</v>
      </c>
      <c r="K53" s="5">
        <v>1</v>
      </c>
      <c r="L53" s="5">
        <v>7</v>
      </c>
      <c r="M53" s="5">
        <v>0</v>
      </c>
      <c r="N53" s="5">
        <v>4</v>
      </c>
      <c r="O53" s="5">
        <v>1</v>
      </c>
      <c r="P53" s="5">
        <v>16</v>
      </c>
      <c r="Q53" s="5">
        <v>2</v>
      </c>
      <c r="R53" s="5">
        <v>27</v>
      </c>
      <c r="S53" s="5">
        <v>3</v>
      </c>
    </row>
    <row r="54" spans="1:19" ht="15.9" customHeight="1">
      <c r="A54" s="4">
        <v>11300050</v>
      </c>
      <c r="B54" s="4" t="s">
        <v>123</v>
      </c>
      <c r="C54" s="2">
        <v>16</v>
      </c>
      <c r="D54" s="2">
        <v>2</v>
      </c>
      <c r="E54" s="2">
        <v>18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2</v>
      </c>
      <c r="O54" s="5">
        <v>0</v>
      </c>
      <c r="P54" s="5">
        <v>2</v>
      </c>
      <c r="Q54" s="5">
        <v>0</v>
      </c>
      <c r="R54" s="5">
        <v>12</v>
      </c>
      <c r="S54" s="5">
        <v>2</v>
      </c>
    </row>
    <row r="55" spans="1:19" ht="15.9" customHeight="1">
      <c r="A55" s="4">
        <v>11300055</v>
      </c>
      <c r="B55" s="4" t="s">
        <v>124</v>
      </c>
      <c r="C55" s="2">
        <v>22</v>
      </c>
      <c r="D55" s="2">
        <v>4</v>
      </c>
      <c r="E55" s="2">
        <v>26</v>
      </c>
      <c r="F55" s="5">
        <v>0</v>
      </c>
      <c r="G55" s="5">
        <v>0</v>
      </c>
      <c r="H55" s="5">
        <v>1</v>
      </c>
      <c r="I55" s="5">
        <v>1</v>
      </c>
      <c r="J55" s="5">
        <v>3</v>
      </c>
      <c r="K55" s="5">
        <v>1</v>
      </c>
      <c r="L55" s="5">
        <v>7</v>
      </c>
      <c r="M55" s="5">
        <v>0</v>
      </c>
      <c r="N55" s="5">
        <v>0</v>
      </c>
      <c r="O55" s="5">
        <v>1</v>
      </c>
      <c r="P55" s="5">
        <v>2</v>
      </c>
      <c r="Q55" s="5">
        <v>0</v>
      </c>
      <c r="R55" s="5">
        <v>9</v>
      </c>
      <c r="S55" s="5">
        <v>1</v>
      </c>
    </row>
    <row r="56" spans="1:19" ht="15.9" customHeight="1">
      <c r="A56" s="4">
        <v>11300056</v>
      </c>
      <c r="B56" s="4" t="s">
        <v>189</v>
      </c>
      <c r="C56" s="2">
        <v>6</v>
      </c>
      <c r="D56" s="2">
        <v>2</v>
      </c>
      <c r="E56" s="2">
        <v>8</v>
      </c>
      <c r="F56" s="5">
        <v>0</v>
      </c>
      <c r="G56" s="5">
        <v>0</v>
      </c>
      <c r="H56" s="5">
        <v>0</v>
      </c>
      <c r="I56" s="5">
        <v>0</v>
      </c>
      <c r="J56" s="5">
        <v>1</v>
      </c>
      <c r="K56" s="5">
        <v>0</v>
      </c>
      <c r="L56" s="5">
        <v>1</v>
      </c>
      <c r="M56" s="5">
        <v>0</v>
      </c>
      <c r="N56" s="5">
        <v>0</v>
      </c>
      <c r="O56" s="5">
        <v>0</v>
      </c>
      <c r="P56" s="5">
        <v>1</v>
      </c>
      <c r="Q56" s="5">
        <v>0</v>
      </c>
      <c r="R56" s="5">
        <v>3</v>
      </c>
      <c r="S56" s="5">
        <v>2</v>
      </c>
    </row>
    <row r="57" spans="1:19" ht="15.9" customHeight="1">
      <c r="A57" s="4">
        <v>11300057</v>
      </c>
      <c r="B57" s="4" t="s">
        <v>254</v>
      </c>
      <c r="C57" s="2">
        <v>21</v>
      </c>
      <c r="D57" s="2">
        <v>2</v>
      </c>
      <c r="E57" s="2">
        <v>23</v>
      </c>
      <c r="F57" s="5">
        <v>0</v>
      </c>
      <c r="G57" s="5">
        <v>0</v>
      </c>
      <c r="H57" s="5">
        <v>1</v>
      </c>
      <c r="I57" s="5">
        <v>0</v>
      </c>
      <c r="J57" s="5">
        <v>0</v>
      </c>
      <c r="K57" s="5">
        <v>1</v>
      </c>
      <c r="L57" s="5">
        <v>3</v>
      </c>
      <c r="M57" s="5">
        <v>0</v>
      </c>
      <c r="N57" s="5">
        <v>0</v>
      </c>
      <c r="O57" s="5">
        <v>0</v>
      </c>
      <c r="P57" s="5">
        <v>3</v>
      </c>
      <c r="Q57" s="5">
        <v>0</v>
      </c>
      <c r="R57" s="5">
        <v>14</v>
      </c>
      <c r="S57" s="5">
        <v>1</v>
      </c>
    </row>
    <row r="58" spans="1:19" ht="15.9" customHeight="1">
      <c r="A58" s="4">
        <v>11310005</v>
      </c>
      <c r="B58" s="4" t="s">
        <v>31</v>
      </c>
      <c r="C58" s="2">
        <v>57</v>
      </c>
      <c r="D58" s="2">
        <v>5</v>
      </c>
      <c r="E58" s="2">
        <v>62</v>
      </c>
      <c r="F58" s="5">
        <v>3</v>
      </c>
      <c r="G58" s="5">
        <v>1</v>
      </c>
      <c r="H58" s="5">
        <v>10</v>
      </c>
      <c r="I58" s="5">
        <v>1</v>
      </c>
      <c r="J58" s="5">
        <v>10</v>
      </c>
      <c r="K58" s="5">
        <v>1</v>
      </c>
      <c r="L58" s="5">
        <v>14</v>
      </c>
      <c r="M58" s="5">
        <v>0</v>
      </c>
      <c r="N58" s="5">
        <v>4</v>
      </c>
      <c r="O58" s="5">
        <v>0</v>
      </c>
      <c r="P58" s="5">
        <v>3</v>
      </c>
      <c r="Q58" s="5">
        <v>2</v>
      </c>
      <c r="R58" s="5">
        <v>13</v>
      </c>
      <c r="S58" s="5">
        <v>0</v>
      </c>
    </row>
    <row r="59" spans="1:19" ht="15.9" customHeight="1">
      <c r="A59" s="4">
        <v>11310006</v>
      </c>
      <c r="B59" s="4" t="s">
        <v>32</v>
      </c>
      <c r="C59" s="2">
        <v>157</v>
      </c>
      <c r="D59" s="2">
        <v>21</v>
      </c>
      <c r="E59" s="2">
        <v>178</v>
      </c>
      <c r="F59" s="5">
        <v>13</v>
      </c>
      <c r="G59" s="5">
        <v>4</v>
      </c>
      <c r="H59" s="5">
        <v>19</v>
      </c>
      <c r="I59" s="5">
        <v>3</v>
      </c>
      <c r="J59" s="5">
        <v>18</v>
      </c>
      <c r="K59" s="5">
        <v>1</v>
      </c>
      <c r="L59" s="5">
        <v>18</v>
      </c>
      <c r="M59" s="5">
        <v>0</v>
      </c>
      <c r="N59" s="5">
        <v>8</v>
      </c>
      <c r="O59" s="5">
        <v>3</v>
      </c>
      <c r="P59" s="5">
        <v>36</v>
      </c>
      <c r="Q59" s="5">
        <v>6</v>
      </c>
      <c r="R59" s="5">
        <v>45</v>
      </c>
      <c r="S59" s="5">
        <v>4</v>
      </c>
    </row>
    <row r="60" spans="1:19" ht="15.9" customHeight="1">
      <c r="A60" s="4">
        <v>11310008</v>
      </c>
      <c r="B60" s="4" t="s">
        <v>180</v>
      </c>
      <c r="C60" s="2">
        <v>35</v>
      </c>
      <c r="D60" s="2">
        <v>15</v>
      </c>
      <c r="E60" s="2">
        <v>50</v>
      </c>
      <c r="F60" s="5">
        <v>1</v>
      </c>
      <c r="G60" s="5">
        <v>0</v>
      </c>
      <c r="H60" s="5">
        <v>1</v>
      </c>
      <c r="I60" s="5">
        <v>0</v>
      </c>
      <c r="J60" s="5">
        <v>3</v>
      </c>
      <c r="K60" s="5">
        <v>0</v>
      </c>
      <c r="L60" s="5">
        <v>5</v>
      </c>
      <c r="M60" s="5">
        <v>1</v>
      </c>
      <c r="N60" s="5">
        <v>2</v>
      </c>
      <c r="O60" s="5">
        <v>0</v>
      </c>
      <c r="P60" s="5">
        <v>9</v>
      </c>
      <c r="Q60" s="5">
        <v>8</v>
      </c>
      <c r="R60" s="5">
        <v>14</v>
      </c>
      <c r="S60" s="5">
        <v>6</v>
      </c>
    </row>
    <row r="61" spans="1:19" ht="15.9" customHeight="1">
      <c r="A61" s="4">
        <v>11310011</v>
      </c>
      <c r="B61" s="4" t="s">
        <v>171</v>
      </c>
      <c r="C61" s="2">
        <v>171</v>
      </c>
      <c r="D61" s="2">
        <v>24</v>
      </c>
      <c r="E61" s="2">
        <v>195</v>
      </c>
      <c r="F61" s="5">
        <v>1</v>
      </c>
      <c r="G61" s="5">
        <v>0</v>
      </c>
      <c r="H61" s="5">
        <v>11</v>
      </c>
      <c r="I61" s="5">
        <v>0</v>
      </c>
      <c r="J61" s="5">
        <v>19</v>
      </c>
      <c r="K61" s="5">
        <v>1</v>
      </c>
      <c r="L61" s="5">
        <v>7</v>
      </c>
      <c r="M61" s="5">
        <v>3</v>
      </c>
      <c r="N61" s="5">
        <v>1</v>
      </c>
      <c r="O61" s="5">
        <v>1</v>
      </c>
      <c r="P61" s="5">
        <v>84</v>
      </c>
      <c r="Q61" s="5">
        <v>12</v>
      </c>
      <c r="R61" s="5">
        <v>48</v>
      </c>
      <c r="S61" s="5">
        <v>7</v>
      </c>
    </row>
    <row r="62" spans="1:19" ht="15.9" customHeight="1">
      <c r="A62" s="4">
        <v>11310019</v>
      </c>
      <c r="B62" s="4" t="s">
        <v>33</v>
      </c>
      <c r="C62" s="2">
        <v>38</v>
      </c>
      <c r="D62" s="2">
        <v>11</v>
      </c>
      <c r="E62" s="2">
        <v>49</v>
      </c>
      <c r="F62" s="5">
        <v>1</v>
      </c>
      <c r="G62" s="5">
        <v>1</v>
      </c>
      <c r="H62" s="5">
        <v>6</v>
      </c>
      <c r="I62" s="5">
        <v>1</v>
      </c>
      <c r="J62" s="5">
        <v>12</v>
      </c>
      <c r="K62" s="5">
        <v>1</v>
      </c>
      <c r="L62" s="5">
        <v>1</v>
      </c>
      <c r="M62" s="5">
        <v>1</v>
      </c>
      <c r="N62" s="5">
        <v>0</v>
      </c>
      <c r="O62" s="5">
        <v>0</v>
      </c>
      <c r="P62" s="5">
        <v>4</v>
      </c>
      <c r="Q62" s="5">
        <v>2</v>
      </c>
      <c r="R62" s="5">
        <v>14</v>
      </c>
      <c r="S62" s="5">
        <v>5</v>
      </c>
    </row>
    <row r="63" spans="1:19" ht="15.9" customHeight="1">
      <c r="A63" s="4">
        <v>11310029</v>
      </c>
      <c r="B63" s="4" t="s">
        <v>34</v>
      </c>
      <c r="C63" s="2">
        <v>90</v>
      </c>
      <c r="D63" s="2">
        <v>16</v>
      </c>
      <c r="E63" s="2">
        <v>106</v>
      </c>
      <c r="F63" s="5">
        <v>5</v>
      </c>
      <c r="G63" s="5">
        <v>0</v>
      </c>
      <c r="H63" s="5">
        <v>9</v>
      </c>
      <c r="I63" s="5">
        <v>0</v>
      </c>
      <c r="J63" s="5">
        <v>11</v>
      </c>
      <c r="K63" s="5">
        <v>0</v>
      </c>
      <c r="L63" s="5">
        <v>9</v>
      </c>
      <c r="M63" s="5">
        <v>2</v>
      </c>
      <c r="N63" s="5">
        <v>3</v>
      </c>
      <c r="O63" s="5">
        <v>2</v>
      </c>
      <c r="P63" s="5">
        <v>20</v>
      </c>
      <c r="Q63" s="5">
        <v>4</v>
      </c>
      <c r="R63" s="5">
        <v>33</v>
      </c>
      <c r="S63" s="5">
        <v>8</v>
      </c>
    </row>
    <row r="64" spans="1:19" ht="15.9" customHeight="1">
      <c r="A64" s="4">
        <v>11310033</v>
      </c>
      <c r="B64" s="4" t="s">
        <v>35</v>
      </c>
      <c r="C64" s="2">
        <v>48</v>
      </c>
      <c r="D64" s="2">
        <v>3</v>
      </c>
      <c r="E64" s="2">
        <v>51</v>
      </c>
      <c r="F64" s="5">
        <v>3</v>
      </c>
      <c r="G64" s="5">
        <v>0</v>
      </c>
      <c r="H64" s="5">
        <v>2</v>
      </c>
      <c r="I64" s="5">
        <v>0</v>
      </c>
      <c r="J64" s="5">
        <v>8</v>
      </c>
      <c r="K64" s="5">
        <v>0</v>
      </c>
      <c r="L64" s="5">
        <v>2</v>
      </c>
      <c r="M64" s="5">
        <v>0</v>
      </c>
      <c r="N64" s="5">
        <v>3</v>
      </c>
      <c r="O64" s="5">
        <v>0</v>
      </c>
      <c r="P64" s="5">
        <v>5</v>
      </c>
      <c r="Q64" s="5">
        <v>0</v>
      </c>
      <c r="R64" s="5">
        <v>25</v>
      </c>
      <c r="S64" s="5">
        <v>3</v>
      </c>
    </row>
    <row r="65" spans="1:19" ht="15.9" customHeight="1">
      <c r="A65" s="4">
        <v>11310047</v>
      </c>
      <c r="B65" s="4" t="s">
        <v>36</v>
      </c>
      <c r="C65" s="2">
        <v>126</v>
      </c>
      <c r="D65" s="2">
        <v>17</v>
      </c>
      <c r="E65" s="2">
        <v>143</v>
      </c>
      <c r="F65" s="5">
        <v>7</v>
      </c>
      <c r="G65" s="5">
        <v>1</v>
      </c>
      <c r="H65" s="5">
        <v>17</v>
      </c>
      <c r="I65" s="5">
        <v>2</v>
      </c>
      <c r="J65" s="5">
        <v>21</v>
      </c>
      <c r="K65" s="5">
        <v>0</v>
      </c>
      <c r="L65" s="5">
        <v>16</v>
      </c>
      <c r="M65" s="5">
        <v>0</v>
      </c>
      <c r="N65" s="5">
        <v>7</v>
      </c>
      <c r="O65" s="5">
        <v>1</v>
      </c>
      <c r="P65" s="5">
        <v>26</v>
      </c>
      <c r="Q65" s="5">
        <v>4</v>
      </c>
      <c r="R65" s="5">
        <v>32</v>
      </c>
      <c r="S65" s="5">
        <v>9</v>
      </c>
    </row>
    <row r="66" spans="1:19" ht="15.9" customHeight="1">
      <c r="A66" s="4">
        <v>11310060</v>
      </c>
      <c r="B66" s="4" t="s">
        <v>37</v>
      </c>
      <c r="C66" s="2">
        <v>189</v>
      </c>
      <c r="D66" s="2">
        <v>18</v>
      </c>
      <c r="E66" s="2">
        <v>207</v>
      </c>
      <c r="F66" s="5">
        <v>7</v>
      </c>
      <c r="G66" s="5">
        <v>1</v>
      </c>
      <c r="H66" s="5">
        <v>24</v>
      </c>
      <c r="I66" s="5">
        <v>2</v>
      </c>
      <c r="J66" s="5">
        <v>36</v>
      </c>
      <c r="K66" s="5">
        <v>1</v>
      </c>
      <c r="L66" s="5">
        <v>22</v>
      </c>
      <c r="M66" s="5">
        <v>3</v>
      </c>
      <c r="N66" s="5">
        <v>20</v>
      </c>
      <c r="O66" s="5">
        <v>2</v>
      </c>
      <c r="P66" s="5">
        <v>34</v>
      </c>
      <c r="Q66" s="5">
        <v>4</v>
      </c>
      <c r="R66" s="5">
        <v>46</v>
      </c>
      <c r="S66" s="5">
        <v>5</v>
      </c>
    </row>
    <row r="67" spans="1:19" ht="15.9" customHeight="1">
      <c r="A67" s="4">
        <v>11310064</v>
      </c>
      <c r="B67" s="4" t="s">
        <v>38</v>
      </c>
      <c r="C67" s="2">
        <v>125</v>
      </c>
      <c r="D67" s="2">
        <v>19</v>
      </c>
      <c r="E67" s="2">
        <v>144</v>
      </c>
      <c r="F67" s="5">
        <v>9</v>
      </c>
      <c r="G67" s="5">
        <v>1</v>
      </c>
      <c r="H67" s="5">
        <v>9</v>
      </c>
      <c r="I67" s="5">
        <v>3</v>
      </c>
      <c r="J67" s="5">
        <v>11</v>
      </c>
      <c r="K67" s="5">
        <v>1</v>
      </c>
      <c r="L67" s="5">
        <v>7</v>
      </c>
      <c r="M67" s="5">
        <v>2</v>
      </c>
      <c r="N67" s="5">
        <v>9</v>
      </c>
      <c r="O67" s="5">
        <v>1</v>
      </c>
      <c r="P67" s="5">
        <v>28</v>
      </c>
      <c r="Q67" s="5">
        <v>3</v>
      </c>
      <c r="R67" s="5">
        <v>52</v>
      </c>
      <c r="S67" s="5">
        <v>8</v>
      </c>
    </row>
    <row r="68" spans="1:19" ht="15.9" customHeight="1">
      <c r="A68" s="4">
        <v>11310070</v>
      </c>
      <c r="B68" s="4" t="s">
        <v>39</v>
      </c>
      <c r="C68" s="2">
        <v>80</v>
      </c>
      <c r="D68" s="2">
        <v>15</v>
      </c>
      <c r="E68" s="2">
        <v>95</v>
      </c>
      <c r="F68" s="5">
        <v>7</v>
      </c>
      <c r="G68" s="5">
        <v>1</v>
      </c>
      <c r="H68" s="5">
        <v>13</v>
      </c>
      <c r="I68" s="5">
        <v>4</v>
      </c>
      <c r="J68" s="5">
        <v>9</v>
      </c>
      <c r="K68" s="5">
        <v>2</v>
      </c>
      <c r="L68" s="5">
        <v>8</v>
      </c>
      <c r="M68" s="5">
        <v>3</v>
      </c>
      <c r="N68" s="5">
        <v>10</v>
      </c>
      <c r="O68" s="5">
        <v>1</v>
      </c>
      <c r="P68" s="5">
        <v>10</v>
      </c>
      <c r="Q68" s="5">
        <v>0</v>
      </c>
      <c r="R68" s="5">
        <v>23</v>
      </c>
      <c r="S68" s="5">
        <v>4</v>
      </c>
    </row>
    <row r="69" spans="1:19" ht="15.9" customHeight="1">
      <c r="A69" s="4">
        <v>11310075</v>
      </c>
      <c r="B69" s="4" t="s">
        <v>40</v>
      </c>
      <c r="C69" s="2">
        <v>120</v>
      </c>
      <c r="D69" s="2">
        <v>15</v>
      </c>
      <c r="E69" s="2">
        <v>135</v>
      </c>
      <c r="F69" s="5">
        <v>8</v>
      </c>
      <c r="G69" s="5">
        <v>4</v>
      </c>
      <c r="H69" s="5">
        <v>13</v>
      </c>
      <c r="I69" s="5">
        <v>5</v>
      </c>
      <c r="J69" s="5">
        <v>14</v>
      </c>
      <c r="K69" s="5">
        <v>1</v>
      </c>
      <c r="L69" s="5">
        <v>16</v>
      </c>
      <c r="M69" s="5">
        <v>0</v>
      </c>
      <c r="N69" s="5">
        <v>8</v>
      </c>
      <c r="O69" s="5">
        <v>0</v>
      </c>
      <c r="P69" s="5">
        <v>19</v>
      </c>
      <c r="Q69" s="5">
        <v>2</v>
      </c>
      <c r="R69" s="5">
        <v>42</v>
      </c>
      <c r="S69" s="5">
        <v>3</v>
      </c>
    </row>
    <row r="70" spans="1:19" ht="15.9" customHeight="1">
      <c r="A70" s="4">
        <v>11310076</v>
      </c>
      <c r="B70" s="4" t="s">
        <v>41</v>
      </c>
      <c r="C70" s="2">
        <v>22</v>
      </c>
      <c r="D70" s="2">
        <v>2</v>
      </c>
      <c r="E70" s="2">
        <v>24</v>
      </c>
      <c r="F70" s="5">
        <v>0</v>
      </c>
      <c r="G70" s="5">
        <v>0</v>
      </c>
      <c r="H70" s="5">
        <v>0</v>
      </c>
      <c r="I70" s="5">
        <v>0</v>
      </c>
      <c r="J70" s="5">
        <v>2</v>
      </c>
      <c r="K70" s="5">
        <v>0</v>
      </c>
      <c r="L70" s="5">
        <v>3</v>
      </c>
      <c r="M70" s="5">
        <v>1</v>
      </c>
      <c r="N70" s="5">
        <v>1</v>
      </c>
      <c r="O70" s="5">
        <v>0</v>
      </c>
      <c r="P70" s="5">
        <v>5</v>
      </c>
      <c r="Q70" s="5">
        <v>0</v>
      </c>
      <c r="R70" s="5">
        <v>11</v>
      </c>
      <c r="S70" s="5">
        <v>1</v>
      </c>
    </row>
    <row r="71" spans="1:19" ht="15.9" customHeight="1">
      <c r="A71" s="4">
        <v>11310077</v>
      </c>
      <c r="B71" s="4" t="s">
        <v>42</v>
      </c>
      <c r="C71" s="2">
        <v>71</v>
      </c>
      <c r="D71" s="2">
        <v>4</v>
      </c>
      <c r="E71" s="2">
        <v>75</v>
      </c>
      <c r="F71" s="5">
        <v>4</v>
      </c>
      <c r="G71" s="5">
        <v>0</v>
      </c>
      <c r="H71" s="5">
        <v>11</v>
      </c>
      <c r="I71" s="5">
        <v>0</v>
      </c>
      <c r="J71" s="5">
        <v>7</v>
      </c>
      <c r="K71" s="5">
        <v>0</v>
      </c>
      <c r="L71" s="5">
        <v>6</v>
      </c>
      <c r="M71" s="5">
        <v>0</v>
      </c>
      <c r="N71" s="5">
        <v>7</v>
      </c>
      <c r="O71" s="5">
        <v>0</v>
      </c>
      <c r="P71" s="5">
        <v>21</v>
      </c>
      <c r="Q71" s="5">
        <v>2</v>
      </c>
      <c r="R71" s="5">
        <v>15</v>
      </c>
      <c r="S71" s="5">
        <v>2</v>
      </c>
    </row>
    <row r="72" spans="1:19" ht="15.9" customHeight="1">
      <c r="A72" s="4">
        <v>11310098</v>
      </c>
      <c r="B72" s="4" t="s">
        <v>43</v>
      </c>
      <c r="C72" s="2">
        <v>59</v>
      </c>
      <c r="D72" s="2">
        <v>7</v>
      </c>
      <c r="E72" s="2">
        <v>66</v>
      </c>
      <c r="F72" s="5">
        <v>4</v>
      </c>
      <c r="G72" s="5">
        <v>0</v>
      </c>
      <c r="H72" s="5">
        <v>18</v>
      </c>
      <c r="I72" s="5">
        <v>1</v>
      </c>
      <c r="J72" s="5">
        <v>11</v>
      </c>
      <c r="K72" s="5">
        <v>0</v>
      </c>
      <c r="L72" s="5">
        <v>1</v>
      </c>
      <c r="M72" s="5">
        <v>1</v>
      </c>
      <c r="N72" s="5">
        <v>1</v>
      </c>
      <c r="O72" s="5">
        <v>0</v>
      </c>
      <c r="P72" s="5">
        <v>11</v>
      </c>
      <c r="Q72" s="5">
        <v>1</v>
      </c>
      <c r="R72" s="5">
        <v>13</v>
      </c>
      <c r="S72" s="5">
        <v>4</v>
      </c>
    </row>
    <row r="73" spans="1:19" ht="15.9" customHeight="1">
      <c r="A73" s="4">
        <v>11310099</v>
      </c>
      <c r="B73" s="4" t="s">
        <v>44</v>
      </c>
      <c r="C73" s="2">
        <v>23</v>
      </c>
      <c r="D73" s="2">
        <v>0</v>
      </c>
      <c r="E73" s="2">
        <v>23</v>
      </c>
      <c r="F73" s="5">
        <v>0</v>
      </c>
      <c r="G73" s="5">
        <v>0</v>
      </c>
      <c r="H73" s="5">
        <v>1</v>
      </c>
      <c r="I73" s="5">
        <v>0</v>
      </c>
      <c r="J73" s="5">
        <v>0</v>
      </c>
      <c r="K73" s="5">
        <v>0</v>
      </c>
      <c r="L73" s="5">
        <v>5</v>
      </c>
      <c r="M73" s="5">
        <v>0</v>
      </c>
      <c r="N73" s="5">
        <v>2</v>
      </c>
      <c r="O73" s="5">
        <v>0</v>
      </c>
      <c r="P73" s="5">
        <v>7</v>
      </c>
      <c r="Q73" s="5">
        <v>0</v>
      </c>
      <c r="R73" s="5">
        <v>8</v>
      </c>
      <c r="S73" s="5">
        <v>0</v>
      </c>
    </row>
    <row r="74" spans="1:19" ht="15.9" customHeight="1">
      <c r="A74" s="4">
        <v>11310115</v>
      </c>
      <c r="B74" s="4" t="s">
        <v>45</v>
      </c>
      <c r="C74" s="2">
        <v>69</v>
      </c>
      <c r="D74" s="2">
        <v>10</v>
      </c>
      <c r="E74" s="2">
        <v>79</v>
      </c>
      <c r="F74" s="5">
        <v>0</v>
      </c>
      <c r="G74" s="5">
        <v>0</v>
      </c>
      <c r="H74" s="5">
        <v>15</v>
      </c>
      <c r="I74" s="5">
        <v>1</v>
      </c>
      <c r="J74" s="5">
        <v>10</v>
      </c>
      <c r="K74" s="5">
        <v>4</v>
      </c>
      <c r="L74" s="5">
        <v>7</v>
      </c>
      <c r="M74" s="5">
        <v>0</v>
      </c>
      <c r="N74" s="5">
        <v>4</v>
      </c>
      <c r="O74" s="5">
        <v>0</v>
      </c>
      <c r="P74" s="5">
        <v>11</v>
      </c>
      <c r="Q74" s="5">
        <v>3</v>
      </c>
      <c r="R74" s="5">
        <v>22</v>
      </c>
      <c r="S74" s="5">
        <v>2</v>
      </c>
    </row>
    <row r="75" spans="1:19" ht="15.9" customHeight="1">
      <c r="A75" s="4">
        <v>11310117</v>
      </c>
      <c r="B75" s="4" t="s">
        <v>46</v>
      </c>
      <c r="C75" s="2">
        <v>38</v>
      </c>
      <c r="D75" s="2">
        <v>0</v>
      </c>
      <c r="E75" s="2">
        <v>38</v>
      </c>
      <c r="F75" s="5">
        <v>1</v>
      </c>
      <c r="G75" s="5">
        <v>0</v>
      </c>
      <c r="H75" s="5">
        <v>0</v>
      </c>
      <c r="I75" s="5">
        <v>0</v>
      </c>
      <c r="J75" s="5">
        <v>5</v>
      </c>
      <c r="K75" s="5">
        <v>0</v>
      </c>
      <c r="L75" s="5">
        <v>4</v>
      </c>
      <c r="M75" s="5">
        <v>0</v>
      </c>
      <c r="N75" s="5">
        <v>0</v>
      </c>
      <c r="O75" s="5">
        <v>0</v>
      </c>
      <c r="P75" s="5">
        <v>11</v>
      </c>
      <c r="Q75" s="5">
        <v>0</v>
      </c>
      <c r="R75" s="5">
        <v>17</v>
      </c>
      <c r="S75" s="5">
        <v>0</v>
      </c>
    </row>
    <row r="76" spans="1:19" ht="15.9" customHeight="1">
      <c r="A76" s="4">
        <v>11310121</v>
      </c>
      <c r="B76" s="4" t="s">
        <v>47</v>
      </c>
      <c r="C76" s="2">
        <v>148</v>
      </c>
      <c r="D76" s="2">
        <v>99</v>
      </c>
      <c r="E76" s="2">
        <v>247</v>
      </c>
      <c r="F76" s="5">
        <v>31</v>
      </c>
      <c r="G76" s="5">
        <v>53</v>
      </c>
      <c r="H76" s="5">
        <v>30</v>
      </c>
      <c r="I76" s="5">
        <v>24</v>
      </c>
      <c r="J76" s="5">
        <v>15</v>
      </c>
      <c r="K76" s="5">
        <v>5</v>
      </c>
      <c r="L76" s="5">
        <v>8</v>
      </c>
      <c r="M76" s="5">
        <v>1</v>
      </c>
      <c r="N76" s="5">
        <v>9</v>
      </c>
      <c r="O76" s="5">
        <v>1</v>
      </c>
      <c r="P76" s="5">
        <v>28</v>
      </c>
      <c r="Q76" s="5">
        <v>9</v>
      </c>
      <c r="R76" s="5">
        <v>27</v>
      </c>
      <c r="S76" s="5">
        <v>6</v>
      </c>
    </row>
    <row r="77" spans="1:19" ht="15.9" customHeight="1">
      <c r="A77" s="4">
        <v>11310123</v>
      </c>
      <c r="B77" s="4" t="s">
        <v>48</v>
      </c>
      <c r="C77" s="2">
        <v>56</v>
      </c>
      <c r="D77" s="2">
        <v>6</v>
      </c>
      <c r="E77" s="2">
        <v>62</v>
      </c>
      <c r="F77" s="5">
        <v>2</v>
      </c>
      <c r="G77" s="5">
        <v>0</v>
      </c>
      <c r="H77" s="5">
        <v>4</v>
      </c>
      <c r="I77" s="5">
        <v>0</v>
      </c>
      <c r="J77" s="5">
        <v>11</v>
      </c>
      <c r="K77" s="5">
        <v>0</v>
      </c>
      <c r="L77" s="5">
        <v>6</v>
      </c>
      <c r="M77" s="5">
        <v>1</v>
      </c>
      <c r="N77" s="5">
        <v>6</v>
      </c>
      <c r="O77" s="5">
        <v>0</v>
      </c>
      <c r="P77" s="5">
        <v>5</v>
      </c>
      <c r="Q77" s="5">
        <v>2</v>
      </c>
      <c r="R77" s="5">
        <v>22</v>
      </c>
      <c r="S77" s="5">
        <v>3</v>
      </c>
    </row>
    <row r="78" spans="1:19" ht="15.9" customHeight="1">
      <c r="A78" s="4">
        <v>11310124</v>
      </c>
      <c r="B78" s="4" t="s">
        <v>49</v>
      </c>
      <c r="C78" s="2">
        <v>20</v>
      </c>
      <c r="D78" s="2">
        <v>2</v>
      </c>
      <c r="E78" s="2">
        <v>22</v>
      </c>
      <c r="F78" s="5">
        <v>0</v>
      </c>
      <c r="G78" s="5">
        <v>0</v>
      </c>
      <c r="H78" s="5">
        <v>1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1</v>
      </c>
      <c r="Q78" s="5">
        <v>1</v>
      </c>
      <c r="R78" s="5">
        <v>18</v>
      </c>
      <c r="S78" s="5">
        <v>1</v>
      </c>
    </row>
    <row r="79" spans="1:19" ht="15.9" customHeight="1">
      <c r="A79" s="4">
        <v>11310126</v>
      </c>
      <c r="B79" s="4" t="s">
        <v>50</v>
      </c>
      <c r="C79" s="2">
        <v>71</v>
      </c>
      <c r="D79" s="2">
        <v>4</v>
      </c>
      <c r="E79" s="2">
        <v>75</v>
      </c>
      <c r="F79" s="5">
        <v>3</v>
      </c>
      <c r="G79" s="5">
        <v>0</v>
      </c>
      <c r="H79" s="5">
        <v>9</v>
      </c>
      <c r="I79" s="5">
        <v>1</v>
      </c>
      <c r="J79" s="5">
        <v>21</v>
      </c>
      <c r="K79" s="5">
        <v>1</v>
      </c>
      <c r="L79" s="5">
        <v>13</v>
      </c>
      <c r="M79" s="5">
        <v>0</v>
      </c>
      <c r="N79" s="5">
        <v>1</v>
      </c>
      <c r="O79" s="5">
        <v>1</v>
      </c>
      <c r="P79" s="5">
        <v>6</v>
      </c>
      <c r="Q79" s="5">
        <v>0</v>
      </c>
      <c r="R79" s="5">
        <v>18</v>
      </c>
      <c r="S79" s="5">
        <v>1</v>
      </c>
    </row>
    <row r="80" spans="1:19" ht="15.9" customHeight="1">
      <c r="A80" s="4">
        <v>11310129</v>
      </c>
      <c r="B80" s="4" t="s">
        <v>51</v>
      </c>
      <c r="C80" s="2">
        <v>59</v>
      </c>
      <c r="D80" s="2">
        <v>4</v>
      </c>
      <c r="E80" s="2">
        <v>63</v>
      </c>
      <c r="F80" s="5">
        <v>3</v>
      </c>
      <c r="G80" s="5">
        <v>0</v>
      </c>
      <c r="H80" s="5">
        <v>9</v>
      </c>
      <c r="I80" s="5">
        <v>0</v>
      </c>
      <c r="J80" s="5">
        <v>5</v>
      </c>
      <c r="K80" s="5">
        <v>1</v>
      </c>
      <c r="L80" s="5">
        <v>5</v>
      </c>
      <c r="M80" s="5">
        <v>1</v>
      </c>
      <c r="N80" s="5">
        <v>6</v>
      </c>
      <c r="O80" s="5">
        <v>0</v>
      </c>
      <c r="P80" s="5">
        <v>13</v>
      </c>
      <c r="Q80" s="5">
        <v>1</v>
      </c>
      <c r="R80" s="5">
        <v>18</v>
      </c>
      <c r="S80" s="5">
        <v>1</v>
      </c>
    </row>
    <row r="81" spans="1:19" ht="15.9" customHeight="1">
      <c r="A81" s="4">
        <v>11310130</v>
      </c>
      <c r="B81" s="4" t="s">
        <v>52</v>
      </c>
      <c r="C81" s="2">
        <v>9</v>
      </c>
      <c r="D81" s="2">
        <v>0</v>
      </c>
      <c r="E81" s="2">
        <v>9</v>
      </c>
      <c r="F81" s="5">
        <v>0</v>
      </c>
      <c r="G81" s="5">
        <v>0</v>
      </c>
      <c r="H81" s="5">
        <v>0</v>
      </c>
      <c r="I81" s="5">
        <v>0</v>
      </c>
      <c r="J81" s="5">
        <v>1</v>
      </c>
      <c r="K81" s="5">
        <v>0</v>
      </c>
      <c r="L81" s="5">
        <v>2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6</v>
      </c>
      <c r="S81" s="5">
        <v>0</v>
      </c>
    </row>
    <row r="82" spans="1:19" ht="15.9" customHeight="1">
      <c r="A82" s="4">
        <v>11310131</v>
      </c>
      <c r="B82" s="4" t="s">
        <v>53</v>
      </c>
      <c r="C82" s="2">
        <v>54</v>
      </c>
      <c r="D82" s="2">
        <v>7</v>
      </c>
      <c r="E82" s="2">
        <v>61</v>
      </c>
      <c r="F82" s="5">
        <v>3</v>
      </c>
      <c r="G82" s="5">
        <v>0</v>
      </c>
      <c r="H82" s="5">
        <v>2</v>
      </c>
      <c r="I82" s="5">
        <v>0</v>
      </c>
      <c r="J82" s="5">
        <v>11</v>
      </c>
      <c r="K82" s="5">
        <v>0</v>
      </c>
      <c r="L82" s="5">
        <v>10</v>
      </c>
      <c r="M82" s="5">
        <v>1</v>
      </c>
      <c r="N82" s="5">
        <v>4</v>
      </c>
      <c r="O82" s="5">
        <v>0</v>
      </c>
      <c r="P82" s="5">
        <v>5</v>
      </c>
      <c r="Q82" s="5">
        <v>0</v>
      </c>
      <c r="R82" s="5">
        <v>19</v>
      </c>
      <c r="S82" s="5">
        <v>6</v>
      </c>
    </row>
    <row r="83" spans="1:19" ht="15.9" customHeight="1">
      <c r="A83" s="4">
        <v>11310132</v>
      </c>
      <c r="B83" s="4" t="s">
        <v>190</v>
      </c>
      <c r="C83" s="2">
        <v>47</v>
      </c>
      <c r="D83" s="2">
        <v>5</v>
      </c>
      <c r="E83" s="2">
        <v>52</v>
      </c>
      <c r="F83" s="5">
        <v>1</v>
      </c>
      <c r="G83" s="5">
        <v>0</v>
      </c>
      <c r="H83" s="5">
        <v>9</v>
      </c>
      <c r="I83" s="5">
        <v>1</v>
      </c>
      <c r="J83" s="5">
        <v>10</v>
      </c>
      <c r="K83" s="5">
        <v>1</v>
      </c>
      <c r="L83" s="5">
        <v>8</v>
      </c>
      <c r="M83" s="5">
        <v>0</v>
      </c>
      <c r="N83" s="5">
        <v>5</v>
      </c>
      <c r="O83" s="5">
        <v>0</v>
      </c>
      <c r="P83" s="5">
        <v>4</v>
      </c>
      <c r="Q83" s="5">
        <v>1</v>
      </c>
      <c r="R83" s="5">
        <v>10</v>
      </c>
      <c r="S83" s="5">
        <v>2</v>
      </c>
    </row>
    <row r="84" spans="1:19" ht="15.9" customHeight="1">
      <c r="A84" s="4">
        <v>11310133</v>
      </c>
      <c r="B84" s="4" t="s">
        <v>255</v>
      </c>
      <c r="C84" s="2">
        <v>12</v>
      </c>
      <c r="D84" s="2">
        <v>1</v>
      </c>
      <c r="E84" s="2">
        <v>13</v>
      </c>
      <c r="F84" s="5">
        <v>0</v>
      </c>
      <c r="G84" s="5">
        <v>0</v>
      </c>
      <c r="H84" s="5">
        <v>0</v>
      </c>
      <c r="I84" s="5">
        <v>0</v>
      </c>
      <c r="J84" s="5">
        <v>3</v>
      </c>
      <c r="K84" s="5">
        <v>0</v>
      </c>
      <c r="L84" s="5">
        <v>3</v>
      </c>
      <c r="M84" s="5">
        <v>0</v>
      </c>
      <c r="N84" s="5">
        <v>3</v>
      </c>
      <c r="O84" s="5">
        <v>0</v>
      </c>
      <c r="P84" s="5">
        <v>0</v>
      </c>
      <c r="Q84" s="5">
        <v>0</v>
      </c>
      <c r="R84" s="5">
        <v>3</v>
      </c>
      <c r="S84" s="5">
        <v>1</v>
      </c>
    </row>
    <row r="85" spans="1:19" ht="15.9" customHeight="1">
      <c r="A85" s="4">
        <v>11320005</v>
      </c>
      <c r="B85" s="4" t="s">
        <v>54</v>
      </c>
      <c r="C85" s="2">
        <v>154</v>
      </c>
      <c r="D85" s="2">
        <v>27</v>
      </c>
      <c r="E85" s="2">
        <v>181</v>
      </c>
      <c r="F85" s="5">
        <v>10</v>
      </c>
      <c r="G85" s="5">
        <v>3</v>
      </c>
      <c r="H85" s="5">
        <v>12</v>
      </c>
      <c r="I85" s="5">
        <v>4</v>
      </c>
      <c r="J85" s="5">
        <v>23</v>
      </c>
      <c r="K85" s="5">
        <v>1</v>
      </c>
      <c r="L85" s="5">
        <v>15</v>
      </c>
      <c r="M85" s="5">
        <v>1</v>
      </c>
      <c r="N85" s="5">
        <v>17</v>
      </c>
      <c r="O85" s="5">
        <v>2</v>
      </c>
      <c r="P85" s="5">
        <v>25</v>
      </c>
      <c r="Q85" s="5">
        <v>5</v>
      </c>
      <c r="R85" s="5">
        <v>52</v>
      </c>
      <c r="S85" s="5">
        <v>11</v>
      </c>
    </row>
    <row r="86" spans="1:19" ht="15.9" customHeight="1">
      <c r="A86" s="4">
        <v>11320027</v>
      </c>
      <c r="B86" s="4" t="s">
        <v>55</v>
      </c>
      <c r="C86" s="2">
        <v>12</v>
      </c>
      <c r="D86" s="2">
        <v>0</v>
      </c>
      <c r="E86" s="2">
        <v>12</v>
      </c>
      <c r="F86" s="5">
        <v>0</v>
      </c>
      <c r="G86" s="5">
        <v>0</v>
      </c>
      <c r="H86" s="5">
        <v>0</v>
      </c>
      <c r="I86" s="5">
        <v>0</v>
      </c>
      <c r="J86" s="5">
        <v>2</v>
      </c>
      <c r="K86" s="5">
        <v>0</v>
      </c>
      <c r="L86" s="5">
        <v>2</v>
      </c>
      <c r="M86" s="5">
        <v>0</v>
      </c>
      <c r="N86" s="5">
        <v>2</v>
      </c>
      <c r="O86" s="5">
        <v>0</v>
      </c>
      <c r="P86" s="5">
        <v>0</v>
      </c>
      <c r="Q86" s="5">
        <v>0</v>
      </c>
      <c r="R86" s="5">
        <v>6</v>
      </c>
      <c r="S86" s="5">
        <v>0</v>
      </c>
    </row>
    <row r="87" spans="1:19" ht="15.9" customHeight="1">
      <c r="A87" s="4">
        <v>11320032</v>
      </c>
      <c r="B87" s="4" t="s">
        <v>57</v>
      </c>
      <c r="C87" s="2">
        <v>17</v>
      </c>
      <c r="D87" s="2">
        <v>2</v>
      </c>
      <c r="E87" s="2">
        <v>19</v>
      </c>
      <c r="F87" s="5">
        <v>0</v>
      </c>
      <c r="G87" s="5">
        <v>1</v>
      </c>
      <c r="H87" s="5">
        <v>1</v>
      </c>
      <c r="I87" s="5">
        <v>1</v>
      </c>
      <c r="J87" s="5">
        <v>0</v>
      </c>
      <c r="K87" s="5">
        <v>0</v>
      </c>
      <c r="L87" s="5">
        <v>3</v>
      </c>
      <c r="M87" s="5">
        <v>0</v>
      </c>
      <c r="N87" s="5">
        <v>0</v>
      </c>
      <c r="O87" s="5">
        <v>0</v>
      </c>
      <c r="P87" s="5">
        <v>4</v>
      </c>
      <c r="Q87" s="5">
        <v>0</v>
      </c>
      <c r="R87" s="5">
        <v>9</v>
      </c>
      <c r="S87" s="5">
        <v>0</v>
      </c>
    </row>
    <row r="88" spans="1:19" ht="15.9" customHeight="1">
      <c r="A88" s="4">
        <v>11320033</v>
      </c>
      <c r="B88" s="4" t="s">
        <v>58</v>
      </c>
      <c r="C88" s="2">
        <v>35</v>
      </c>
      <c r="D88" s="2">
        <v>7</v>
      </c>
      <c r="E88" s="2">
        <v>42</v>
      </c>
      <c r="F88" s="5">
        <v>2</v>
      </c>
      <c r="G88" s="5">
        <v>0</v>
      </c>
      <c r="H88" s="5">
        <v>1</v>
      </c>
      <c r="I88" s="5">
        <v>0</v>
      </c>
      <c r="J88" s="5">
        <v>1</v>
      </c>
      <c r="K88" s="5">
        <v>0</v>
      </c>
      <c r="L88" s="5">
        <v>1</v>
      </c>
      <c r="M88" s="5">
        <v>1</v>
      </c>
      <c r="N88" s="5">
        <v>9</v>
      </c>
      <c r="O88" s="5">
        <v>0</v>
      </c>
      <c r="P88" s="5">
        <v>9</v>
      </c>
      <c r="Q88" s="5">
        <v>0</v>
      </c>
      <c r="R88" s="5">
        <v>12</v>
      </c>
      <c r="S88" s="5">
        <v>6</v>
      </c>
    </row>
    <row r="89" spans="1:19" ht="15.9" customHeight="1">
      <c r="A89" s="4">
        <v>11320039</v>
      </c>
      <c r="B89" s="4" t="s">
        <v>59</v>
      </c>
      <c r="C89" s="2">
        <v>26</v>
      </c>
      <c r="D89" s="2">
        <v>4</v>
      </c>
      <c r="E89" s="2">
        <v>30</v>
      </c>
      <c r="F89" s="5">
        <v>0</v>
      </c>
      <c r="G89" s="5">
        <v>0</v>
      </c>
      <c r="H89" s="5">
        <v>2</v>
      </c>
      <c r="I89" s="5">
        <v>0</v>
      </c>
      <c r="J89" s="5">
        <v>0</v>
      </c>
      <c r="K89" s="5">
        <v>0</v>
      </c>
      <c r="L89" s="5">
        <v>3</v>
      </c>
      <c r="M89" s="5">
        <v>1</v>
      </c>
      <c r="N89" s="5">
        <v>7</v>
      </c>
      <c r="O89" s="5">
        <v>1</v>
      </c>
      <c r="P89" s="5">
        <v>8</v>
      </c>
      <c r="Q89" s="5">
        <v>1</v>
      </c>
      <c r="R89" s="5">
        <v>6</v>
      </c>
      <c r="S89" s="5">
        <v>1</v>
      </c>
    </row>
    <row r="90" spans="1:19" ht="15.9" customHeight="1">
      <c r="A90" s="4">
        <v>11320040</v>
      </c>
      <c r="B90" s="4" t="s">
        <v>60</v>
      </c>
      <c r="C90" s="2">
        <v>22</v>
      </c>
      <c r="D90" s="2">
        <v>0</v>
      </c>
      <c r="E90" s="2">
        <v>22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2</v>
      </c>
      <c r="M90" s="5">
        <v>0</v>
      </c>
      <c r="N90" s="5">
        <v>3</v>
      </c>
      <c r="O90" s="5">
        <v>0</v>
      </c>
      <c r="P90" s="5">
        <v>7</v>
      </c>
      <c r="Q90" s="5">
        <v>0</v>
      </c>
      <c r="R90" s="5">
        <v>10</v>
      </c>
      <c r="S90" s="5">
        <v>0</v>
      </c>
    </row>
    <row r="91" spans="1:19" ht="15.9" customHeight="1">
      <c r="A91" s="4">
        <v>11320041</v>
      </c>
      <c r="B91" s="4" t="s">
        <v>61</v>
      </c>
      <c r="C91" s="2">
        <v>81</v>
      </c>
      <c r="D91" s="2">
        <v>10</v>
      </c>
      <c r="E91" s="2">
        <v>91</v>
      </c>
      <c r="F91" s="5">
        <v>0</v>
      </c>
      <c r="G91" s="5">
        <v>0</v>
      </c>
      <c r="H91" s="5">
        <v>14</v>
      </c>
      <c r="I91" s="5">
        <v>0</v>
      </c>
      <c r="J91" s="5">
        <v>15</v>
      </c>
      <c r="K91" s="5">
        <v>1</v>
      </c>
      <c r="L91" s="5">
        <v>11</v>
      </c>
      <c r="M91" s="5">
        <v>1</v>
      </c>
      <c r="N91" s="5">
        <v>2</v>
      </c>
      <c r="O91" s="5">
        <v>0</v>
      </c>
      <c r="P91" s="5">
        <v>9</v>
      </c>
      <c r="Q91" s="5">
        <v>2</v>
      </c>
      <c r="R91" s="5">
        <v>30</v>
      </c>
      <c r="S91" s="5">
        <v>6</v>
      </c>
    </row>
    <row r="92" spans="1:19" ht="15.9" customHeight="1">
      <c r="A92" s="4">
        <v>11320045</v>
      </c>
      <c r="B92" s="4" t="s">
        <v>172</v>
      </c>
      <c r="C92" s="2">
        <v>23</v>
      </c>
      <c r="D92" s="2">
        <v>3</v>
      </c>
      <c r="E92" s="2">
        <v>26</v>
      </c>
      <c r="F92" s="5">
        <v>0</v>
      </c>
      <c r="G92" s="5">
        <v>0</v>
      </c>
      <c r="H92" s="5">
        <v>0</v>
      </c>
      <c r="I92" s="5">
        <v>0</v>
      </c>
      <c r="J92" s="5">
        <v>4</v>
      </c>
      <c r="K92" s="5">
        <v>0</v>
      </c>
      <c r="L92" s="5">
        <v>1</v>
      </c>
      <c r="M92" s="5">
        <v>0</v>
      </c>
      <c r="N92" s="5">
        <v>3</v>
      </c>
      <c r="O92" s="5">
        <v>0</v>
      </c>
      <c r="P92" s="5">
        <v>3</v>
      </c>
      <c r="Q92" s="5">
        <v>1</v>
      </c>
      <c r="R92" s="5">
        <v>12</v>
      </c>
      <c r="S92" s="5">
        <v>2</v>
      </c>
    </row>
    <row r="93" spans="1:19" ht="15.9" customHeight="1">
      <c r="A93" s="4">
        <v>11320046</v>
      </c>
      <c r="B93" s="4" t="s">
        <v>437</v>
      </c>
      <c r="C93" s="2">
        <v>57</v>
      </c>
      <c r="D93" s="2">
        <v>17</v>
      </c>
      <c r="E93" s="2">
        <v>74</v>
      </c>
      <c r="F93" s="5">
        <v>9</v>
      </c>
      <c r="G93" s="5">
        <v>5</v>
      </c>
      <c r="H93" s="5">
        <v>5</v>
      </c>
      <c r="I93" s="5">
        <v>5</v>
      </c>
      <c r="J93" s="5">
        <v>8</v>
      </c>
      <c r="K93" s="5">
        <v>2</v>
      </c>
      <c r="L93" s="5">
        <v>3</v>
      </c>
      <c r="M93" s="5">
        <v>0</v>
      </c>
      <c r="N93" s="5">
        <v>0</v>
      </c>
      <c r="O93" s="5">
        <v>1</v>
      </c>
      <c r="P93" s="5">
        <v>13</v>
      </c>
      <c r="Q93" s="5">
        <v>2</v>
      </c>
      <c r="R93" s="5">
        <v>19</v>
      </c>
      <c r="S93" s="5">
        <v>2</v>
      </c>
    </row>
    <row r="94" spans="1:19" ht="15.9" customHeight="1">
      <c r="A94" s="4">
        <v>11340001</v>
      </c>
      <c r="B94" s="4" t="s">
        <v>125</v>
      </c>
      <c r="C94" s="2">
        <v>63</v>
      </c>
      <c r="D94" s="2">
        <v>14</v>
      </c>
      <c r="E94" s="2">
        <v>77</v>
      </c>
      <c r="F94" s="5">
        <v>6</v>
      </c>
      <c r="G94" s="5">
        <v>1</v>
      </c>
      <c r="H94" s="5">
        <v>8</v>
      </c>
      <c r="I94" s="5">
        <v>1</v>
      </c>
      <c r="J94" s="5">
        <v>10</v>
      </c>
      <c r="K94" s="5">
        <v>2</v>
      </c>
      <c r="L94" s="5">
        <v>4</v>
      </c>
      <c r="M94" s="5">
        <v>1</v>
      </c>
      <c r="N94" s="5">
        <v>2</v>
      </c>
      <c r="O94" s="5">
        <v>2</v>
      </c>
      <c r="P94" s="5">
        <v>6</v>
      </c>
      <c r="Q94" s="5">
        <v>3</v>
      </c>
      <c r="R94" s="5">
        <v>27</v>
      </c>
      <c r="S94" s="5">
        <v>4</v>
      </c>
    </row>
    <row r="95" spans="1:19" ht="15.9" customHeight="1">
      <c r="A95" s="4">
        <v>11340003</v>
      </c>
      <c r="B95" s="4" t="s">
        <v>126</v>
      </c>
      <c r="C95" s="2">
        <v>28</v>
      </c>
      <c r="D95" s="2">
        <v>0</v>
      </c>
      <c r="E95" s="2">
        <v>28</v>
      </c>
      <c r="F95" s="5">
        <v>0</v>
      </c>
      <c r="G95" s="5">
        <v>0</v>
      </c>
      <c r="H95" s="5">
        <v>0</v>
      </c>
      <c r="I95" s="5">
        <v>0</v>
      </c>
      <c r="J95" s="5">
        <v>1</v>
      </c>
      <c r="K95" s="5">
        <v>0</v>
      </c>
      <c r="L95" s="5">
        <v>2</v>
      </c>
      <c r="M95" s="5">
        <v>0</v>
      </c>
      <c r="N95" s="5">
        <v>0</v>
      </c>
      <c r="O95" s="5">
        <v>0</v>
      </c>
      <c r="P95" s="5">
        <v>7</v>
      </c>
      <c r="Q95" s="5">
        <v>0</v>
      </c>
      <c r="R95" s="5">
        <v>18</v>
      </c>
      <c r="S95" s="5">
        <v>0</v>
      </c>
    </row>
    <row r="96" spans="1:19" ht="15.9" customHeight="1">
      <c r="A96" s="4">
        <v>11340007</v>
      </c>
      <c r="B96" s="4" t="s">
        <v>127</v>
      </c>
      <c r="C96" s="2">
        <v>113</v>
      </c>
      <c r="D96" s="2">
        <v>14</v>
      </c>
      <c r="E96" s="2">
        <v>127</v>
      </c>
      <c r="F96" s="5">
        <v>20</v>
      </c>
      <c r="G96" s="5">
        <v>0</v>
      </c>
      <c r="H96" s="5">
        <v>20</v>
      </c>
      <c r="I96" s="5">
        <v>1</v>
      </c>
      <c r="J96" s="5">
        <v>16</v>
      </c>
      <c r="K96" s="5">
        <v>3</v>
      </c>
      <c r="L96" s="5">
        <v>3</v>
      </c>
      <c r="M96" s="5">
        <v>0</v>
      </c>
      <c r="N96" s="5">
        <v>12</v>
      </c>
      <c r="O96" s="5">
        <v>1</v>
      </c>
      <c r="P96" s="5">
        <v>17</v>
      </c>
      <c r="Q96" s="5">
        <v>6</v>
      </c>
      <c r="R96" s="5">
        <v>25</v>
      </c>
      <c r="S96" s="5">
        <v>3</v>
      </c>
    </row>
    <row r="97" spans="1:19" ht="15.9" customHeight="1">
      <c r="A97" s="4">
        <v>11340008</v>
      </c>
      <c r="B97" s="4" t="s">
        <v>128</v>
      </c>
      <c r="C97" s="2">
        <v>68</v>
      </c>
      <c r="D97" s="2">
        <v>1</v>
      </c>
      <c r="E97" s="2">
        <v>69</v>
      </c>
      <c r="F97" s="5">
        <v>4</v>
      </c>
      <c r="G97" s="5">
        <v>0</v>
      </c>
      <c r="H97" s="5">
        <v>7</v>
      </c>
      <c r="I97" s="5">
        <v>0</v>
      </c>
      <c r="J97" s="5">
        <v>6</v>
      </c>
      <c r="K97" s="5">
        <v>0</v>
      </c>
      <c r="L97" s="5">
        <v>3</v>
      </c>
      <c r="M97" s="5">
        <v>0</v>
      </c>
      <c r="N97" s="5">
        <v>2</v>
      </c>
      <c r="O97" s="5">
        <v>0</v>
      </c>
      <c r="P97" s="5">
        <v>18</v>
      </c>
      <c r="Q97" s="5">
        <v>0</v>
      </c>
      <c r="R97" s="5">
        <v>28</v>
      </c>
      <c r="S97" s="5">
        <v>1</v>
      </c>
    </row>
    <row r="98" spans="1:19" ht="15.9" customHeight="1">
      <c r="A98" s="4">
        <v>11340010</v>
      </c>
      <c r="B98" s="4" t="s">
        <v>129</v>
      </c>
      <c r="C98" s="2">
        <v>301</v>
      </c>
      <c r="D98" s="2">
        <v>143</v>
      </c>
      <c r="E98" s="2">
        <v>444</v>
      </c>
      <c r="F98" s="5">
        <v>59</v>
      </c>
      <c r="G98" s="5">
        <v>41</v>
      </c>
      <c r="H98" s="5">
        <v>91</v>
      </c>
      <c r="I98" s="5">
        <v>78</v>
      </c>
      <c r="J98" s="5">
        <v>24</v>
      </c>
      <c r="K98" s="5">
        <v>1</v>
      </c>
      <c r="L98" s="5">
        <v>16</v>
      </c>
      <c r="M98" s="5">
        <v>2</v>
      </c>
      <c r="N98" s="5">
        <v>17</v>
      </c>
      <c r="O98" s="5">
        <v>2</v>
      </c>
      <c r="P98" s="5">
        <v>48</v>
      </c>
      <c r="Q98" s="5">
        <v>15</v>
      </c>
      <c r="R98" s="5">
        <v>46</v>
      </c>
      <c r="S98" s="5">
        <v>4</v>
      </c>
    </row>
    <row r="99" spans="1:19" ht="15.9" customHeight="1">
      <c r="A99" s="4">
        <v>11340012</v>
      </c>
      <c r="B99" s="4" t="s">
        <v>130</v>
      </c>
      <c r="C99" s="2">
        <v>56</v>
      </c>
      <c r="D99" s="2">
        <v>4</v>
      </c>
      <c r="E99" s="2">
        <v>60</v>
      </c>
      <c r="F99" s="5">
        <v>3</v>
      </c>
      <c r="G99" s="5">
        <v>0</v>
      </c>
      <c r="H99" s="5">
        <v>12</v>
      </c>
      <c r="I99" s="5">
        <v>1</v>
      </c>
      <c r="J99" s="5">
        <v>13</v>
      </c>
      <c r="K99" s="5">
        <v>0</v>
      </c>
      <c r="L99" s="5">
        <v>5</v>
      </c>
      <c r="M99" s="5">
        <v>0</v>
      </c>
      <c r="N99" s="5">
        <v>3</v>
      </c>
      <c r="O99" s="5">
        <v>0</v>
      </c>
      <c r="P99" s="5">
        <v>3</v>
      </c>
      <c r="Q99" s="5">
        <v>1</v>
      </c>
      <c r="R99" s="5">
        <v>17</v>
      </c>
      <c r="S99" s="5">
        <v>2</v>
      </c>
    </row>
    <row r="100" spans="1:19" ht="15.9" customHeight="1">
      <c r="A100" s="4">
        <v>11340013</v>
      </c>
      <c r="B100" s="4" t="s">
        <v>131</v>
      </c>
      <c r="C100" s="2">
        <v>14</v>
      </c>
      <c r="D100" s="2">
        <v>0</v>
      </c>
      <c r="E100" s="2">
        <v>14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1</v>
      </c>
      <c r="O100" s="5">
        <v>0</v>
      </c>
      <c r="P100" s="5">
        <v>4</v>
      </c>
      <c r="Q100" s="5">
        <v>0</v>
      </c>
      <c r="R100" s="5">
        <v>9</v>
      </c>
      <c r="S100" s="5">
        <v>0</v>
      </c>
    </row>
    <row r="101" spans="1:19" ht="15.9" customHeight="1">
      <c r="A101" s="4">
        <v>11340014</v>
      </c>
      <c r="B101" s="4" t="s">
        <v>132</v>
      </c>
      <c r="C101" s="2">
        <v>84</v>
      </c>
      <c r="D101" s="2">
        <v>22</v>
      </c>
      <c r="E101" s="2">
        <v>106</v>
      </c>
      <c r="F101" s="5">
        <v>4</v>
      </c>
      <c r="G101" s="5">
        <v>5</v>
      </c>
      <c r="H101" s="5">
        <v>6</v>
      </c>
      <c r="I101" s="5">
        <v>3</v>
      </c>
      <c r="J101" s="5">
        <v>4</v>
      </c>
      <c r="K101" s="5">
        <v>0</v>
      </c>
      <c r="L101" s="5">
        <v>6</v>
      </c>
      <c r="M101" s="5">
        <v>0</v>
      </c>
      <c r="N101" s="5">
        <v>7</v>
      </c>
      <c r="O101" s="5">
        <v>2</v>
      </c>
      <c r="P101" s="5">
        <v>18</v>
      </c>
      <c r="Q101" s="5">
        <v>7</v>
      </c>
      <c r="R101" s="5">
        <v>39</v>
      </c>
      <c r="S101" s="5">
        <v>5</v>
      </c>
    </row>
    <row r="102" spans="1:19" ht="15.9" customHeight="1">
      <c r="A102" s="4">
        <v>11340017</v>
      </c>
      <c r="B102" s="4" t="s">
        <v>133</v>
      </c>
      <c r="C102" s="2">
        <v>39</v>
      </c>
      <c r="D102" s="2">
        <v>5</v>
      </c>
      <c r="E102" s="2">
        <v>44</v>
      </c>
      <c r="F102" s="5">
        <v>4</v>
      </c>
      <c r="G102" s="5">
        <v>1</v>
      </c>
      <c r="H102" s="5">
        <v>2</v>
      </c>
      <c r="I102" s="5">
        <v>0</v>
      </c>
      <c r="J102" s="5">
        <v>9</v>
      </c>
      <c r="K102" s="5">
        <v>0</v>
      </c>
      <c r="L102" s="5">
        <v>3</v>
      </c>
      <c r="M102" s="5">
        <v>0</v>
      </c>
      <c r="N102" s="5">
        <v>3</v>
      </c>
      <c r="O102" s="5">
        <v>0</v>
      </c>
      <c r="P102" s="5">
        <v>3</v>
      </c>
      <c r="Q102" s="5">
        <v>3</v>
      </c>
      <c r="R102" s="5">
        <v>15</v>
      </c>
      <c r="S102" s="5">
        <v>1</v>
      </c>
    </row>
    <row r="103" spans="1:19" ht="15.9" customHeight="1">
      <c r="A103" s="4">
        <v>11340022</v>
      </c>
      <c r="B103" s="4" t="s">
        <v>134</v>
      </c>
      <c r="C103" s="2">
        <v>17</v>
      </c>
      <c r="D103" s="2">
        <v>2</v>
      </c>
      <c r="E103" s="2">
        <v>19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2</v>
      </c>
      <c r="Q103" s="5">
        <v>0</v>
      </c>
      <c r="R103" s="5">
        <v>15</v>
      </c>
      <c r="S103" s="5">
        <v>2</v>
      </c>
    </row>
    <row r="104" spans="1:19" ht="15.9" customHeight="1">
      <c r="A104" s="4">
        <v>11340033</v>
      </c>
      <c r="B104" s="4" t="s">
        <v>135</v>
      </c>
      <c r="C104" s="2">
        <v>21</v>
      </c>
      <c r="D104" s="2">
        <v>6</v>
      </c>
      <c r="E104" s="2">
        <v>27</v>
      </c>
      <c r="F104" s="5">
        <v>0</v>
      </c>
      <c r="G104" s="5">
        <v>0</v>
      </c>
      <c r="H104" s="5">
        <v>2</v>
      </c>
      <c r="I104" s="5">
        <v>0</v>
      </c>
      <c r="J104" s="5">
        <v>1</v>
      </c>
      <c r="K104" s="5">
        <v>0</v>
      </c>
      <c r="L104" s="5">
        <v>3</v>
      </c>
      <c r="M104" s="5">
        <v>0</v>
      </c>
      <c r="N104" s="5">
        <v>0</v>
      </c>
      <c r="O104" s="5">
        <v>1</v>
      </c>
      <c r="P104" s="5">
        <v>4</v>
      </c>
      <c r="Q104" s="5">
        <v>1</v>
      </c>
      <c r="R104" s="5">
        <v>11</v>
      </c>
      <c r="S104" s="5">
        <v>4</v>
      </c>
    </row>
    <row r="105" spans="1:19" ht="15.9" customHeight="1">
      <c r="A105" s="4">
        <v>11340035</v>
      </c>
      <c r="B105" s="4" t="s">
        <v>136</v>
      </c>
      <c r="C105" s="2">
        <v>16</v>
      </c>
      <c r="D105" s="2">
        <v>0</v>
      </c>
      <c r="E105" s="2">
        <v>16</v>
      </c>
      <c r="F105" s="5">
        <v>0</v>
      </c>
      <c r="G105" s="5">
        <v>0</v>
      </c>
      <c r="H105" s="5">
        <v>1</v>
      </c>
      <c r="I105" s="5">
        <v>0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5</v>
      </c>
      <c r="Q105" s="5">
        <v>0</v>
      </c>
      <c r="R105" s="5">
        <v>10</v>
      </c>
      <c r="S105" s="5">
        <v>0</v>
      </c>
    </row>
    <row r="106" spans="1:19" ht="15.9" customHeight="1">
      <c r="A106" s="4">
        <v>11340040</v>
      </c>
      <c r="B106" s="4" t="s">
        <v>137</v>
      </c>
      <c r="C106" s="2">
        <v>81</v>
      </c>
      <c r="D106" s="2">
        <v>5</v>
      </c>
      <c r="E106" s="2">
        <v>86</v>
      </c>
      <c r="F106" s="5">
        <v>0</v>
      </c>
      <c r="G106" s="5">
        <v>0</v>
      </c>
      <c r="H106" s="5">
        <v>9</v>
      </c>
      <c r="I106" s="5">
        <v>0</v>
      </c>
      <c r="J106" s="5">
        <v>14</v>
      </c>
      <c r="K106" s="5">
        <v>1</v>
      </c>
      <c r="L106" s="5">
        <v>8</v>
      </c>
      <c r="M106" s="5">
        <v>0</v>
      </c>
      <c r="N106" s="5">
        <v>7</v>
      </c>
      <c r="O106" s="5">
        <v>0</v>
      </c>
      <c r="P106" s="5">
        <v>21</v>
      </c>
      <c r="Q106" s="5">
        <v>1</v>
      </c>
      <c r="R106" s="5">
        <v>22</v>
      </c>
      <c r="S106" s="5">
        <v>3</v>
      </c>
    </row>
    <row r="107" spans="1:19" ht="15.9" customHeight="1">
      <c r="A107" s="4">
        <v>11340042</v>
      </c>
      <c r="B107" s="4" t="s">
        <v>138</v>
      </c>
      <c r="C107" s="2">
        <v>32</v>
      </c>
      <c r="D107" s="2">
        <v>0</v>
      </c>
      <c r="E107" s="2">
        <v>32</v>
      </c>
      <c r="F107" s="5">
        <v>2</v>
      </c>
      <c r="G107" s="5">
        <v>0</v>
      </c>
      <c r="H107" s="5">
        <v>0</v>
      </c>
      <c r="I107" s="5">
        <v>0</v>
      </c>
      <c r="J107" s="5">
        <v>8</v>
      </c>
      <c r="K107" s="5">
        <v>0</v>
      </c>
      <c r="L107" s="5">
        <v>3</v>
      </c>
      <c r="M107" s="5">
        <v>0</v>
      </c>
      <c r="N107" s="5">
        <v>3</v>
      </c>
      <c r="O107" s="5">
        <v>0</v>
      </c>
      <c r="P107" s="5">
        <v>2</v>
      </c>
      <c r="Q107" s="5">
        <v>0</v>
      </c>
      <c r="R107" s="5">
        <v>14</v>
      </c>
      <c r="S107" s="5">
        <v>0</v>
      </c>
    </row>
    <row r="108" spans="1:19" ht="15.9" customHeight="1">
      <c r="A108" s="4">
        <v>11340047</v>
      </c>
      <c r="B108" s="4" t="s">
        <v>139</v>
      </c>
      <c r="C108" s="2">
        <v>20</v>
      </c>
      <c r="D108" s="2">
        <v>1</v>
      </c>
      <c r="E108" s="2">
        <v>21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</v>
      </c>
      <c r="M108" s="5">
        <v>0</v>
      </c>
      <c r="N108" s="5">
        <v>0</v>
      </c>
      <c r="O108" s="5">
        <v>0</v>
      </c>
      <c r="P108" s="5">
        <v>6</v>
      </c>
      <c r="Q108" s="5">
        <v>0</v>
      </c>
      <c r="R108" s="5">
        <v>13</v>
      </c>
      <c r="S108" s="5">
        <v>1</v>
      </c>
    </row>
    <row r="109" spans="1:19" ht="15.9" customHeight="1">
      <c r="A109" s="4">
        <v>11340049</v>
      </c>
      <c r="B109" s="4" t="s">
        <v>140</v>
      </c>
      <c r="C109" s="2">
        <v>47</v>
      </c>
      <c r="D109" s="2">
        <v>8</v>
      </c>
      <c r="E109" s="2">
        <v>55</v>
      </c>
      <c r="F109" s="5">
        <v>3</v>
      </c>
      <c r="G109" s="5">
        <v>0</v>
      </c>
      <c r="H109" s="5">
        <v>4</v>
      </c>
      <c r="I109" s="5">
        <v>0</v>
      </c>
      <c r="J109" s="5">
        <v>16</v>
      </c>
      <c r="K109" s="5">
        <v>0</v>
      </c>
      <c r="L109" s="5">
        <v>8</v>
      </c>
      <c r="M109" s="5">
        <v>0</v>
      </c>
      <c r="N109" s="5">
        <v>2</v>
      </c>
      <c r="O109" s="5">
        <v>0</v>
      </c>
      <c r="P109" s="5">
        <v>3</v>
      </c>
      <c r="Q109" s="5">
        <v>2</v>
      </c>
      <c r="R109" s="5">
        <v>11</v>
      </c>
      <c r="S109" s="5">
        <v>6</v>
      </c>
    </row>
    <row r="110" spans="1:19" ht="15.9" customHeight="1">
      <c r="A110" s="4">
        <v>11340053</v>
      </c>
      <c r="B110" s="4" t="s">
        <v>141</v>
      </c>
      <c r="C110" s="2">
        <v>53</v>
      </c>
      <c r="D110" s="2">
        <v>1</v>
      </c>
      <c r="E110" s="2">
        <v>54</v>
      </c>
      <c r="F110" s="5">
        <v>2</v>
      </c>
      <c r="G110" s="5">
        <v>0</v>
      </c>
      <c r="H110" s="5">
        <v>7</v>
      </c>
      <c r="I110" s="5">
        <v>0</v>
      </c>
      <c r="J110" s="5">
        <v>7</v>
      </c>
      <c r="K110" s="5">
        <v>0</v>
      </c>
      <c r="L110" s="5">
        <v>4</v>
      </c>
      <c r="M110" s="5">
        <v>0</v>
      </c>
      <c r="N110" s="5">
        <v>2</v>
      </c>
      <c r="O110" s="5">
        <v>0</v>
      </c>
      <c r="P110" s="5">
        <v>2</v>
      </c>
      <c r="Q110" s="5">
        <v>0</v>
      </c>
      <c r="R110" s="5">
        <v>29</v>
      </c>
      <c r="S110" s="5">
        <v>1</v>
      </c>
    </row>
    <row r="111" spans="1:19" ht="15.9" customHeight="1">
      <c r="A111" s="4">
        <v>11340059</v>
      </c>
      <c r="B111" s="4" t="s">
        <v>142</v>
      </c>
      <c r="C111" s="2">
        <v>65</v>
      </c>
      <c r="D111" s="2">
        <v>7</v>
      </c>
      <c r="E111" s="2">
        <v>72</v>
      </c>
      <c r="F111" s="5">
        <v>6</v>
      </c>
      <c r="G111" s="5">
        <v>1</v>
      </c>
      <c r="H111" s="5">
        <v>6</v>
      </c>
      <c r="I111" s="5">
        <v>2</v>
      </c>
      <c r="J111" s="5">
        <v>4</v>
      </c>
      <c r="K111" s="5">
        <v>0</v>
      </c>
      <c r="L111" s="5">
        <v>7</v>
      </c>
      <c r="M111" s="5">
        <v>0</v>
      </c>
      <c r="N111" s="5">
        <v>5</v>
      </c>
      <c r="O111" s="5">
        <v>0</v>
      </c>
      <c r="P111" s="5">
        <v>17</v>
      </c>
      <c r="Q111" s="5">
        <v>1</v>
      </c>
      <c r="R111" s="5">
        <v>20</v>
      </c>
      <c r="S111" s="5">
        <v>3</v>
      </c>
    </row>
    <row r="112" spans="1:19" ht="15.9" customHeight="1">
      <c r="A112" s="4">
        <v>11340060</v>
      </c>
      <c r="B112" s="4" t="s">
        <v>143</v>
      </c>
      <c r="C112" s="2">
        <v>94</v>
      </c>
      <c r="D112" s="2">
        <v>10</v>
      </c>
      <c r="E112" s="2">
        <v>104</v>
      </c>
      <c r="F112" s="5">
        <v>3</v>
      </c>
      <c r="G112" s="5">
        <v>3</v>
      </c>
      <c r="H112" s="5">
        <v>11</v>
      </c>
      <c r="I112" s="5">
        <v>2</v>
      </c>
      <c r="J112" s="5">
        <v>19</v>
      </c>
      <c r="K112" s="5">
        <v>0</v>
      </c>
      <c r="L112" s="5">
        <v>16</v>
      </c>
      <c r="M112" s="5">
        <v>0</v>
      </c>
      <c r="N112" s="5">
        <v>5</v>
      </c>
      <c r="O112" s="5">
        <v>1</v>
      </c>
      <c r="P112" s="5">
        <v>14</v>
      </c>
      <c r="Q112" s="5">
        <v>0</v>
      </c>
      <c r="R112" s="5">
        <v>26</v>
      </c>
      <c r="S112" s="5">
        <v>4</v>
      </c>
    </row>
    <row r="113" spans="1:19" ht="15.9" customHeight="1">
      <c r="A113" s="4">
        <v>11340065</v>
      </c>
      <c r="B113" s="4" t="s">
        <v>145</v>
      </c>
      <c r="C113" s="2">
        <v>41</v>
      </c>
      <c r="D113" s="2">
        <v>5</v>
      </c>
      <c r="E113" s="2">
        <v>46</v>
      </c>
      <c r="F113" s="5">
        <v>0</v>
      </c>
      <c r="G113" s="5">
        <v>0</v>
      </c>
      <c r="H113" s="5">
        <v>0</v>
      </c>
      <c r="I113" s="5">
        <v>0</v>
      </c>
      <c r="J113" s="5">
        <v>4</v>
      </c>
      <c r="K113" s="5">
        <v>0</v>
      </c>
      <c r="L113" s="5">
        <v>4</v>
      </c>
      <c r="M113" s="5">
        <v>0</v>
      </c>
      <c r="N113" s="5">
        <v>3</v>
      </c>
      <c r="O113" s="5">
        <v>0</v>
      </c>
      <c r="P113" s="5">
        <v>8</v>
      </c>
      <c r="Q113" s="5">
        <v>3</v>
      </c>
      <c r="R113" s="5">
        <v>22</v>
      </c>
      <c r="S113" s="5">
        <v>2</v>
      </c>
    </row>
    <row r="114" spans="1:19" ht="15.9" customHeight="1">
      <c r="A114" s="4">
        <v>11340066</v>
      </c>
      <c r="B114" s="4" t="s">
        <v>146</v>
      </c>
      <c r="C114" s="2">
        <v>9</v>
      </c>
      <c r="D114" s="2">
        <v>0</v>
      </c>
      <c r="E114" s="2">
        <v>9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2</v>
      </c>
      <c r="Q114" s="5">
        <v>0</v>
      </c>
      <c r="R114" s="5">
        <v>7</v>
      </c>
      <c r="S114" s="5">
        <v>0</v>
      </c>
    </row>
    <row r="115" spans="1:19" ht="15.9" customHeight="1">
      <c r="A115" s="4">
        <v>11340067</v>
      </c>
      <c r="B115" s="4" t="s">
        <v>147</v>
      </c>
      <c r="C115" s="2">
        <v>34</v>
      </c>
      <c r="D115" s="2">
        <v>4</v>
      </c>
      <c r="E115" s="2">
        <v>38</v>
      </c>
      <c r="F115" s="5">
        <v>2</v>
      </c>
      <c r="G115" s="5">
        <v>1</v>
      </c>
      <c r="H115" s="5">
        <v>3</v>
      </c>
      <c r="I115" s="5">
        <v>0</v>
      </c>
      <c r="J115" s="5">
        <v>4</v>
      </c>
      <c r="K115" s="5">
        <v>0</v>
      </c>
      <c r="L115" s="5">
        <v>3</v>
      </c>
      <c r="M115" s="5">
        <v>0</v>
      </c>
      <c r="N115" s="5">
        <v>1</v>
      </c>
      <c r="O115" s="5">
        <v>1</v>
      </c>
      <c r="P115" s="5">
        <v>2</v>
      </c>
      <c r="Q115" s="5">
        <v>0</v>
      </c>
      <c r="R115" s="5">
        <v>19</v>
      </c>
      <c r="S115" s="5">
        <v>2</v>
      </c>
    </row>
    <row r="116" spans="1:19" ht="15.9" customHeight="1">
      <c r="A116" s="4">
        <v>11340071</v>
      </c>
      <c r="B116" s="4" t="s">
        <v>173</v>
      </c>
      <c r="C116" s="2">
        <v>59</v>
      </c>
      <c r="D116" s="2">
        <v>5</v>
      </c>
      <c r="E116" s="2">
        <v>64</v>
      </c>
      <c r="F116" s="5">
        <v>0</v>
      </c>
      <c r="G116" s="5">
        <v>0</v>
      </c>
      <c r="H116" s="5">
        <v>2</v>
      </c>
      <c r="I116" s="5">
        <v>0</v>
      </c>
      <c r="J116" s="5">
        <v>16</v>
      </c>
      <c r="K116" s="5">
        <v>0</v>
      </c>
      <c r="L116" s="5">
        <v>1</v>
      </c>
      <c r="M116" s="5">
        <v>0</v>
      </c>
      <c r="N116" s="5">
        <v>0</v>
      </c>
      <c r="O116" s="5">
        <v>0</v>
      </c>
      <c r="P116" s="5">
        <v>7</v>
      </c>
      <c r="Q116" s="5">
        <v>1</v>
      </c>
      <c r="R116" s="5">
        <v>33</v>
      </c>
      <c r="S116" s="5">
        <v>4</v>
      </c>
    </row>
    <row r="117" spans="1:19" ht="15.9" customHeight="1">
      <c r="A117" s="4">
        <v>11340072</v>
      </c>
      <c r="B117" s="4" t="s">
        <v>149</v>
      </c>
      <c r="C117" s="2">
        <v>11</v>
      </c>
      <c r="D117" s="2">
        <v>1</v>
      </c>
      <c r="E117" s="2">
        <v>12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  <c r="N117" s="5">
        <v>2</v>
      </c>
      <c r="O117" s="5">
        <v>1</v>
      </c>
      <c r="P117" s="5">
        <v>4</v>
      </c>
      <c r="Q117" s="5">
        <v>0</v>
      </c>
      <c r="R117" s="5">
        <v>5</v>
      </c>
      <c r="S117" s="5">
        <v>0</v>
      </c>
    </row>
    <row r="118" spans="1:19" ht="15.9" customHeight="1">
      <c r="A118" s="4">
        <v>11340073</v>
      </c>
      <c r="B118" s="4" t="s">
        <v>150</v>
      </c>
      <c r="C118" s="2">
        <v>16</v>
      </c>
      <c r="D118" s="2">
        <v>1</v>
      </c>
      <c r="E118" s="2">
        <v>17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1</v>
      </c>
      <c r="M118" s="5">
        <v>0</v>
      </c>
      <c r="N118" s="5">
        <v>2</v>
      </c>
      <c r="O118" s="5">
        <v>0</v>
      </c>
      <c r="P118" s="5">
        <v>2</v>
      </c>
      <c r="Q118" s="5">
        <v>0</v>
      </c>
      <c r="R118" s="5">
        <v>11</v>
      </c>
      <c r="S118" s="5">
        <v>1</v>
      </c>
    </row>
    <row r="119" spans="1:19" ht="15.9" customHeight="1">
      <c r="A119" s="4">
        <v>11340075</v>
      </c>
      <c r="B119" s="4" t="s">
        <v>151</v>
      </c>
      <c r="C119" s="2">
        <v>21</v>
      </c>
      <c r="D119" s="2">
        <v>3</v>
      </c>
      <c r="E119" s="2">
        <v>24</v>
      </c>
      <c r="F119" s="5">
        <v>1</v>
      </c>
      <c r="G119" s="5">
        <v>0</v>
      </c>
      <c r="H119" s="5">
        <v>2</v>
      </c>
      <c r="I119" s="5">
        <v>0</v>
      </c>
      <c r="J119" s="5">
        <v>1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6</v>
      </c>
      <c r="Q119" s="5">
        <v>1</v>
      </c>
      <c r="R119" s="5">
        <v>11</v>
      </c>
      <c r="S119" s="5">
        <v>2</v>
      </c>
    </row>
    <row r="120" spans="1:19" ht="15.9" customHeight="1">
      <c r="A120" s="4">
        <v>11340076</v>
      </c>
      <c r="B120" s="4" t="s">
        <v>174</v>
      </c>
      <c r="C120" s="2">
        <v>21</v>
      </c>
      <c r="D120" s="2">
        <v>3</v>
      </c>
      <c r="E120" s="2">
        <v>24</v>
      </c>
      <c r="F120" s="5">
        <v>0</v>
      </c>
      <c r="G120" s="5">
        <v>0</v>
      </c>
      <c r="H120" s="5">
        <v>1</v>
      </c>
      <c r="I120" s="5">
        <v>0</v>
      </c>
      <c r="J120" s="5">
        <v>3</v>
      </c>
      <c r="K120" s="5">
        <v>0</v>
      </c>
      <c r="L120" s="5">
        <v>6</v>
      </c>
      <c r="M120" s="5">
        <v>0</v>
      </c>
      <c r="N120" s="5">
        <v>0</v>
      </c>
      <c r="O120" s="5">
        <v>0</v>
      </c>
      <c r="P120" s="5">
        <v>2</v>
      </c>
      <c r="Q120" s="5">
        <v>0</v>
      </c>
      <c r="R120" s="5">
        <v>9</v>
      </c>
      <c r="S120" s="5">
        <v>3</v>
      </c>
    </row>
    <row r="121" spans="1:19" ht="15.9" customHeight="1">
      <c r="A121" s="4">
        <v>11340077</v>
      </c>
      <c r="B121" s="4" t="s">
        <v>175</v>
      </c>
      <c r="C121" s="2">
        <v>16</v>
      </c>
      <c r="D121" s="2">
        <v>11</v>
      </c>
      <c r="E121" s="2">
        <v>27</v>
      </c>
      <c r="F121" s="5">
        <v>0</v>
      </c>
      <c r="G121" s="5">
        <v>2</v>
      </c>
      <c r="H121" s="5">
        <v>3</v>
      </c>
      <c r="I121" s="5">
        <v>4</v>
      </c>
      <c r="J121" s="5">
        <v>0</v>
      </c>
      <c r="K121" s="5">
        <v>0</v>
      </c>
      <c r="L121" s="5">
        <v>1</v>
      </c>
      <c r="M121" s="5">
        <v>0</v>
      </c>
      <c r="N121" s="5">
        <v>2</v>
      </c>
      <c r="O121" s="5">
        <v>0</v>
      </c>
      <c r="P121" s="5">
        <v>3</v>
      </c>
      <c r="Q121" s="5">
        <v>1</v>
      </c>
      <c r="R121" s="5">
        <v>7</v>
      </c>
      <c r="S121" s="5">
        <v>4</v>
      </c>
    </row>
    <row r="122" spans="1:19" ht="15.9" customHeight="1">
      <c r="A122" s="4">
        <v>11340078</v>
      </c>
      <c r="B122" s="4" t="s">
        <v>181</v>
      </c>
      <c r="C122" s="2">
        <v>16</v>
      </c>
      <c r="D122" s="2">
        <v>2</v>
      </c>
      <c r="E122" s="2">
        <v>18</v>
      </c>
      <c r="F122" s="5">
        <v>1</v>
      </c>
      <c r="G122" s="5">
        <v>0</v>
      </c>
      <c r="H122" s="5">
        <v>1</v>
      </c>
      <c r="I122" s="5">
        <v>2</v>
      </c>
      <c r="J122" s="5">
        <v>3</v>
      </c>
      <c r="K122" s="5">
        <v>0</v>
      </c>
      <c r="L122" s="5">
        <v>1</v>
      </c>
      <c r="M122" s="5">
        <v>0</v>
      </c>
      <c r="N122" s="5">
        <v>0</v>
      </c>
      <c r="O122" s="5">
        <v>0</v>
      </c>
      <c r="P122" s="5">
        <v>5</v>
      </c>
      <c r="Q122" s="5">
        <v>0</v>
      </c>
      <c r="R122" s="5">
        <v>5</v>
      </c>
      <c r="S122" s="5">
        <v>0</v>
      </c>
    </row>
    <row r="123" spans="1:19" ht="15.9" customHeight="1">
      <c r="A123" s="4">
        <v>11340079</v>
      </c>
      <c r="B123" s="4" t="s">
        <v>182</v>
      </c>
      <c r="C123" s="2">
        <v>147</v>
      </c>
      <c r="D123" s="2">
        <v>23</v>
      </c>
      <c r="E123" s="2">
        <v>170</v>
      </c>
      <c r="F123" s="5">
        <v>3</v>
      </c>
      <c r="G123" s="5">
        <v>2</v>
      </c>
      <c r="H123" s="5">
        <v>9</v>
      </c>
      <c r="I123" s="5">
        <v>1</v>
      </c>
      <c r="J123" s="5">
        <v>26</v>
      </c>
      <c r="K123" s="5">
        <v>0</v>
      </c>
      <c r="L123" s="5">
        <v>12</v>
      </c>
      <c r="M123" s="5">
        <v>0</v>
      </c>
      <c r="N123" s="5">
        <v>4</v>
      </c>
      <c r="O123" s="5">
        <v>0</v>
      </c>
      <c r="P123" s="5">
        <v>26</v>
      </c>
      <c r="Q123" s="5">
        <v>3</v>
      </c>
      <c r="R123" s="5">
        <v>67</v>
      </c>
      <c r="S123" s="5">
        <v>17</v>
      </c>
    </row>
    <row r="124" spans="1:19" ht="15.9" customHeight="1">
      <c r="A124" s="4">
        <v>11460010</v>
      </c>
      <c r="B124" s="4" t="s">
        <v>63</v>
      </c>
      <c r="C124" s="2">
        <v>25</v>
      </c>
      <c r="D124" s="2">
        <v>6</v>
      </c>
      <c r="E124" s="2">
        <v>31</v>
      </c>
      <c r="F124" s="5">
        <v>0</v>
      </c>
      <c r="G124" s="5">
        <v>0</v>
      </c>
      <c r="H124" s="5">
        <v>1</v>
      </c>
      <c r="I124" s="5">
        <v>0</v>
      </c>
      <c r="J124" s="5">
        <v>3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6</v>
      </c>
      <c r="Q124" s="5">
        <v>3</v>
      </c>
      <c r="R124" s="5">
        <v>15</v>
      </c>
      <c r="S124" s="5">
        <v>3</v>
      </c>
    </row>
    <row r="125" spans="1:19" ht="15.9" customHeight="1">
      <c r="A125" s="4">
        <v>11460012</v>
      </c>
      <c r="B125" s="4" t="s">
        <v>64</v>
      </c>
      <c r="C125" s="2">
        <v>30</v>
      </c>
      <c r="D125" s="2">
        <v>3</v>
      </c>
      <c r="E125" s="2">
        <v>33</v>
      </c>
      <c r="F125" s="5">
        <v>1</v>
      </c>
      <c r="G125" s="5">
        <v>0</v>
      </c>
      <c r="H125" s="5">
        <v>4</v>
      </c>
      <c r="I125" s="5">
        <v>0</v>
      </c>
      <c r="J125" s="5">
        <v>1</v>
      </c>
      <c r="K125" s="5">
        <v>1</v>
      </c>
      <c r="L125" s="5">
        <v>1</v>
      </c>
      <c r="M125" s="5">
        <v>0</v>
      </c>
      <c r="N125" s="5">
        <v>1</v>
      </c>
      <c r="O125" s="5">
        <v>0</v>
      </c>
      <c r="P125" s="5">
        <v>3</v>
      </c>
      <c r="Q125" s="5">
        <v>0</v>
      </c>
      <c r="R125" s="5">
        <v>19</v>
      </c>
      <c r="S125" s="5">
        <v>2</v>
      </c>
    </row>
    <row r="126" spans="1:19" ht="15.9" customHeight="1">
      <c r="A126" s="4">
        <v>11460017</v>
      </c>
      <c r="B126" s="4" t="s">
        <v>65</v>
      </c>
      <c r="C126" s="2">
        <v>44</v>
      </c>
      <c r="D126" s="2">
        <v>1</v>
      </c>
      <c r="E126" s="2">
        <v>45</v>
      </c>
      <c r="F126" s="5">
        <v>3</v>
      </c>
      <c r="G126" s="5">
        <v>0</v>
      </c>
      <c r="H126" s="5">
        <v>3</v>
      </c>
      <c r="I126" s="5">
        <v>0</v>
      </c>
      <c r="J126" s="5">
        <v>12</v>
      </c>
      <c r="K126" s="5">
        <v>0</v>
      </c>
      <c r="L126" s="5">
        <v>5</v>
      </c>
      <c r="M126" s="5">
        <v>0</v>
      </c>
      <c r="N126" s="5">
        <v>0</v>
      </c>
      <c r="O126" s="5">
        <v>0</v>
      </c>
      <c r="P126" s="5">
        <v>7</v>
      </c>
      <c r="Q126" s="5">
        <v>0</v>
      </c>
      <c r="R126" s="5">
        <v>14</v>
      </c>
      <c r="S126" s="5">
        <v>1</v>
      </c>
    </row>
    <row r="127" spans="1:19" ht="15.9" customHeight="1">
      <c r="A127" s="4">
        <v>11460021</v>
      </c>
      <c r="B127" s="4" t="s">
        <v>191</v>
      </c>
      <c r="C127" s="2">
        <v>66</v>
      </c>
      <c r="D127" s="2">
        <v>4</v>
      </c>
      <c r="E127" s="2">
        <v>70</v>
      </c>
      <c r="F127" s="5">
        <v>1</v>
      </c>
      <c r="G127" s="5">
        <v>0</v>
      </c>
      <c r="H127" s="5">
        <v>6</v>
      </c>
      <c r="I127" s="5">
        <v>0</v>
      </c>
      <c r="J127" s="5">
        <v>14</v>
      </c>
      <c r="K127" s="5">
        <v>2</v>
      </c>
      <c r="L127" s="5">
        <v>5</v>
      </c>
      <c r="M127" s="5">
        <v>0</v>
      </c>
      <c r="N127" s="5">
        <v>3</v>
      </c>
      <c r="O127" s="5">
        <v>0</v>
      </c>
      <c r="P127" s="5">
        <v>14</v>
      </c>
      <c r="Q127" s="5">
        <v>0</v>
      </c>
      <c r="R127" s="5">
        <v>23</v>
      </c>
      <c r="S127" s="5">
        <v>2</v>
      </c>
    </row>
    <row r="128" spans="1:19" ht="15.9" customHeight="1">
      <c r="A128" s="4">
        <v>11460022</v>
      </c>
      <c r="B128" s="4" t="s">
        <v>66</v>
      </c>
      <c r="C128" s="2">
        <v>8</v>
      </c>
      <c r="D128" s="2">
        <v>0</v>
      </c>
      <c r="E128" s="2">
        <v>8</v>
      </c>
      <c r="F128" s="5">
        <v>0</v>
      </c>
      <c r="G128" s="5">
        <v>0</v>
      </c>
      <c r="H128" s="5">
        <v>0</v>
      </c>
      <c r="I128" s="5">
        <v>0</v>
      </c>
      <c r="J128" s="5">
        <v>1</v>
      </c>
      <c r="K128" s="5">
        <v>0</v>
      </c>
      <c r="L128" s="5">
        <v>2</v>
      </c>
      <c r="M128" s="5">
        <v>0</v>
      </c>
      <c r="N128" s="5">
        <v>0</v>
      </c>
      <c r="O128" s="5">
        <v>0</v>
      </c>
      <c r="P128" s="5">
        <v>1</v>
      </c>
      <c r="Q128" s="5">
        <v>0</v>
      </c>
      <c r="R128" s="5">
        <v>4</v>
      </c>
      <c r="S128" s="5">
        <v>0</v>
      </c>
    </row>
    <row r="129" spans="1:19" ht="15.9" customHeight="1">
      <c r="A129" s="4">
        <v>11460023</v>
      </c>
      <c r="B129" s="4" t="s">
        <v>67</v>
      </c>
      <c r="C129" s="2">
        <v>19</v>
      </c>
      <c r="D129" s="2">
        <v>2</v>
      </c>
      <c r="E129" s="2">
        <v>21</v>
      </c>
      <c r="F129" s="5">
        <v>0</v>
      </c>
      <c r="G129" s="5">
        <v>0</v>
      </c>
      <c r="H129" s="5">
        <v>3</v>
      </c>
      <c r="I129" s="5">
        <v>0</v>
      </c>
      <c r="J129" s="5">
        <v>4</v>
      </c>
      <c r="K129" s="5">
        <v>0</v>
      </c>
      <c r="L129" s="5">
        <v>1</v>
      </c>
      <c r="M129" s="5">
        <v>0</v>
      </c>
      <c r="N129" s="5">
        <v>0</v>
      </c>
      <c r="O129" s="5">
        <v>1</v>
      </c>
      <c r="P129" s="5">
        <v>3</v>
      </c>
      <c r="Q129" s="5">
        <v>0</v>
      </c>
      <c r="R129" s="5">
        <v>8</v>
      </c>
      <c r="S129" s="5">
        <v>1</v>
      </c>
    </row>
    <row r="130" spans="1:19" ht="15.9" customHeight="1">
      <c r="A130" s="4">
        <v>11460024</v>
      </c>
      <c r="B130" s="4" t="s">
        <v>68</v>
      </c>
      <c r="C130" s="2">
        <v>31</v>
      </c>
      <c r="D130" s="2">
        <v>1</v>
      </c>
      <c r="E130" s="2">
        <v>32</v>
      </c>
      <c r="F130" s="5">
        <v>0</v>
      </c>
      <c r="G130" s="5">
        <v>0</v>
      </c>
      <c r="H130" s="5">
        <v>1</v>
      </c>
      <c r="I130" s="5">
        <v>1</v>
      </c>
      <c r="J130" s="5">
        <v>13</v>
      </c>
      <c r="K130" s="5">
        <v>0</v>
      </c>
      <c r="L130" s="5">
        <v>3</v>
      </c>
      <c r="M130" s="5">
        <v>0</v>
      </c>
      <c r="N130" s="5">
        <v>1</v>
      </c>
      <c r="O130" s="5">
        <v>0</v>
      </c>
      <c r="P130" s="5">
        <v>2</v>
      </c>
      <c r="Q130" s="5">
        <v>0</v>
      </c>
      <c r="R130" s="5">
        <v>11</v>
      </c>
      <c r="S130" s="5">
        <v>0</v>
      </c>
    </row>
    <row r="131" spans="1:19" ht="15.9" customHeight="1">
      <c r="A131" s="4">
        <v>11460027</v>
      </c>
      <c r="B131" s="4" t="s">
        <v>184</v>
      </c>
      <c r="C131" s="2">
        <v>64</v>
      </c>
      <c r="D131" s="2">
        <v>10</v>
      </c>
      <c r="E131" s="2">
        <v>74</v>
      </c>
      <c r="F131" s="5">
        <v>1</v>
      </c>
      <c r="G131" s="5">
        <v>0</v>
      </c>
      <c r="H131" s="5">
        <v>12</v>
      </c>
      <c r="I131" s="5">
        <v>0</v>
      </c>
      <c r="J131" s="5">
        <v>15</v>
      </c>
      <c r="K131" s="5">
        <v>2</v>
      </c>
      <c r="L131" s="5">
        <v>7</v>
      </c>
      <c r="M131" s="5">
        <v>0</v>
      </c>
      <c r="N131" s="5">
        <v>1</v>
      </c>
      <c r="O131" s="5">
        <v>0</v>
      </c>
      <c r="P131" s="5">
        <v>11</v>
      </c>
      <c r="Q131" s="5">
        <v>5</v>
      </c>
      <c r="R131" s="5">
        <v>17</v>
      </c>
      <c r="S131" s="5">
        <v>3</v>
      </c>
    </row>
    <row r="132" spans="1:19" ht="15.9" customHeight="1">
      <c r="A132" s="4">
        <v>11460028</v>
      </c>
      <c r="B132" s="4" t="s">
        <v>192</v>
      </c>
      <c r="C132" s="2">
        <v>35</v>
      </c>
      <c r="D132" s="2">
        <v>7</v>
      </c>
      <c r="E132" s="2">
        <v>42</v>
      </c>
      <c r="F132" s="5">
        <v>0</v>
      </c>
      <c r="G132" s="5">
        <v>0</v>
      </c>
      <c r="H132" s="5">
        <v>1</v>
      </c>
      <c r="I132" s="5">
        <v>2</v>
      </c>
      <c r="J132" s="5">
        <v>9</v>
      </c>
      <c r="K132" s="5">
        <v>0</v>
      </c>
      <c r="L132" s="5">
        <v>3</v>
      </c>
      <c r="M132" s="5">
        <v>0</v>
      </c>
      <c r="N132" s="5">
        <v>0</v>
      </c>
      <c r="O132" s="5">
        <v>1</v>
      </c>
      <c r="P132" s="5">
        <v>3</v>
      </c>
      <c r="Q132" s="5">
        <v>0</v>
      </c>
      <c r="R132" s="5">
        <v>19</v>
      </c>
      <c r="S132" s="5">
        <v>4</v>
      </c>
    </row>
    <row r="133" spans="1:19" ht="15.9" customHeight="1">
      <c r="A133" s="4">
        <v>11460029</v>
      </c>
      <c r="B133" s="4" t="s">
        <v>193</v>
      </c>
      <c r="C133" s="2">
        <v>48</v>
      </c>
      <c r="D133" s="2">
        <v>17</v>
      </c>
      <c r="E133" s="2">
        <v>65</v>
      </c>
      <c r="F133" s="5">
        <v>4</v>
      </c>
      <c r="G133" s="5">
        <v>1</v>
      </c>
      <c r="H133" s="5">
        <v>9</v>
      </c>
      <c r="I133" s="5">
        <v>7</v>
      </c>
      <c r="J133" s="5">
        <v>6</v>
      </c>
      <c r="K133" s="5">
        <v>1</v>
      </c>
      <c r="L133" s="5">
        <v>2</v>
      </c>
      <c r="M133" s="5">
        <v>0</v>
      </c>
      <c r="N133" s="5">
        <v>3</v>
      </c>
      <c r="O133" s="5">
        <v>0</v>
      </c>
      <c r="P133" s="5">
        <v>3</v>
      </c>
      <c r="Q133" s="5">
        <v>1</v>
      </c>
      <c r="R133" s="5">
        <v>21</v>
      </c>
      <c r="S133" s="5">
        <v>7</v>
      </c>
    </row>
    <row r="134" spans="1:19" ht="15.9" customHeight="1">
      <c r="A134" s="4">
        <v>11480006</v>
      </c>
      <c r="B134" s="4" t="s">
        <v>152</v>
      </c>
      <c r="C134" s="2">
        <v>61</v>
      </c>
      <c r="D134" s="2">
        <v>36</v>
      </c>
      <c r="E134" s="2">
        <v>97</v>
      </c>
      <c r="F134" s="5">
        <v>8</v>
      </c>
      <c r="G134" s="5">
        <v>9</v>
      </c>
      <c r="H134" s="5">
        <v>4</v>
      </c>
      <c r="I134" s="5">
        <v>5</v>
      </c>
      <c r="J134" s="5">
        <v>1</v>
      </c>
      <c r="K134" s="5">
        <v>2</v>
      </c>
      <c r="L134" s="5">
        <v>13</v>
      </c>
      <c r="M134" s="5">
        <v>1</v>
      </c>
      <c r="N134" s="5">
        <v>2</v>
      </c>
      <c r="O134" s="5">
        <v>1</v>
      </c>
      <c r="P134" s="5">
        <v>13</v>
      </c>
      <c r="Q134" s="5">
        <v>8</v>
      </c>
      <c r="R134" s="5">
        <v>20</v>
      </c>
      <c r="S134" s="5">
        <v>10</v>
      </c>
    </row>
    <row r="135" spans="1:19" ht="15.9" customHeight="1">
      <c r="A135" s="4">
        <v>11480020</v>
      </c>
      <c r="B135" s="4" t="s">
        <v>154</v>
      </c>
      <c r="C135" s="2">
        <v>42</v>
      </c>
      <c r="D135" s="2">
        <v>7</v>
      </c>
      <c r="E135" s="2">
        <v>49</v>
      </c>
      <c r="F135" s="5">
        <v>0</v>
      </c>
      <c r="G135" s="5">
        <v>0</v>
      </c>
      <c r="H135" s="5">
        <v>1</v>
      </c>
      <c r="I135" s="5">
        <v>0</v>
      </c>
      <c r="J135" s="5">
        <v>2</v>
      </c>
      <c r="K135" s="5">
        <v>0</v>
      </c>
      <c r="L135" s="5">
        <v>3</v>
      </c>
      <c r="M135" s="5">
        <v>0</v>
      </c>
      <c r="N135" s="5">
        <v>6</v>
      </c>
      <c r="O135" s="5">
        <v>1</v>
      </c>
      <c r="P135" s="5">
        <v>11</v>
      </c>
      <c r="Q135" s="5">
        <v>3</v>
      </c>
      <c r="R135" s="5">
        <v>19</v>
      </c>
      <c r="S135" s="5">
        <v>3</v>
      </c>
    </row>
    <row r="136" spans="1:19" ht="15.9" customHeight="1">
      <c r="A136" s="4">
        <v>11480027</v>
      </c>
      <c r="B136" s="4" t="s">
        <v>185</v>
      </c>
      <c r="C136" s="2">
        <v>66</v>
      </c>
      <c r="D136" s="2">
        <v>20</v>
      </c>
      <c r="E136" s="2">
        <v>86</v>
      </c>
      <c r="F136" s="5">
        <v>13</v>
      </c>
      <c r="G136" s="5">
        <v>9</v>
      </c>
      <c r="H136" s="5">
        <v>6</v>
      </c>
      <c r="I136" s="5">
        <v>2</v>
      </c>
      <c r="J136" s="5">
        <v>5</v>
      </c>
      <c r="K136" s="5">
        <v>0</v>
      </c>
      <c r="L136" s="5">
        <v>9</v>
      </c>
      <c r="M136" s="5">
        <v>0</v>
      </c>
      <c r="N136" s="5">
        <v>6</v>
      </c>
      <c r="O136" s="5">
        <v>0</v>
      </c>
      <c r="P136" s="5">
        <v>4</v>
      </c>
      <c r="Q136" s="5">
        <v>2</v>
      </c>
      <c r="R136" s="5">
        <v>23</v>
      </c>
      <c r="S136" s="5">
        <v>7</v>
      </c>
    </row>
    <row r="137" spans="1:19" ht="15.9" customHeight="1">
      <c r="A137" s="4">
        <v>11480028</v>
      </c>
      <c r="B137" s="4" t="s">
        <v>156</v>
      </c>
      <c r="C137" s="2">
        <v>22</v>
      </c>
      <c r="D137" s="2">
        <v>5</v>
      </c>
      <c r="E137" s="2">
        <v>27</v>
      </c>
      <c r="F137" s="5">
        <v>3</v>
      </c>
      <c r="G137" s="5">
        <v>0</v>
      </c>
      <c r="H137" s="5">
        <v>1</v>
      </c>
      <c r="I137" s="5">
        <v>0</v>
      </c>
      <c r="J137" s="5">
        <v>4</v>
      </c>
      <c r="K137" s="5">
        <v>0</v>
      </c>
      <c r="L137" s="5">
        <v>4</v>
      </c>
      <c r="M137" s="5">
        <v>2</v>
      </c>
      <c r="N137" s="5">
        <v>1</v>
      </c>
      <c r="O137" s="5">
        <v>1</v>
      </c>
      <c r="P137" s="5">
        <v>2</v>
      </c>
      <c r="Q137" s="5">
        <v>1</v>
      </c>
      <c r="R137" s="5">
        <v>7</v>
      </c>
      <c r="S137" s="5">
        <v>1</v>
      </c>
    </row>
    <row r="138" spans="1:19" ht="15.9" customHeight="1">
      <c r="A138" s="4">
        <v>11480037</v>
      </c>
      <c r="B138" s="4" t="s">
        <v>186</v>
      </c>
      <c r="C138" s="2">
        <v>5</v>
      </c>
      <c r="D138" s="2">
        <v>0</v>
      </c>
      <c r="E138" s="2">
        <v>5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4</v>
      </c>
      <c r="Q138" s="5">
        <v>0</v>
      </c>
      <c r="R138" s="5">
        <v>1</v>
      </c>
      <c r="S138" s="5">
        <v>0</v>
      </c>
    </row>
    <row r="139" spans="1:19" ht="15.9" customHeight="1">
      <c r="A139" s="4">
        <v>11650004</v>
      </c>
      <c r="B139" s="4" t="s">
        <v>69</v>
      </c>
      <c r="C139" s="2">
        <v>59</v>
      </c>
      <c r="D139" s="2">
        <v>5</v>
      </c>
      <c r="E139" s="2">
        <v>64</v>
      </c>
      <c r="F139" s="5">
        <v>6</v>
      </c>
      <c r="G139" s="5">
        <v>0</v>
      </c>
      <c r="H139" s="5">
        <v>5</v>
      </c>
      <c r="I139" s="5">
        <v>1</v>
      </c>
      <c r="J139" s="5">
        <v>8</v>
      </c>
      <c r="K139" s="5">
        <v>3</v>
      </c>
      <c r="L139" s="5">
        <v>9</v>
      </c>
      <c r="M139" s="5">
        <v>1</v>
      </c>
      <c r="N139" s="5">
        <v>4</v>
      </c>
      <c r="O139" s="5">
        <v>0</v>
      </c>
      <c r="P139" s="5">
        <v>11</v>
      </c>
      <c r="Q139" s="5">
        <v>0</v>
      </c>
      <c r="R139" s="5">
        <v>16</v>
      </c>
      <c r="S139" s="5">
        <v>0</v>
      </c>
    </row>
    <row r="140" spans="1:19" ht="15.9" customHeight="1">
      <c r="A140" s="4">
        <v>11650014</v>
      </c>
      <c r="B140" s="4" t="s">
        <v>70</v>
      </c>
      <c r="C140" s="2">
        <v>29</v>
      </c>
      <c r="D140" s="2">
        <v>4</v>
      </c>
      <c r="E140" s="2">
        <v>33</v>
      </c>
      <c r="F140" s="5">
        <v>1</v>
      </c>
      <c r="G140" s="5">
        <v>1</v>
      </c>
      <c r="H140" s="5">
        <v>1</v>
      </c>
      <c r="I140" s="5">
        <v>1</v>
      </c>
      <c r="J140" s="5">
        <v>4</v>
      </c>
      <c r="K140" s="5">
        <v>1</v>
      </c>
      <c r="L140" s="5">
        <v>7</v>
      </c>
      <c r="M140" s="5">
        <v>0</v>
      </c>
      <c r="N140" s="5">
        <v>4</v>
      </c>
      <c r="O140" s="5">
        <v>0</v>
      </c>
      <c r="P140" s="5">
        <v>1</v>
      </c>
      <c r="Q140" s="5">
        <v>0</v>
      </c>
      <c r="R140" s="5">
        <v>11</v>
      </c>
      <c r="S140" s="5">
        <v>1</v>
      </c>
    </row>
    <row r="141" spans="1:19" ht="15.9" customHeight="1">
      <c r="A141" s="4">
        <v>11650016</v>
      </c>
      <c r="B141" s="4" t="s">
        <v>71</v>
      </c>
      <c r="C141" s="2">
        <v>15</v>
      </c>
      <c r="D141" s="2">
        <v>0</v>
      </c>
      <c r="E141" s="2">
        <v>15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1</v>
      </c>
      <c r="O141" s="5">
        <v>0</v>
      </c>
      <c r="P141" s="5">
        <v>3</v>
      </c>
      <c r="Q141" s="5">
        <v>0</v>
      </c>
      <c r="R141" s="5">
        <v>11</v>
      </c>
      <c r="S141" s="5">
        <v>0</v>
      </c>
    </row>
    <row r="142" spans="1:19" ht="15.9" customHeight="1">
      <c r="A142" s="4">
        <v>11650017</v>
      </c>
      <c r="B142" s="4" t="s">
        <v>72</v>
      </c>
      <c r="C142" s="2">
        <v>17</v>
      </c>
      <c r="D142" s="2">
        <v>4</v>
      </c>
      <c r="E142" s="2">
        <v>21</v>
      </c>
      <c r="F142" s="5">
        <v>0</v>
      </c>
      <c r="G142" s="5">
        <v>0</v>
      </c>
      <c r="H142" s="5">
        <v>1</v>
      </c>
      <c r="I142" s="5">
        <v>0</v>
      </c>
      <c r="J142" s="5">
        <v>1</v>
      </c>
      <c r="K142" s="5">
        <v>0</v>
      </c>
      <c r="L142" s="5">
        <v>2</v>
      </c>
      <c r="M142" s="5">
        <v>0</v>
      </c>
      <c r="N142" s="5">
        <v>1</v>
      </c>
      <c r="O142" s="5">
        <v>0</v>
      </c>
      <c r="P142" s="5">
        <v>1</v>
      </c>
      <c r="Q142" s="5">
        <v>0</v>
      </c>
      <c r="R142" s="5">
        <v>11</v>
      </c>
      <c r="S142" s="5">
        <v>4</v>
      </c>
    </row>
    <row r="143" spans="1:19" ht="15.9" customHeight="1">
      <c r="A143" s="4">
        <v>11650018</v>
      </c>
      <c r="B143" s="4" t="s">
        <v>73</v>
      </c>
      <c r="C143" s="2">
        <v>49</v>
      </c>
      <c r="D143" s="2">
        <v>5</v>
      </c>
      <c r="E143" s="2">
        <v>54</v>
      </c>
      <c r="F143" s="5">
        <v>1</v>
      </c>
      <c r="G143" s="5">
        <v>0</v>
      </c>
      <c r="H143" s="5">
        <v>3</v>
      </c>
      <c r="I143" s="5">
        <v>1</v>
      </c>
      <c r="J143" s="5">
        <v>4</v>
      </c>
      <c r="K143" s="5">
        <v>0</v>
      </c>
      <c r="L143" s="5">
        <v>5</v>
      </c>
      <c r="M143" s="5">
        <v>0</v>
      </c>
      <c r="N143" s="5">
        <v>5</v>
      </c>
      <c r="O143" s="5">
        <v>0</v>
      </c>
      <c r="P143" s="5">
        <v>8</v>
      </c>
      <c r="Q143" s="5">
        <v>1</v>
      </c>
      <c r="R143" s="5">
        <v>23</v>
      </c>
      <c r="S143" s="5">
        <v>3</v>
      </c>
    </row>
    <row r="144" spans="1:19" ht="15.9" customHeight="1">
      <c r="A144" s="4">
        <v>11650026</v>
      </c>
      <c r="B144" s="4" t="s">
        <v>74</v>
      </c>
      <c r="C144" s="2">
        <v>20</v>
      </c>
      <c r="D144" s="2">
        <v>8</v>
      </c>
      <c r="E144" s="2">
        <v>28</v>
      </c>
      <c r="F144" s="5">
        <v>2</v>
      </c>
      <c r="G144" s="5">
        <v>0</v>
      </c>
      <c r="H144" s="5">
        <v>4</v>
      </c>
      <c r="I144" s="5">
        <v>3</v>
      </c>
      <c r="J144" s="5">
        <v>1</v>
      </c>
      <c r="K144" s="5">
        <v>0</v>
      </c>
      <c r="L144" s="5">
        <v>2</v>
      </c>
      <c r="M144" s="5">
        <v>1</v>
      </c>
      <c r="N144" s="5">
        <v>0</v>
      </c>
      <c r="O144" s="5">
        <v>0</v>
      </c>
      <c r="P144" s="5">
        <v>3</v>
      </c>
      <c r="Q144" s="5">
        <v>1</v>
      </c>
      <c r="R144" s="5">
        <v>8</v>
      </c>
      <c r="S144" s="5">
        <v>3</v>
      </c>
    </row>
    <row r="145" spans="1:19" ht="15.9" customHeight="1">
      <c r="A145" s="4">
        <v>11650034</v>
      </c>
      <c r="B145" s="4" t="s">
        <v>75</v>
      </c>
      <c r="C145" s="2">
        <v>55</v>
      </c>
      <c r="D145" s="2">
        <v>4</v>
      </c>
      <c r="E145" s="2">
        <v>59</v>
      </c>
      <c r="F145" s="5">
        <v>1</v>
      </c>
      <c r="G145" s="5">
        <v>0</v>
      </c>
      <c r="H145" s="5">
        <v>0</v>
      </c>
      <c r="I145" s="5">
        <v>0</v>
      </c>
      <c r="J145" s="5">
        <v>7</v>
      </c>
      <c r="K145" s="5">
        <v>0</v>
      </c>
      <c r="L145" s="5">
        <v>6</v>
      </c>
      <c r="M145" s="5">
        <v>0</v>
      </c>
      <c r="N145" s="5">
        <v>3</v>
      </c>
      <c r="O145" s="5">
        <v>1</v>
      </c>
      <c r="P145" s="5">
        <v>9</v>
      </c>
      <c r="Q145" s="5">
        <v>0</v>
      </c>
      <c r="R145" s="5">
        <v>29</v>
      </c>
      <c r="S145" s="5">
        <v>3</v>
      </c>
    </row>
    <row r="146" spans="1:19" ht="15.9" customHeight="1">
      <c r="A146" s="4">
        <v>11660001</v>
      </c>
      <c r="B146" s="4" t="s">
        <v>157</v>
      </c>
      <c r="C146" s="2">
        <v>93</v>
      </c>
      <c r="D146" s="2">
        <v>17</v>
      </c>
      <c r="E146" s="2">
        <v>110</v>
      </c>
      <c r="F146" s="5">
        <v>3</v>
      </c>
      <c r="G146" s="5">
        <v>1</v>
      </c>
      <c r="H146" s="5">
        <v>10</v>
      </c>
      <c r="I146" s="5">
        <v>4</v>
      </c>
      <c r="J146" s="5">
        <v>15</v>
      </c>
      <c r="K146" s="5">
        <v>1</v>
      </c>
      <c r="L146" s="5">
        <v>8</v>
      </c>
      <c r="M146" s="5">
        <v>1</v>
      </c>
      <c r="N146" s="5">
        <v>5</v>
      </c>
      <c r="O146" s="5">
        <v>1</v>
      </c>
      <c r="P146" s="5">
        <v>9</v>
      </c>
      <c r="Q146" s="5">
        <v>5</v>
      </c>
      <c r="R146" s="5">
        <v>43</v>
      </c>
      <c r="S146" s="5">
        <v>4</v>
      </c>
    </row>
    <row r="147" spans="1:19" ht="15.9" customHeight="1">
      <c r="A147" s="4">
        <v>11660003</v>
      </c>
      <c r="B147" s="4" t="s">
        <v>158</v>
      </c>
      <c r="C147" s="2">
        <v>52</v>
      </c>
      <c r="D147" s="2">
        <v>4</v>
      </c>
      <c r="E147" s="2">
        <v>56</v>
      </c>
      <c r="F147" s="5">
        <v>0</v>
      </c>
      <c r="G147" s="5">
        <v>1</v>
      </c>
      <c r="H147" s="5">
        <v>1</v>
      </c>
      <c r="I147" s="5">
        <v>0</v>
      </c>
      <c r="J147" s="5">
        <v>9</v>
      </c>
      <c r="K147" s="5">
        <v>0</v>
      </c>
      <c r="L147" s="5">
        <v>3</v>
      </c>
      <c r="M147" s="5">
        <v>0</v>
      </c>
      <c r="N147" s="5">
        <v>4</v>
      </c>
      <c r="O147" s="5">
        <v>1</v>
      </c>
      <c r="P147" s="5">
        <v>5</v>
      </c>
      <c r="Q147" s="5">
        <v>1</v>
      </c>
      <c r="R147" s="5">
        <v>30</v>
      </c>
      <c r="S147" s="5">
        <v>1</v>
      </c>
    </row>
    <row r="148" spans="1:19" ht="15.9" customHeight="1">
      <c r="A148" s="4">
        <v>11660007</v>
      </c>
      <c r="B148" s="4" t="s">
        <v>159</v>
      </c>
      <c r="C148" s="2">
        <v>43</v>
      </c>
      <c r="D148" s="2">
        <v>7</v>
      </c>
      <c r="E148" s="2">
        <v>50</v>
      </c>
      <c r="F148" s="5">
        <v>0</v>
      </c>
      <c r="G148" s="5">
        <v>0</v>
      </c>
      <c r="H148" s="5">
        <v>3</v>
      </c>
      <c r="I148" s="5">
        <v>0</v>
      </c>
      <c r="J148" s="5">
        <v>4</v>
      </c>
      <c r="K148" s="5">
        <v>0</v>
      </c>
      <c r="L148" s="5">
        <v>5</v>
      </c>
      <c r="M148" s="5">
        <v>0</v>
      </c>
      <c r="N148" s="5">
        <v>4</v>
      </c>
      <c r="O148" s="5">
        <v>4</v>
      </c>
      <c r="P148" s="5">
        <v>10</v>
      </c>
      <c r="Q148" s="5">
        <v>1</v>
      </c>
      <c r="R148" s="5">
        <v>17</v>
      </c>
      <c r="S148" s="5">
        <v>2</v>
      </c>
    </row>
    <row r="149" spans="1:19" ht="15.9" customHeight="1">
      <c r="A149" s="4">
        <v>11660008</v>
      </c>
      <c r="B149" s="4" t="s">
        <v>160</v>
      </c>
      <c r="C149" s="2">
        <v>19</v>
      </c>
      <c r="D149" s="2">
        <v>1</v>
      </c>
      <c r="E149" s="2">
        <v>20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2</v>
      </c>
      <c r="M149" s="5">
        <v>0</v>
      </c>
      <c r="N149" s="5">
        <v>1</v>
      </c>
      <c r="O149" s="5">
        <v>0</v>
      </c>
      <c r="P149" s="5">
        <v>3</v>
      </c>
      <c r="Q149" s="5">
        <v>1</v>
      </c>
      <c r="R149" s="5">
        <v>13</v>
      </c>
      <c r="S149" s="5">
        <v>0</v>
      </c>
    </row>
    <row r="150" spans="1:19" ht="15.9" customHeight="1">
      <c r="A150" s="4">
        <v>11660009</v>
      </c>
      <c r="B150" s="4" t="s">
        <v>161</v>
      </c>
      <c r="C150" s="2">
        <v>94</v>
      </c>
      <c r="D150" s="2">
        <v>39</v>
      </c>
      <c r="E150" s="2">
        <v>133</v>
      </c>
      <c r="F150" s="5">
        <v>27</v>
      </c>
      <c r="G150" s="5">
        <v>17</v>
      </c>
      <c r="H150" s="5">
        <v>13</v>
      </c>
      <c r="I150" s="5">
        <v>12</v>
      </c>
      <c r="J150" s="5">
        <v>4</v>
      </c>
      <c r="K150" s="5">
        <v>3</v>
      </c>
      <c r="L150" s="5">
        <v>11</v>
      </c>
      <c r="M150" s="5">
        <v>1</v>
      </c>
      <c r="N150" s="5">
        <v>1</v>
      </c>
      <c r="O150" s="5">
        <v>1</v>
      </c>
      <c r="P150" s="5">
        <v>15</v>
      </c>
      <c r="Q150" s="5">
        <v>1</v>
      </c>
      <c r="R150" s="5">
        <v>23</v>
      </c>
      <c r="S150" s="5">
        <v>4</v>
      </c>
    </row>
    <row r="151" spans="1:19" ht="15.9" customHeight="1">
      <c r="A151" s="4">
        <v>11660011</v>
      </c>
      <c r="B151" s="4" t="s">
        <v>162</v>
      </c>
      <c r="C151" s="2">
        <v>64</v>
      </c>
      <c r="D151" s="2">
        <v>10</v>
      </c>
      <c r="E151" s="2">
        <v>74</v>
      </c>
      <c r="F151" s="5">
        <v>2</v>
      </c>
      <c r="G151" s="5">
        <v>0</v>
      </c>
      <c r="H151" s="5">
        <v>6</v>
      </c>
      <c r="I151" s="5">
        <v>0</v>
      </c>
      <c r="J151" s="5">
        <v>2</v>
      </c>
      <c r="K151" s="5">
        <v>4</v>
      </c>
      <c r="L151" s="5">
        <v>4</v>
      </c>
      <c r="M151" s="5">
        <v>0</v>
      </c>
      <c r="N151" s="5">
        <v>1</v>
      </c>
      <c r="O151" s="5">
        <v>1</v>
      </c>
      <c r="P151" s="5">
        <v>5</v>
      </c>
      <c r="Q151" s="5">
        <v>0</v>
      </c>
      <c r="R151" s="5">
        <v>44</v>
      </c>
      <c r="S151" s="5">
        <v>5</v>
      </c>
    </row>
    <row r="152" spans="1:19" ht="15.9" customHeight="1">
      <c r="A152" s="4">
        <v>11660019</v>
      </c>
      <c r="B152" s="4" t="s">
        <v>163</v>
      </c>
      <c r="C152" s="2">
        <v>22</v>
      </c>
      <c r="D152" s="2">
        <v>0</v>
      </c>
      <c r="E152" s="2">
        <v>22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1</v>
      </c>
      <c r="M152" s="5">
        <v>0</v>
      </c>
      <c r="N152" s="5">
        <v>4</v>
      </c>
      <c r="O152" s="5">
        <v>0</v>
      </c>
      <c r="P152" s="5">
        <v>6</v>
      </c>
      <c r="Q152" s="5">
        <v>0</v>
      </c>
      <c r="R152" s="5">
        <v>11</v>
      </c>
      <c r="S152" s="5">
        <v>0</v>
      </c>
    </row>
    <row r="153" spans="1:19" ht="15.9" customHeight="1">
      <c r="A153" s="4">
        <v>11660020</v>
      </c>
      <c r="B153" s="4" t="s">
        <v>194</v>
      </c>
      <c r="C153" s="2">
        <v>55</v>
      </c>
      <c r="D153" s="2">
        <v>10</v>
      </c>
      <c r="E153" s="2">
        <v>65</v>
      </c>
      <c r="F153" s="5">
        <v>0</v>
      </c>
      <c r="G153" s="5">
        <v>0</v>
      </c>
      <c r="H153" s="5">
        <v>1</v>
      </c>
      <c r="I153" s="5">
        <v>1</v>
      </c>
      <c r="J153" s="5">
        <v>3</v>
      </c>
      <c r="K153" s="5">
        <v>0</v>
      </c>
      <c r="L153" s="5">
        <v>4</v>
      </c>
      <c r="M153" s="5">
        <v>0</v>
      </c>
      <c r="N153" s="5">
        <v>2</v>
      </c>
      <c r="O153" s="5">
        <v>2</v>
      </c>
      <c r="P153" s="5">
        <v>4</v>
      </c>
      <c r="Q153" s="5">
        <v>0</v>
      </c>
      <c r="R153" s="5">
        <v>41</v>
      </c>
      <c r="S153" s="5">
        <v>7</v>
      </c>
    </row>
    <row r="154" spans="1:19" ht="15.9" customHeight="1">
      <c r="A154" s="4">
        <v>11660021</v>
      </c>
      <c r="B154" s="4" t="s">
        <v>164</v>
      </c>
      <c r="C154" s="2">
        <v>32</v>
      </c>
      <c r="D154" s="2">
        <v>5</v>
      </c>
      <c r="E154" s="2">
        <v>37</v>
      </c>
      <c r="F154" s="5">
        <v>0</v>
      </c>
      <c r="G154" s="5">
        <v>0</v>
      </c>
      <c r="H154" s="5">
        <v>4</v>
      </c>
      <c r="I154" s="5">
        <v>0</v>
      </c>
      <c r="J154" s="5">
        <v>1</v>
      </c>
      <c r="K154" s="5">
        <v>1</v>
      </c>
      <c r="L154" s="5">
        <v>2</v>
      </c>
      <c r="M154" s="5">
        <v>1</v>
      </c>
      <c r="N154" s="5">
        <v>4</v>
      </c>
      <c r="O154" s="5">
        <v>1</v>
      </c>
      <c r="P154" s="5">
        <v>3</v>
      </c>
      <c r="Q154" s="5">
        <v>1</v>
      </c>
      <c r="R154" s="5">
        <v>18</v>
      </c>
      <c r="S154" s="5">
        <v>1</v>
      </c>
    </row>
    <row r="155" spans="1:19" ht="15.9" customHeight="1">
      <c r="A155" s="4">
        <v>11660031</v>
      </c>
      <c r="B155" s="4" t="s">
        <v>165</v>
      </c>
      <c r="C155" s="2">
        <v>32</v>
      </c>
      <c r="D155" s="2">
        <v>4</v>
      </c>
      <c r="E155" s="2">
        <v>36</v>
      </c>
      <c r="F155" s="5">
        <v>1</v>
      </c>
      <c r="G155" s="5">
        <v>1</v>
      </c>
      <c r="H155" s="5">
        <v>2</v>
      </c>
      <c r="I155" s="5">
        <v>1</v>
      </c>
      <c r="J155" s="5">
        <v>8</v>
      </c>
      <c r="K155" s="5">
        <v>0</v>
      </c>
      <c r="L155" s="5">
        <v>5</v>
      </c>
      <c r="M155" s="5">
        <v>0</v>
      </c>
      <c r="N155" s="5">
        <v>3</v>
      </c>
      <c r="O155" s="5">
        <v>0</v>
      </c>
      <c r="P155" s="5">
        <v>4</v>
      </c>
      <c r="Q155" s="5">
        <v>0</v>
      </c>
      <c r="R155" s="5">
        <v>9</v>
      </c>
      <c r="S155" s="5">
        <v>2</v>
      </c>
    </row>
    <row r="156" spans="1:19" ht="15.9" customHeight="1">
      <c r="A156" s="4">
        <v>11660032</v>
      </c>
      <c r="B156" s="4" t="s">
        <v>166</v>
      </c>
      <c r="C156" s="2">
        <v>30</v>
      </c>
      <c r="D156" s="2">
        <v>2</v>
      </c>
      <c r="E156" s="2">
        <v>32</v>
      </c>
      <c r="F156" s="5">
        <v>1</v>
      </c>
      <c r="G156" s="5">
        <v>0</v>
      </c>
      <c r="H156" s="5">
        <v>6</v>
      </c>
      <c r="I156" s="5">
        <v>0</v>
      </c>
      <c r="J156" s="5">
        <v>1</v>
      </c>
      <c r="K156" s="5">
        <v>0</v>
      </c>
      <c r="L156" s="5">
        <v>0</v>
      </c>
      <c r="M156" s="5">
        <v>0</v>
      </c>
      <c r="N156" s="5">
        <v>2</v>
      </c>
      <c r="O156" s="5">
        <v>1</v>
      </c>
      <c r="P156" s="5">
        <v>5</v>
      </c>
      <c r="Q156" s="5">
        <v>0</v>
      </c>
      <c r="R156" s="5">
        <v>15</v>
      </c>
      <c r="S156" s="5">
        <v>1</v>
      </c>
    </row>
    <row r="157" spans="1:19" ht="15.9" customHeight="1">
      <c r="A157" s="4">
        <v>11660041</v>
      </c>
      <c r="B157" s="4" t="s">
        <v>168</v>
      </c>
      <c r="C157" s="2">
        <v>26</v>
      </c>
      <c r="D157" s="2">
        <v>11</v>
      </c>
      <c r="E157" s="2">
        <v>37</v>
      </c>
      <c r="F157" s="5">
        <v>0</v>
      </c>
      <c r="G157" s="5">
        <v>1</v>
      </c>
      <c r="H157" s="5">
        <v>1</v>
      </c>
      <c r="I157" s="5">
        <v>0</v>
      </c>
      <c r="J157" s="5">
        <v>0</v>
      </c>
      <c r="K157" s="5">
        <v>2</v>
      </c>
      <c r="L157" s="5">
        <v>1</v>
      </c>
      <c r="M157" s="5">
        <v>2</v>
      </c>
      <c r="N157" s="5">
        <v>1</v>
      </c>
      <c r="O157" s="5">
        <v>0</v>
      </c>
      <c r="P157" s="5">
        <v>5</v>
      </c>
      <c r="Q157" s="5">
        <v>1</v>
      </c>
      <c r="R157" s="5">
        <v>18</v>
      </c>
      <c r="S157" s="5">
        <v>5</v>
      </c>
    </row>
    <row r="158" spans="1:19" ht="15.9" customHeight="1">
      <c r="A158" s="4">
        <v>11810001</v>
      </c>
      <c r="B158" s="4" t="s">
        <v>176</v>
      </c>
      <c r="C158" s="2">
        <v>168</v>
      </c>
      <c r="D158" s="2">
        <v>37</v>
      </c>
      <c r="E158" s="2">
        <v>205</v>
      </c>
      <c r="F158" s="5">
        <v>45</v>
      </c>
      <c r="G158" s="5">
        <v>17</v>
      </c>
      <c r="H158" s="5">
        <v>17</v>
      </c>
      <c r="I158" s="5">
        <v>1</v>
      </c>
      <c r="J158" s="5">
        <v>18</v>
      </c>
      <c r="K158" s="5">
        <v>2</v>
      </c>
      <c r="L158" s="5">
        <v>13</v>
      </c>
      <c r="M158" s="5">
        <v>2</v>
      </c>
      <c r="N158" s="5">
        <v>6</v>
      </c>
      <c r="O158" s="5">
        <v>0</v>
      </c>
      <c r="P158" s="5">
        <v>21</v>
      </c>
      <c r="Q158" s="5">
        <v>1</v>
      </c>
      <c r="R158" s="5">
        <v>48</v>
      </c>
      <c r="S158" s="5">
        <v>14</v>
      </c>
    </row>
    <row r="159" spans="1:19" ht="15.9" customHeight="1">
      <c r="A159" s="4">
        <v>11810003</v>
      </c>
      <c r="B159" s="4" t="s">
        <v>76</v>
      </c>
      <c r="C159" s="2">
        <v>29</v>
      </c>
      <c r="D159" s="2">
        <v>3</v>
      </c>
      <c r="E159" s="2">
        <v>32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1</v>
      </c>
      <c r="M159" s="5">
        <v>0</v>
      </c>
      <c r="N159" s="5">
        <v>1</v>
      </c>
      <c r="O159" s="5">
        <v>0</v>
      </c>
      <c r="P159" s="5">
        <v>1</v>
      </c>
      <c r="Q159" s="5">
        <v>0</v>
      </c>
      <c r="R159" s="5">
        <v>26</v>
      </c>
      <c r="S159" s="5">
        <v>3</v>
      </c>
    </row>
    <row r="160" spans="1:19" ht="15.9" customHeight="1">
      <c r="A160" s="4">
        <v>11810008</v>
      </c>
      <c r="B160" s="4" t="s">
        <v>77</v>
      </c>
      <c r="C160" s="2">
        <v>60</v>
      </c>
      <c r="D160" s="2">
        <v>20</v>
      </c>
      <c r="E160" s="2">
        <v>80</v>
      </c>
      <c r="F160" s="5">
        <v>4</v>
      </c>
      <c r="G160" s="5">
        <v>1</v>
      </c>
      <c r="H160" s="5">
        <v>5</v>
      </c>
      <c r="I160" s="5">
        <v>2</v>
      </c>
      <c r="J160" s="5">
        <v>7</v>
      </c>
      <c r="K160" s="5">
        <v>1</v>
      </c>
      <c r="L160" s="5">
        <v>2</v>
      </c>
      <c r="M160" s="5">
        <v>2</v>
      </c>
      <c r="N160" s="5">
        <v>2</v>
      </c>
      <c r="O160" s="5">
        <v>0</v>
      </c>
      <c r="P160" s="5">
        <v>10</v>
      </c>
      <c r="Q160" s="5">
        <v>0</v>
      </c>
      <c r="R160" s="5">
        <v>30</v>
      </c>
      <c r="S160" s="5">
        <v>14</v>
      </c>
    </row>
    <row r="161" spans="1:19" ht="15.9" customHeight="1">
      <c r="A161" s="4">
        <v>11810013</v>
      </c>
      <c r="B161" s="4" t="s">
        <v>78</v>
      </c>
      <c r="C161" s="2">
        <v>22</v>
      </c>
      <c r="D161" s="2">
        <v>6</v>
      </c>
      <c r="E161" s="2">
        <v>28</v>
      </c>
      <c r="F161" s="5">
        <v>0</v>
      </c>
      <c r="G161" s="5">
        <v>0</v>
      </c>
      <c r="H161" s="5">
        <v>1</v>
      </c>
      <c r="I161" s="5">
        <v>1</v>
      </c>
      <c r="J161" s="5">
        <v>0</v>
      </c>
      <c r="K161" s="5">
        <v>0</v>
      </c>
      <c r="L161" s="5">
        <v>2</v>
      </c>
      <c r="M161" s="5">
        <v>0</v>
      </c>
      <c r="N161" s="5">
        <v>0</v>
      </c>
      <c r="O161" s="5">
        <v>0</v>
      </c>
      <c r="P161" s="5">
        <v>6</v>
      </c>
      <c r="Q161" s="5">
        <v>0</v>
      </c>
      <c r="R161" s="5">
        <v>13</v>
      </c>
      <c r="S161" s="5">
        <v>5</v>
      </c>
    </row>
    <row r="162" spans="1:19" ht="15.9" customHeight="1">
      <c r="A162" s="4">
        <v>11810015</v>
      </c>
      <c r="B162" s="4" t="s">
        <v>79</v>
      </c>
      <c r="C162" s="2">
        <v>192</v>
      </c>
      <c r="D162" s="2">
        <v>45</v>
      </c>
      <c r="E162" s="2">
        <v>237</v>
      </c>
      <c r="F162" s="5">
        <v>27</v>
      </c>
      <c r="G162" s="5">
        <v>7</v>
      </c>
      <c r="H162" s="5">
        <v>25</v>
      </c>
      <c r="I162" s="5">
        <v>7</v>
      </c>
      <c r="J162" s="5">
        <v>41</v>
      </c>
      <c r="K162" s="5">
        <v>5</v>
      </c>
      <c r="L162" s="5">
        <v>19</v>
      </c>
      <c r="M162" s="5">
        <v>2</v>
      </c>
      <c r="N162" s="5">
        <v>7</v>
      </c>
      <c r="O162" s="5">
        <v>1</v>
      </c>
      <c r="P162" s="5">
        <v>14</v>
      </c>
      <c r="Q162" s="5">
        <v>5</v>
      </c>
      <c r="R162" s="5">
        <v>59</v>
      </c>
      <c r="S162" s="5">
        <v>18</v>
      </c>
    </row>
    <row r="163" spans="1:19" ht="15.9" customHeight="1">
      <c r="A163" s="4">
        <v>11810024</v>
      </c>
      <c r="B163" s="4" t="s">
        <v>80</v>
      </c>
      <c r="C163" s="2">
        <v>55</v>
      </c>
      <c r="D163" s="2">
        <v>14</v>
      </c>
      <c r="E163" s="2">
        <v>69</v>
      </c>
      <c r="F163" s="5">
        <v>3</v>
      </c>
      <c r="G163" s="5">
        <v>2</v>
      </c>
      <c r="H163" s="5">
        <v>4</v>
      </c>
      <c r="I163" s="5">
        <v>0</v>
      </c>
      <c r="J163" s="5">
        <v>5</v>
      </c>
      <c r="K163" s="5">
        <v>3</v>
      </c>
      <c r="L163" s="5">
        <v>6</v>
      </c>
      <c r="M163" s="5">
        <v>0</v>
      </c>
      <c r="N163" s="5">
        <v>3</v>
      </c>
      <c r="O163" s="5">
        <v>1</v>
      </c>
      <c r="P163" s="5">
        <v>8</v>
      </c>
      <c r="Q163" s="5">
        <v>0</v>
      </c>
      <c r="R163" s="5">
        <v>26</v>
      </c>
      <c r="S163" s="5">
        <v>8</v>
      </c>
    </row>
    <row r="164" spans="1:19" ht="15.9" customHeight="1">
      <c r="A164" s="4">
        <v>11810028</v>
      </c>
      <c r="B164" s="4" t="s">
        <v>195</v>
      </c>
      <c r="C164" s="2">
        <v>92</v>
      </c>
      <c r="D164" s="2">
        <v>19</v>
      </c>
      <c r="E164" s="2">
        <v>111</v>
      </c>
      <c r="F164" s="5">
        <v>3</v>
      </c>
      <c r="G164" s="5">
        <v>0</v>
      </c>
      <c r="H164" s="5">
        <v>6</v>
      </c>
      <c r="I164" s="5">
        <v>0</v>
      </c>
      <c r="J164" s="5">
        <v>12</v>
      </c>
      <c r="K164" s="5">
        <v>2</v>
      </c>
      <c r="L164" s="5">
        <v>11</v>
      </c>
      <c r="M164" s="5">
        <v>1</v>
      </c>
      <c r="N164" s="5">
        <v>2</v>
      </c>
      <c r="O164" s="5">
        <v>1</v>
      </c>
      <c r="P164" s="5">
        <v>9</v>
      </c>
      <c r="Q164" s="5">
        <v>1</v>
      </c>
      <c r="R164" s="5">
        <v>49</v>
      </c>
      <c r="S164" s="5">
        <v>14</v>
      </c>
    </row>
    <row r="165" spans="1:19" ht="15.9" customHeight="1">
      <c r="A165" s="4">
        <v>11810033</v>
      </c>
      <c r="B165" s="4" t="s">
        <v>82</v>
      </c>
      <c r="C165" s="2">
        <v>33</v>
      </c>
      <c r="D165" s="2">
        <v>6</v>
      </c>
      <c r="E165" s="2">
        <v>39</v>
      </c>
      <c r="F165" s="5">
        <v>2</v>
      </c>
      <c r="G165" s="5">
        <v>0</v>
      </c>
      <c r="H165" s="5">
        <v>3</v>
      </c>
      <c r="I165" s="5">
        <v>0</v>
      </c>
      <c r="J165" s="5">
        <v>2</v>
      </c>
      <c r="K165" s="5">
        <v>0</v>
      </c>
      <c r="L165" s="5">
        <v>1</v>
      </c>
      <c r="M165" s="5">
        <v>0</v>
      </c>
      <c r="N165" s="5">
        <v>3</v>
      </c>
      <c r="O165" s="5">
        <v>0</v>
      </c>
      <c r="P165" s="5">
        <v>2</v>
      </c>
      <c r="Q165" s="5">
        <v>0</v>
      </c>
      <c r="R165" s="5">
        <v>20</v>
      </c>
      <c r="S165" s="5">
        <v>6</v>
      </c>
    </row>
    <row r="166" spans="1:19" ht="15.9" customHeight="1">
      <c r="A166" s="4">
        <v>11810034</v>
      </c>
      <c r="B166" s="4" t="s">
        <v>438</v>
      </c>
      <c r="C166" s="2">
        <v>32</v>
      </c>
      <c r="D166" s="2">
        <v>3</v>
      </c>
      <c r="E166" s="2">
        <v>35</v>
      </c>
      <c r="F166" s="5">
        <v>1</v>
      </c>
      <c r="G166" s="5">
        <v>0</v>
      </c>
      <c r="H166" s="5">
        <v>3</v>
      </c>
      <c r="I166" s="5">
        <v>0</v>
      </c>
      <c r="J166" s="5">
        <v>6</v>
      </c>
      <c r="K166" s="5">
        <v>0</v>
      </c>
      <c r="L166" s="5">
        <v>3</v>
      </c>
      <c r="M166" s="5">
        <v>0</v>
      </c>
      <c r="N166" s="5">
        <v>2</v>
      </c>
      <c r="O166" s="5">
        <v>0</v>
      </c>
      <c r="P166" s="5">
        <v>6</v>
      </c>
      <c r="Q166" s="5">
        <v>1</v>
      </c>
      <c r="R166" s="5">
        <v>11</v>
      </c>
      <c r="S166" s="5">
        <v>2</v>
      </c>
    </row>
    <row r="167" spans="1:19" ht="15.9" customHeight="1">
      <c r="A167" s="4">
        <v>11820007</v>
      </c>
      <c r="B167" s="4" t="s">
        <v>83</v>
      </c>
      <c r="C167" s="2">
        <v>45</v>
      </c>
      <c r="D167" s="2">
        <v>3</v>
      </c>
      <c r="E167" s="2">
        <v>48</v>
      </c>
      <c r="F167" s="5">
        <v>0</v>
      </c>
      <c r="G167" s="5">
        <v>0</v>
      </c>
      <c r="H167" s="5">
        <v>7</v>
      </c>
      <c r="I167" s="5">
        <v>0</v>
      </c>
      <c r="J167" s="5">
        <v>10</v>
      </c>
      <c r="K167" s="5">
        <v>0</v>
      </c>
      <c r="L167" s="5">
        <v>4</v>
      </c>
      <c r="M167" s="5">
        <v>0</v>
      </c>
      <c r="N167" s="5">
        <v>0</v>
      </c>
      <c r="O167" s="5">
        <v>0</v>
      </c>
      <c r="P167" s="5">
        <v>4</v>
      </c>
      <c r="Q167" s="5">
        <v>0</v>
      </c>
      <c r="R167" s="5">
        <v>20</v>
      </c>
      <c r="S167" s="5">
        <v>3</v>
      </c>
    </row>
    <row r="168" spans="1:19" ht="15.9" customHeight="1">
      <c r="A168" s="4">
        <v>11820008</v>
      </c>
      <c r="B168" s="4" t="s">
        <v>84</v>
      </c>
      <c r="C168" s="2">
        <v>153</v>
      </c>
      <c r="D168" s="2">
        <v>57</v>
      </c>
      <c r="E168" s="2">
        <v>210</v>
      </c>
      <c r="F168" s="5">
        <v>31</v>
      </c>
      <c r="G168" s="5">
        <v>38</v>
      </c>
      <c r="H168" s="5">
        <v>21</v>
      </c>
      <c r="I168" s="5">
        <v>4</v>
      </c>
      <c r="J168" s="5">
        <v>26</v>
      </c>
      <c r="K168" s="5">
        <v>3</v>
      </c>
      <c r="L168" s="5">
        <v>20</v>
      </c>
      <c r="M168" s="5">
        <v>1</v>
      </c>
      <c r="N168" s="5">
        <v>12</v>
      </c>
      <c r="O168" s="5">
        <v>8</v>
      </c>
      <c r="P168" s="5">
        <v>19</v>
      </c>
      <c r="Q168" s="5">
        <v>1</v>
      </c>
      <c r="R168" s="5">
        <v>24</v>
      </c>
      <c r="S168" s="5">
        <v>2</v>
      </c>
    </row>
    <row r="169" spans="1:19" ht="15.9" customHeight="1">
      <c r="A169" s="4">
        <v>11820011</v>
      </c>
      <c r="B169" s="4" t="s">
        <v>85</v>
      </c>
      <c r="C169" s="2">
        <v>35</v>
      </c>
      <c r="D169" s="2">
        <v>3</v>
      </c>
      <c r="E169" s="2">
        <v>38</v>
      </c>
      <c r="F169" s="5">
        <v>0</v>
      </c>
      <c r="G169" s="5">
        <v>0</v>
      </c>
      <c r="H169" s="5">
        <v>5</v>
      </c>
      <c r="I169" s="5">
        <v>1</v>
      </c>
      <c r="J169" s="5">
        <v>1</v>
      </c>
      <c r="K169" s="5">
        <v>0</v>
      </c>
      <c r="L169" s="5">
        <v>1</v>
      </c>
      <c r="M169" s="5">
        <v>0</v>
      </c>
      <c r="N169" s="5">
        <v>0</v>
      </c>
      <c r="O169" s="5">
        <v>0</v>
      </c>
      <c r="P169" s="5">
        <v>6</v>
      </c>
      <c r="Q169" s="5">
        <v>1</v>
      </c>
      <c r="R169" s="5">
        <v>22</v>
      </c>
      <c r="S169" s="5">
        <v>1</v>
      </c>
    </row>
    <row r="170" spans="1:19" ht="15.9" customHeight="1">
      <c r="A170" s="4">
        <v>11820018</v>
      </c>
      <c r="B170" s="4" t="s">
        <v>196</v>
      </c>
      <c r="C170" s="2">
        <v>113</v>
      </c>
      <c r="D170" s="2">
        <v>16</v>
      </c>
      <c r="E170" s="2">
        <v>129</v>
      </c>
      <c r="F170" s="5">
        <v>11</v>
      </c>
      <c r="G170" s="5">
        <v>5</v>
      </c>
      <c r="H170" s="5">
        <v>20</v>
      </c>
      <c r="I170" s="5">
        <v>5</v>
      </c>
      <c r="J170" s="5">
        <v>23</v>
      </c>
      <c r="K170" s="5">
        <v>0</v>
      </c>
      <c r="L170" s="5">
        <v>16</v>
      </c>
      <c r="M170" s="5">
        <v>0</v>
      </c>
      <c r="N170" s="5">
        <v>11</v>
      </c>
      <c r="O170" s="5">
        <v>1</v>
      </c>
      <c r="P170" s="5">
        <v>12</v>
      </c>
      <c r="Q170" s="5">
        <v>1</v>
      </c>
      <c r="R170" s="5">
        <v>20</v>
      </c>
      <c r="S170" s="5">
        <v>4</v>
      </c>
    </row>
    <row r="171" spans="1:19" ht="15.9" customHeight="1">
      <c r="A171" s="4">
        <v>11820026</v>
      </c>
      <c r="B171" s="4" t="s">
        <v>86</v>
      </c>
      <c r="C171" s="2">
        <v>19</v>
      </c>
      <c r="D171" s="2">
        <v>3</v>
      </c>
      <c r="E171" s="2">
        <v>22</v>
      </c>
      <c r="F171" s="5">
        <v>1</v>
      </c>
      <c r="G171" s="5">
        <v>0</v>
      </c>
      <c r="H171" s="5">
        <v>2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2</v>
      </c>
      <c r="Q171" s="5">
        <v>3</v>
      </c>
      <c r="R171" s="5">
        <v>14</v>
      </c>
      <c r="S171" s="5">
        <v>0</v>
      </c>
    </row>
    <row r="172" spans="1:19" ht="15.9" customHeight="1">
      <c r="A172" s="4">
        <v>11820027</v>
      </c>
      <c r="B172" s="4" t="s">
        <v>87</v>
      </c>
      <c r="C172" s="2">
        <v>14</v>
      </c>
      <c r="D172" s="2">
        <v>1</v>
      </c>
      <c r="E172" s="2">
        <v>15</v>
      </c>
      <c r="F172" s="5">
        <v>0</v>
      </c>
      <c r="G172" s="5">
        <v>0</v>
      </c>
      <c r="H172" s="5">
        <v>0</v>
      </c>
      <c r="I172" s="5">
        <v>0</v>
      </c>
      <c r="J172" s="5">
        <v>0</v>
      </c>
      <c r="K172" s="5">
        <v>0</v>
      </c>
      <c r="L172" s="5">
        <v>2</v>
      </c>
      <c r="M172" s="5">
        <v>0</v>
      </c>
      <c r="N172" s="5">
        <v>1</v>
      </c>
      <c r="O172" s="5">
        <v>0</v>
      </c>
      <c r="P172" s="5">
        <v>4</v>
      </c>
      <c r="Q172" s="5">
        <v>0</v>
      </c>
      <c r="R172" s="5">
        <v>7</v>
      </c>
      <c r="S172" s="5">
        <v>1</v>
      </c>
    </row>
    <row r="173" spans="1:19" ht="15.9" customHeight="1">
      <c r="A173" s="4">
        <v>11820031</v>
      </c>
      <c r="B173" s="4" t="s">
        <v>88</v>
      </c>
      <c r="C173" s="2">
        <v>32</v>
      </c>
      <c r="D173" s="2">
        <v>10</v>
      </c>
      <c r="E173" s="2">
        <v>42</v>
      </c>
      <c r="F173" s="5">
        <v>1</v>
      </c>
      <c r="G173" s="5">
        <v>0</v>
      </c>
      <c r="H173" s="5">
        <v>4</v>
      </c>
      <c r="I173" s="5">
        <v>0</v>
      </c>
      <c r="J173" s="5">
        <v>8</v>
      </c>
      <c r="K173" s="5">
        <v>1</v>
      </c>
      <c r="L173" s="5">
        <v>5</v>
      </c>
      <c r="M173" s="5">
        <v>0</v>
      </c>
      <c r="N173" s="5">
        <v>3</v>
      </c>
      <c r="O173" s="5">
        <v>0</v>
      </c>
      <c r="P173" s="5">
        <v>2</v>
      </c>
      <c r="Q173" s="5">
        <v>1</v>
      </c>
      <c r="R173" s="5">
        <v>9</v>
      </c>
      <c r="S173" s="5">
        <v>8</v>
      </c>
    </row>
    <row r="174" spans="1:19" ht="15.9" customHeight="1">
      <c r="A174" s="4">
        <v>11820032</v>
      </c>
      <c r="B174" s="4" t="s">
        <v>89</v>
      </c>
      <c r="C174" s="2">
        <v>36</v>
      </c>
      <c r="D174" s="2">
        <v>2</v>
      </c>
      <c r="E174" s="2">
        <v>38</v>
      </c>
      <c r="F174" s="5">
        <v>1</v>
      </c>
      <c r="G174" s="5">
        <v>0</v>
      </c>
      <c r="H174" s="5">
        <v>2</v>
      </c>
      <c r="I174" s="5">
        <v>0</v>
      </c>
      <c r="J174" s="5">
        <v>4</v>
      </c>
      <c r="K174" s="5">
        <v>1</v>
      </c>
      <c r="L174" s="5">
        <v>5</v>
      </c>
      <c r="M174" s="5">
        <v>0</v>
      </c>
      <c r="N174" s="5">
        <v>2</v>
      </c>
      <c r="O174" s="5">
        <v>0</v>
      </c>
      <c r="P174" s="5">
        <v>3</v>
      </c>
      <c r="Q174" s="5">
        <v>0</v>
      </c>
      <c r="R174" s="5">
        <v>19</v>
      </c>
      <c r="S174" s="5">
        <v>1</v>
      </c>
    </row>
    <row r="175" spans="1:19" ht="15.9" customHeight="1">
      <c r="A175" s="4">
        <v>11820034</v>
      </c>
      <c r="B175" s="4" t="s">
        <v>90</v>
      </c>
      <c r="C175" s="2">
        <v>38</v>
      </c>
      <c r="D175" s="2">
        <v>4</v>
      </c>
      <c r="E175" s="2">
        <v>42</v>
      </c>
      <c r="F175" s="5">
        <v>5</v>
      </c>
      <c r="G175" s="5">
        <v>0</v>
      </c>
      <c r="H175" s="5">
        <v>2</v>
      </c>
      <c r="I175" s="5">
        <v>0</v>
      </c>
      <c r="J175" s="5">
        <v>7</v>
      </c>
      <c r="K175" s="5">
        <v>1</v>
      </c>
      <c r="L175" s="5">
        <v>5</v>
      </c>
      <c r="M175" s="5">
        <v>3</v>
      </c>
      <c r="N175" s="5">
        <v>4</v>
      </c>
      <c r="O175" s="5">
        <v>0</v>
      </c>
      <c r="P175" s="5">
        <v>5</v>
      </c>
      <c r="Q175" s="5">
        <v>0</v>
      </c>
      <c r="R175" s="5">
        <v>10</v>
      </c>
      <c r="S175" s="5">
        <v>0</v>
      </c>
    </row>
    <row r="176" spans="1:19" ht="15.9" customHeight="1">
      <c r="A176" s="4">
        <v>11820035</v>
      </c>
      <c r="B176" s="4" t="s">
        <v>91</v>
      </c>
      <c r="C176" s="2">
        <v>9</v>
      </c>
      <c r="D176" s="2">
        <v>1</v>
      </c>
      <c r="E176" s="2">
        <v>10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4</v>
      </c>
      <c r="Q176" s="5">
        <v>0</v>
      </c>
      <c r="R176" s="5">
        <v>5</v>
      </c>
      <c r="S176" s="5">
        <v>1</v>
      </c>
    </row>
    <row r="177" spans="1:1">
      <c r="A177" s="6" t="s">
        <v>177</v>
      </c>
    </row>
  </sheetData>
  <autoFilter ref="A2:V177" xr:uid="{2DE0E46B-AF3C-4A90-8CFE-877D0CAE2203}"/>
  <mergeCells count="10">
    <mergeCell ref="L1:M1"/>
    <mergeCell ref="N1:O1"/>
    <mergeCell ref="P1:Q1"/>
    <mergeCell ref="R1:S1"/>
    <mergeCell ref="A1:A2"/>
    <mergeCell ref="B1:B2"/>
    <mergeCell ref="C1:E1"/>
    <mergeCell ref="F1:G1"/>
    <mergeCell ref="H1:I1"/>
    <mergeCell ref="J1:K1"/>
  </mergeCells>
  <pageMargins left="0.78740157499999996" right="0.78740157499999996" top="0.984251969" bottom="0.984251969" header="0.4921259845" footer="0.4921259845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B32CC-BFE7-4518-8691-D6958FB0BD5B}">
  <sheetPr codeName="Feuil7"/>
  <dimension ref="A1:V174"/>
  <sheetViews>
    <sheetView showGridLines="0" workbookViewId="0">
      <selection activeCell="Z734" sqref="Z734:AA734"/>
    </sheetView>
  </sheetViews>
  <sheetFormatPr baseColWidth="10" defaultRowHeight="14.4"/>
  <cols>
    <col min="1" max="1" width="8.3984375" style="1" customWidth="1"/>
    <col min="2" max="2" width="21.3984375" style="1" bestFit="1" customWidth="1"/>
    <col min="3" max="5" width="4.09765625" style="1" bestFit="1" customWidth="1"/>
    <col min="6" max="7" width="3.5" style="1" customWidth="1"/>
    <col min="8" max="9" width="3.69921875" style="1" customWidth="1"/>
    <col min="10" max="10" width="4.09765625" style="1" bestFit="1" customWidth="1"/>
    <col min="11" max="11" width="2.59765625" style="1" bestFit="1" customWidth="1"/>
    <col min="12" max="12" width="3.3984375" style="1" bestFit="1" customWidth="1"/>
    <col min="13" max="13" width="2.59765625" style="1" bestFit="1" customWidth="1"/>
    <col min="14" max="14" width="3.3984375" style="1" bestFit="1" customWidth="1"/>
    <col min="15" max="15" width="2.59765625" style="1" bestFit="1" customWidth="1"/>
    <col min="16" max="16" width="4.09765625" style="1" bestFit="1" customWidth="1"/>
    <col min="17" max="17" width="3.3984375" style="1" bestFit="1" customWidth="1"/>
    <col min="18" max="18" width="4.09765625" style="1" bestFit="1" customWidth="1"/>
    <col min="19" max="19" width="3.3984375" style="1" bestFit="1" customWidth="1"/>
    <col min="20" max="20" width="11" style="1"/>
    <col min="21" max="21" width="16" style="1" bestFit="1" customWidth="1"/>
    <col min="22" max="256" width="11" style="1"/>
    <col min="257" max="257" width="5.59765625" style="1" bestFit="1" customWidth="1"/>
    <col min="258" max="258" width="21.3984375" style="1" bestFit="1" customWidth="1"/>
    <col min="259" max="261" width="4.09765625" style="1" bestFit="1" customWidth="1"/>
    <col min="262" max="263" width="3.5" style="1" customWidth="1"/>
    <col min="264" max="265" width="3.69921875" style="1" customWidth="1"/>
    <col min="266" max="266" width="4.09765625" style="1" bestFit="1" customWidth="1"/>
    <col min="267" max="267" width="2.59765625" style="1" bestFit="1" customWidth="1"/>
    <col min="268" max="268" width="3.3984375" style="1" bestFit="1" customWidth="1"/>
    <col min="269" max="269" width="2.59765625" style="1" bestFit="1" customWidth="1"/>
    <col min="270" max="270" width="3.3984375" style="1" bestFit="1" customWidth="1"/>
    <col min="271" max="271" width="2.59765625" style="1" bestFit="1" customWidth="1"/>
    <col min="272" max="272" width="4.09765625" style="1" bestFit="1" customWidth="1"/>
    <col min="273" max="273" width="3.3984375" style="1" bestFit="1" customWidth="1"/>
    <col min="274" max="274" width="4.09765625" style="1" bestFit="1" customWidth="1"/>
    <col min="275" max="275" width="3.3984375" style="1" bestFit="1" customWidth="1"/>
    <col min="276" max="512" width="11" style="1"/>
    <col min="513" max="513" width="5.59765625" style="1" bestFit="1" customWidth="1"/>
    <col min="514" max="514" width="21.3984375" style="1" bestFit="1" customWidth="1"/>
    <col min="515" max="517" width="4.09765625" style="1" bestFit="1" customWidth="1"/>
    <col min="518" max="519" width="3.5" style="1" customWidth="1"/>
    <col min="520" max="521" width="3.69921875" style="1" customWidth="1"/>
    <col min="522" max="522" width="4.09765625" style="1" bestFit="1" customWidth="1"/>
    <col min="523" max="523" width="2.59765625" style="1" bestFit="1" customWidth="1"/>
    <col min="524" max="524" width="3.3984375" style="1" bestFit="1" customWidth="1"/>
    <col min="525" max="525" width="2.59765625" style="1" bestFit="1" customWidth="1"/>
    <col min="526" max="526" width="3.3984375" style="1" bestFit="1" customWidth="1"/>
    <col min="527" max="527" width="2.59765625" style="1" bestFit="1" customWidth="1"/>
    <col min="528" max="528" width="4.09765625" style="1" bestFit="1" customWidth="1"/>
    <col min="529" max="529" width="3.3984375" style="1" bestFit="1" customWidth="1"/>
    <col min="530" max="530" width="4.09765625" style="1" bestFit="1" customWidth="1"/>
    <col min="531" max="531" width="3.3984375" style="1" bestFit="1" customWidth="1"/>
    <col min="532" max="768" width="11" style="1"/>
    <col min="769" max="769" width="5.59765625" style="1" bestFit="1" customWidth="1"/>
    <col min="770" max="770" width="21.3984375" style="1" bestFit="1" customWidth="1"/>
    <col min="771" max="773" width="4.09765625" style="1" bestFit="1" customWidth="1"/>
    <col min="774" max="775" width="3.5" style="1" customWidth="1"/>
    <col min="776" max="777" width="3.69921875" style="1" customWidth="1"/>
    <col min="778" max="778" width="4.09765625" style="1" bestFit="1" customWidth="1"/>
    <col min="779" max="779" width="2.59765625" style="1" bestFit="1" customWidth="1"/>
    <col min="780" max="780" width="3.3984375" style="1" bestFit="1" customWidth="1"/>
    <col min="781" max="781" width="2.59765625" style="1" bestFit="1" customWidth="1"/>
    <col min="782" max="782" width="3.3984375" style="1" bestFit="1" customWidth="1"/>
    <col min="783" max="783" width="2.59765625" style="1" bestFit="1" customWidth="1"/>
    <col min="784" max="784" width="4.09765625" style="1" bestFit="1" customWidth="1"/>
    <col min="785" max="785" width="3.3984375" style="1" bestFit="1" customWidth="1"/>
    <col min="786" max="786" width="4.09765625" style="1" bestFit="1" customWidth="1"/>
    <col min="787" max="787" width="3.3984375" style="1" bestFit="1" customWidth="1"/>
    <col min="788" max="1024" width="11" style="1"/>
    <col min="1025" max="1025" width="5.59765625" style="1" bestFit="1" customWidth="1"/>
    <col min="1026" max="1026" width="21.3984375" style="1" bestFit="1" customWidth="1"/>
    <col min="1027" max="1029" width="4.09765625" style="1" bestFit="1" customWidth="1"/>
    <col min="1030" max="1031" width="3.5" style="1" customWidth="1"/>
    <col min="1032" max="1033" width="3.69921875" style="1" customWidth="1"/>
    <col min="1034" max="1034" width="4.09765625" style="1" bestFit="1" customWidth="1"/>
    <col min="1035" max="1035" width="2.59765625" style="1" bestFit="1" customWidth="1"/>
    <col min="1036" max="1036" width="3.3984375" style="1" bestFit="1" customWidth="1"/>
    <col min="1037" max="1037" width="2.59765625" style="1" bestFit="1" customWidth="1"/>
    <col min="1038" max="1038" width="3.3984375" style="1" bestFit="1" customWidth="1"/>
    <col min="1039" max="1039" width="2.59765625" style="1" bestFit="1" customWidth="1"/>
    <col min="1040" max="1040" width="4.09765625" style="1" bestFit="1" customWidth="1"/>
    <col min="1041" max="1041" width="3.3984375" style="1" bestFit="1" customWidth="1"/>
    <col min="1042" max="1042" width="4.09765625" style="1" bestFit="1" customWidth="1"/>
    <col min="1043" max="1043" width="3.3984375" style="1" bestFit="1" customWidth="1"/>
    <col min="1044" max="1280" width="11" style="1"/>
    <col min="1281" max="1281" width="5.59765625" style="1" bestFit="1" customWidth="1"/>
    <col min="1282" max="1282" width="21.3984375" style="1" bestFit="1" customWidth="1"/>
    <col min="1283" max="1285" width="4.09765625" style="1" bestFit="1" customWidth="1"/>
    <col min="1286" max="1287" width="3.5" style="1" customWidth="1"/>
    <col min="1288" max="1289" width="3.69921875" style="1" customWidth="1"/>
    <col min="1290" max="1290" width="4.09765625" style="1" bestFit="1" customWidth="1"/>
    <col min="1291" max="1291" width="2.59765625" style="1" bestFit="1" customWidth="1"/>
    <col min="1292" max="1292" width="3.3984375" style="1" bestFit="1" customWidth="1"/>
    <col min="1293" max="1293" width="2.59765625" style="1" bestFit="1" customWidth="1"/>
    <col min="1294" max="1294" width="3.3984375" style="1" bestFit="1" customWidth="1"/>
    <col min="1295" max="1295" width="2.59765625" style="1" bestFit="1" customWidth="1"/>
    <col min="1296" max="1296" width="4.09765625" style="1" bestFit="1" customWidth="1"/>
    <col min="1297" max="1297" width="3.3984375" style="1" bestFit="1" customWidth="1"/>
    <col min="1298" max="1298" width="4.09765625" style="1" bestFit="1" customWidth="1"/>
    <col min="1299" max="1299" width="3.3984375" style="1" bestFit="1" customWidth="1"/>
    <col min="1300" max="1536" width="11" style="1"/>
    <col min="1537" max="1537" width="5.59765625" style="1" bestFit="1" customWidth="1"/>
    <col min="1538" max="1538" width="21.3984375" style="1" bestFit="1" customWidth="1"/>
    <col min="1539" max="1541" width="4.09765625" style="1" bestFit="1" customWidth="1"/>
    <col min="1542" max="1543" width="3.5" style="1" customWidth="1"/>
    <col min="1544" max="1545" width="3.69921875" style="1" customWidth="1"/>
    <col min="1546" max="1546" width="4.09765625" style="1" bestFit="1" customWidth="1"/>
    <col min="1547" max="1547" width="2.59765625" style="1" bestFit="1" customWidth="1"/>
    <col min="1548" max="1548" width="3.3984375" style="1" bestFit="1" customWidth="1"/>
    <col min="1549" max="1549" width="2.59765625" style="1" bestFit="1" customWidth="1"/>
    <col min="1550" max="1550" width="3.3984375" style="1" bestFit="1" customWidth="1"/>
    <col min="1551" max="1551" width="2.59765625" style="1" bestFit="1" customWidth="1"/>
    <col min="1552" max="1552" width="4.09765625" style="1" bestFit="1" customWidth="1"/>
    <col min="1553" max="1553" width="3.3984375" style="1" bestFit="1" customWidth="1"/>
    <col min="1554" max="1554" width="4.09765625" style="1" bestFit="1" customWidth="1"/>
    <col min="1555" max="1555" width="3.3984375" style="1" bestFit="1" customWidth="1"/>
    <col min="1556" max="1792" width="11" style="1"/>
    <col min="1793" max="1793" width="5.59765625" style="1" bestFit="1" customWidth="1"/>
    <col min="1794" max="1794" width="21.3984375" style="1" bestFit="1" customWidth="1"/>
    <col min="1795" max="1797" width="4.09765625" style="1" bestFit="1" customWidth="1"/>
    <col min="1798" max="1799" width="3.5" style="1" customWidth="1"/>
    <col min="1800" max="1801" width="3.69921875" style="1" customWidth="1"/>
    <col min="1802" max="1802" width="4.09765625" style="1" bestFit="1" customWidth="1"/>
    <col min="1803" max="1803" width="2.59765625" style="1" bestFit="1" customWidth="1"/>
    <col min="1804" max="1804" width="3.3984375" style="1" bestFit="1" customWidth="1"/>
    <col min="1805" max="1805" width="2.59765625" style="1" bestFit="1" customWidth="1"/>
    <col min="1806" max="1806" width="3.3984375" style="1" bestFit="1" customWidth="1"/>
    <col min="1807" max="1807" width="2.59765625" style="1" bestFit="1" customWidth="1"/>
    <col min="1808" max="1808" width="4.09765625" style="1" bestFit="1" customWidth="1"/>
    <col min="1809" max="1809" width="3.3984375" style="1" bestFit="1" customWidth="1"/>
    <col min="1810" max="1810" width="4.09765625" style="1" bestFit="1" customWidth="1"/>
    <col min="1811" max="1811" width="3.3984375" style="1" bestFit="1" customWidth="1"/>
    <col min="1812" max="2048" width="11" style="1"/>
    <col min="2049" max="2049" width="5.59765625" style="1" bestFit="1" customWidth="1"/>
    <col min="2050" max="2050" width="21.3984375" style="1" bestFit="1" customWidth="1"/>
    <col min="2051" max="2053" width="4.09765625" style="1" bestFit="1" customWidth="1"/>
    <col min="2054" max="2055" width="3.5" style="1" customWidth="1"/>
    <col min="2056" max="2057" width="3.69921875" style="1" customWidth="1"/>
    <col min="2058" max="2058" width="4.09765625" style="1" bestFit="1" customWidth="1"/>
    <col min="2059" max="2059" width="2.59765625" style="1" bestFit="1" customWidth="1"/>
    <col min="2060" max="2060" width="3.3984375" style="1" bestFit="1" customWidth="1"/>
    <col min="2061" max="2061" width="2.59765625" style="1" bestFit="1" customWidth="1"/>
    <col min="2062" max="2062" width="3.3984375" style="1" bestFit="1" customWidth="1"/>
    <col min="2063" max="2063" width="2.59765625" style="1" bestFit="1" customWidth="1"/>
    <col min="2064" max="2064" width="4.09765625" style="1" bestFit="1" customWidth="1"/>
    <col min="2065" max="2065" width="3.3984375" style="1" bestFit="1" customWidth="1"/>
    <col min="2066" max="2066" width="4.09765625" style="1" bestFit="1" customWidth="1"/>
    <col min="2067" max="2067" width="3.3984375" style="1" bestFit="1" customWidth="1"/>
    <col min="2068" max="2304" width="11" style="1"/>
    <col min="2305" max="2305" width="5.59765625" style="1" bestFit="1" customWidth="1"/>
    <col min="2306" max="2306" width="21.3984375" style="1" bestFit="1" customWidth="1"/>
    <col min="2307" max="2309" width="4.09765625" style="1" bestFit="1" customWidth="1"/>
    <col min="2310" max="2311" width="3.5" style="1" customWidth="1"/>
    <col min="2312" max="2313" width="3.69921875" style="1" customWidth="1"/>
    <col min="2314" max="2314" width="4.09765625" style="1" bestFit="1" customWidth="1"/>
    <col min="2315" max="2315" width="2.59765625" style="1" bestFit="1" customWidth="1"/>
    <col min="2316" max="2316" width="3.3984375" style="1" bestFit="1" customWidth="1"/>
    <col min="2317" max="2317" width="2.59765625" style="1" bestFit="1" customWidth="1"/>
    <col min="2318" max="2318" width="3.3984375" style="1" bestFit="1" customWidth="1"/>
    <col min="2319" max="2319" width="2.59765625" style="1" bestFit="1" customWidth="1"/>
    <col min="2320" max="2320" width="4.09765625" style="1" bestFit="1" customWidth="1"/>
    <col min="2321" max="2321" width="3.3984375" style="1" bestFit="1" customWidth="1"/>
    <col min="2322" max="2322" width="4.09765625" style="1" bestFit="1" customWidth="1"/>
    <col min="2323" max="2323" width="3.3984375" style="1" bestFit="1" customWidth="1"/>
    <col min="2324" max="2560" width="11" style="1"/>
    <col min="2561" max="2561" width="5.59765625" style="1" bestFit="1" customWidth="1"/>
    <col min="2562" max="2562" width="21.3984375" style="1" bestFit="1" customWidth="1"/>
    <col min="2563" max="2565" width="4.09765625" style="1" bestFit="1" customWidth="1"/>
    <col min="2566" max="2567" width="3.5" style="1" customWidth="1"/>
    <col min="2568" max="2569" width="3.69921875" style="1" customWidth="1"/>
    <col min="2570" max="2570" width="4.09765625" style="1" bestFit="1" customWidth="1"/>
    <col min="2571" max="2571" width="2.59765625" style="1" bestFit="1" customWidth="1"/>
    <col min="2572" max="2572" width="3.3984375" style="1" bestFit="1" customWidth="1"/>
    <col min="2573" max="2573" width="2.59765625" style="1" bestFit="1" customWidth="1"/>
    <col min="2574" max="2574" width="3.3984375" style="1" bestFit="1" customWidth="1"/>
    <col min="2575" max="2575" width="2.59765625" style="1" bestFit="1" customWidth="1"/>
    <col min="2576" max="2576" width="4.09765625" style="1" bestFit="1" customWidth="1"/>
    <col min="2577" max="2577" width="3.3984375" style="1" bestFit="1" customWidth="1"/>
    <col min="2578" max="2578" width="4.09765625" style="1" bestFit="1" customWidth="1"/>
    <col min="2579" max="2579" width="3.3984375" style="1" bestFit="1" customWidth="1"/>
    <col min="2580" max="2816" width="11" style="1"/>
    <col min="2817" max="2817" width="5.59765625" style="1" bestFit="1" customWidth="1"/>
    <col min="2818" max="2818" width="21.3984375" style="1" bestFit="1" customWidth="1"/>
    <col min="2819" max="2821" width="4.09765625" style="1" bestFit="1" customWidth="1"/>
    <col min="2822" max="2823" width="3.5" style="1" customWidth="1"/>
    <col min="2824" max="2825" width="3.69921875" style="1" customWidth="1"/>
    <col min="2826" max="2826" width="4.09765625" style="1" bestFit="1" customWidth="1"/>
    <col min="2827" max="2827" width="2.59765625" style="1" bestFit="1" customWidth="1"/>
    <col min="2828" max="2828" width="3.3984375" style="1" bestFit="1" customWidth="1"/>
    <col min="2829" max="2829" width="2.59765625" style="1" bestFit="1" customWidth="1"/>
    <col min="2830" max="2830" width="3.3984375" style="1" bestFit="1" customWidth="1"/>
    <col min="2831" max="2831" width="2.59765625" style="1" bestFit="1" customWidth="1"/>
    <col min="2832" max="2832" width="4.09765625" style="1" bestFit="1" customWidth="1"/>
    <col min="2833" max="2833" width="3.3984375" style="1" bestFit="1" customWidth="1"/>
    <col min="2834" max="2834" width="4.09765625" style="1" bestFit="1" customWidth="1"/>
    <col min="2835" max="2835" width="3.3984375" style="1" bestFit="1" customWidth="1"/>
    <col min="2836" max="3072" width="11" style="1"/>
    <col min="3073" max="3073" width="5.59765625" style="1" bestFit="1" customWidth="1"/>
    <col min="3074" max="3074" width="21.3984375" style="1" bestFit="1" customWidth="1"/>
    <col min="3075" max="3077" width="4.09765625" style="1" bestFit="1" customWidth="1"/>
    <col min="3078" max="3079" width="3.5" style="1" customWidth="1"/>
    <col min="3080" max="3081" width="3.69921875" style="1" customWidth="1"/>
    <col min="3082" max="3082" width="4.09765625" style="1" bestFit="1" customWidth="1"/>
    <col min="3083" max="3083" width="2.59765625" style="1" bestFit="1" customWidth="1"/>
    <col min="3084" max="3084" width="3.3984375" style="1" bestFit="1" customWidth="1"/>
    <col min="3085" max="3085" width="2.59765625" style="1" bestFit="1" customWidth="1"/>
    <col min="3086" max="3086" width="3.3984375" style="1" bestFit="1" customWidth="1"/>
    <col min="3087" max="3087" width="2.59765625" style="1" bestFit="1" customWidth="1"/>
    <col min="3088" max="3088" width="4.09765625" style="1" bestFit="1" customWidth="1"/>
    <col min="3089" max="3089" width="3.3984375" style="1" bestFit="1" customWidth="1"/>
    <col min="3090" max="3090" width="4.09765625" style="1" bestFit="1" customWidth="1"/>
    <col min="3091" max="3091" width="3.3984375" style="1" bestFit="1" customWidth="1"/>
    <col min="3092" max="3328" width="11" style="1"/>
    <col min="3329" max="3329" width="5.59765625" style="1" bestFit="1" customWidth="1"/>
    <col min="3330" max="3330" width="21.3984375" style="1" bestFit="1" customWidth="1"/>
    <col min="3331" max="3333" width="4.09765625" style="1" bestFit="1" customWidth="1"/>
    <col min="3334" max="3335" width="3.5" style="1" customWidth="1"/>
    <col min="3336" max="3337" width="3.69921875" style="1" customWidth="1"/>
    <col min="3338" max="3338" width="4.09765625" style="1" bestFit="1" customWidth="1"/>
    <col min="3339" max="3339" width="2.59765625" style="1" bestFit="1" customWidth="1"/>
    <col min="3340" max="3340" width="3.3984375" style="1" bestFit="1" customWidth="1"/>
    <col min="3341" max="3341" width="2.59765625" style="1" bestFit="1" customWidth="1"/>
    <col min="3342" max="3342" width="3.3984375" style="1" bestFit="1" customWidth="1"/>
    <col min="3343" max="3343" width="2.59765625" style="1" bestFit="1" customWidth="1"/>
    <col min="3344" max="3344" width="4.09765625" style="1" bestFit="1" customWidth="1"/>
    <col min="3345" max="3345" width="3.3984375" style="1" bestFit="1" customWidth="1"/>
    <col min="3346" max="3346" width="4.09765625" style="1" bestFit="1" customWidth="1"/>
    <col min="3347" max="3347" width="3.3984375" style="1" bestFit="1" customWidth="1"/>
    <col min="3348" max="3584" width="11" style="1"/>
    <col min="3585" max="3585" width="5.59765625" style="1" bestFit="1" customWidth="1"/>
    <col min="3586" max="3586" width="21.3984375" style="1" bestFit="1" customWidth="1"/>
    <col min="3587" max="3589" width="4.09765625" style="1" bestFit="1" customWidth="1"/>
    <col min="3590" max="3591" width="3.5" style="1" customWidth="1"/>
    <col min="3592" max="3593" width="3.69921875" style="1" customWidth="1"/>
    <col min="3594" max="3594" width="4.09765625" style="1" bestFit="1" customWidth="1"/>
    <col min="3595" max="3595" width="2.59765625" style="1" bestFit="1" customWidth="1"/>
    <col min="3596" max="3596" width="3.3984375" style="1" bestFit="1" customWidth="1"/>
    <col min="3597" max="3597" width="2.59765625" style="1" bestFit="1" customWidth="1"/>
    <col min="3598" max="3598" width="3.3984375" style="1" bestFit="1" customWidth="1"/>
    <col min="3599" max="3599" width="2.59765625" style="1" bestFit="1" customWidth="1"/>
    <col min="3600" max="3600" width="4.09765625" style="1" bestFit="1" customWidth="1"/>
    <col min="3601" max="3601" width="3.3984375" style="1" bestFit="1" customWidth="1"/>
    <col min="3602" max="3602" width="4.09765625" style="1" bestFit="1" customWidth="1"/>
    <col min="3603" max="3603" width="3.3984375" style="1" bestFit="1" customWidth="1"/>
    <col min="3604" max="3840" width="11" style="1"/>
    <col min="3841" max="3841" width="5.59765625" style="1" bestFit="1" customWidth="1"/>
    <col min="3842" max="3842" width="21.3984375" style="1" bestFit="1" customWidth="1"/>
    <col min="3843" max="3845" width="4.09765625" style="1" bestFit="1" customWidth="1"/>
    <col min="3846" max="3847" width="3.5" style="1" customWidth="1"/>
    <col min="3848" max="3849" width="3.69921875" style="1" customWidth="1"/>
    <col min="3850" max="3850" width="4.09765625" style="1" bestFit="1" customWidth="1"/>
    <col min="3851" max="3851" width="2.59765625" style="1" bestFit="1" customWidth="1"/>
    <col min="3852" max="3852" width="3.3984375" style="1" bestFit="1" customWidth="1"/>
    <col min="3853" max="3853" width="2.59765625" style="1" bestFit="1" customWidth="1"/>
    <col min="3854" max="3854" width="3.3984375" style="1" bestFit="1" customWidth="1"/>
    <col min="3855" max="3855" width="2.59765625" style="1" bestFit="1" customWidth="1"/>
    <col min="3856" max="3856" width="4.09765625" style="1" bestFit="1" customWidth="1"/>
    <col min="3857" max="3857" width="3.3984375" style="1" bestFit="1" customWidth="1"/>
    <col min="3858" max="3858" width="4.09765625" style="1" bestFit="1" customWidth="1"/>
    <col min="3859" max="3859" width="3.3984375" style="1" bestFit="1" customWidth="1"/>
    <col min="3860" max="4096" width="11" style="1"/>
    <col min="4097" max="4097" width="5.59765625" style="1" bestFit="1" customWidth="1"/>
    <col min="4098" max="4098" width="21.3984375" style="1" bestFit="1" customWidth="1"/>
    <col min="4099" max="4101" width="4.09765625" style="1" bestFit="1" customWidth="1"/>
    <col min="4102" max="4103" width="3.5" style="1" customWidth="1"/>
    <col min="4104" max="4105" width="3.69921875" style="1" customWidth="1"/>
    <col min="4106" max="4106" width="4.09765625" style="1" bestFit="1" customWidth="1"/>
    <col min="4107" max="4107" width="2.59765625" style="1" bestFit="1" customWidth="1"/>
    <col min="4108" max="4108" width="3.3984375" style="1" bestFit="1" customWidth="1"/>
    <col min="4109" max="4109" width="2.59765625" style="1" bestFit="1" customWidth="1"/>
    <col min="4110" max="4110" width="3.3984375" style="1" bestFit="1" customWidth="1"/>
    <col min="4111" max="4111" width="2.59765625" style="1" bestFit="1" customWidth="1"/>
    <col min="4112" max="4112" width="4.09765625" style="1" bestFit="1" customWidth="1"/>
    <col min="4113" max="4113" width="3.3984375" style="1" bestFit="1" customWidth="1"/>
    <col min="4114" max="4114" width="4.09765625" style="1" bestFit="1" customWidth="1"/>
    <col min="4115" max="4115" width="3.3984375" style="1" bestFit="1" customWidth="1"/>
    <col min="4116" max="4352" width="11" style="1"/>
    <col min="4353" max="4353" width="5.59765625" style="1" bestFit="1" customWidth="1"/>
    <col min="4354" max="4354" width="21.3984375" style="1" bestFit="1" customWidth="1"/>
    <col min="4355" max="4357" width="4.09765625" style="1" bestFit="1" customWidth="1"/>
    <col min="4358" max="4359" width="3.5" style="1" customWidth="1"/>
    <col min="4360" max="4361" width="3.69921875" style="1" customWidth="1"/>
    <col min="4362" max="4362" width="4.09765625" style="1" bestFit="1" customWidth="1"/>
    <col min="4363" max="4363" width="2.59765625" style="1" bestFit="1" customWidth="1"/>
    <col min="4364" max="4364" width="3.3984375" style="1" bestFit="1" customWidth="1"/>
    <col min="4365" max="4365" width="2.59765625" style="1" bestFit="1" customWidth="1"/>
    <col min="4366" max="4366" width="3.3984375" style="1" bestFit="1" customWidth="1"/>
    <col min="4367" max="4367" width="2.59765625" style="1" bestFit="1" customWidth="1"/>
    <col min="4368" max="4368" width="4.09765625" style="1" bestFit="1" customWidth="1"/>
    <col min="4369" max="4369" width="3.3984375" style="1" bestFit="1" customWidth="1"/>
    <col min="4370" max="4370" width="4.09765625" style="1" bestFit="1" customWidth="1"/>
    <col min="4371" max="4371" width="3.3984375" style="1" bestFit="1" customWidth="1"/>
    <col min="4372" max="4608" width="11" style="1"/>
    <col min="4609" max="4609" width="5.59765625" style="1" bestFit="1" customWidth="1"/>
    <col min="4610" max="4610" width="21.3984375" style="1" bestFit="1" customWidth="1"/>
    <col min="4611" max="4613" width="4.09765625" style="1" bestFit="1" customWidth="1"/>
    <col min="4614" max="4615" width="3.5" style="1" customWidth="1"/>
    <col min="4616" max="4617" width="3.69921875" style="1" customWidth="1"/>
    <col min="4618" max="4618" width="4.09765625" style="1" bestFit="1" customWidth="1"/>
    <col min="4619" max="4619" width="2.59765625" style="1" bestFit="1" customWidth="1"/>
    <col min="4620" max="4620" width="3.3984375" style="1" bestFit="1" customWidth="1"/>
    <col min="4621" max="4621" width="2.59765625" style="1" bestFit="1" customWidth="1"/>
    <col min="4622" max="4622" width="3.3984375" style="1" bestFit="1" customWidth="1"/>
    <col min="4623" max="4623" width="2.59765625" style="1" bestFit="1" customWidth="1"/>
    <col min="4624" max="4624" width="4.09765625" style="1" bestFit="1" customWidth="1"/>
    <col min="4625" max="4625" width="3.3984375" style="1" bestFit="1" customWidth="1"/>
    <col min="4626" max="4626" width="4.09765625" style="1" bestFit="1" customWidth="1"/>
    <col min="4627" max="4627" width="3.3984375" style="1" bestFit="1" customWidth="1"/>
    <col min="4628" max="4864" width="11" style="1"/>
    <col min="4865" max="4865" width="5.59765625" style="1" bestFit="1" customWidth="1"/>
    <col min="4866" max="4866" width="21.3984375" style="1" bestFit="1" customWidth="1"/>
    <col min="4867" max="4869" width="4.09765625" style="1" bestFit="1" customWidth="1"/>
    <col min="4870" max="4871" width="3.5" style="1" customWidth="1"/>
    <col min="4872" max="4873" width="3.69921875" style="1" customWidth="1"/>
    <col min="4874" max="4874" width="4.09765625" style="1" bestFit="1" customWidth="1"/>
    <col min="4875" max="4875" width="2.59765625" style="1" bestFit="1" customWidth="1"/>
    <col min="4876" max="4876" width="3.3984375" style="1" bestFit="1" customWidth="1"/>
    <col min="4877" max="4877" width="2.59765625" style="1" bestFit="1" customWidth="1"/>
    <col min="4878" max="4878" width="3.3984375" style="1" bestFit="1" customWidth="1"/>
    <col min="4879" max="4879" width="2.59765625" style="1" bestFit="1" customWidth="1"/>
    <col min="4880" max="4880" width="4.09765625" style="1" bestFit="1" customWidth="1"/>
    <col min="4881" max="4881" width="3.3984375" style="1" bestFit="1" customWidth="1"/>
    <col min="4882" max="4882" width="4.09765625" style="1" bestFit="1" customWidth="1"/>
    <col min="4883" max="4883" width="3.3984375" style="1" bestFit="1" customWidth="1"/>
    <col min="4884" max="5120" width="11" style="1"/>
    <col min="5121" max="5121" width="5.59765625" style="1" bestFit="1" customWidth="1"/>
    <col min="5122" max="5122" width="21.3984375" style="1" bestFit="1" customWidth="1"/>
    <col min="5123" max="5125" width="4.09765625" style="1" bestFit="1" customWidth="1"/>
    <col min="5126" max="5127" width="3.5" style="1" customWidth="1"/>
    <col min="5128" max="5129" width="3.69921875" style="1" customWidth="1"/>
    <col min="5130" max="5130" width="4.09765625" style="1" bestFit="1" customWidth="1"/>
    <col min="5131" max="5131" width="2.59765625" style="1" bestFit="1" customWidth="1"/>
    <col min="5132" max="5132" width="3.3984375" style="1" bestFit="1" customWidth="1"/>
    <col min="5133" max="5133" width="2.59765625" style="1" bestFit="1" customWidth="1"/>
    <col min="5134" max="5134" width="3.3984375" style="1" bestFit="1" customWidth="1"/>
    <col min="5135" max="5135" width="2.59765625" style="1" bestFit="1" customWidth="1"/>
    <col min="5136" max="5136" width="4.09765625" style="1" bestFit="1" customWidth="1"/>
    <col min="5137" max="5137" width="3.3984375" style="1" bestFit="1" customWidth="1"/>
    <col min="5138" max="5138" width="4.09765625" style="1" bestFit="1" customWidth="1"/>
    <col min="5139" max="5139" width="3.3984375" style="1" bestFit="1" customWidth="1"/>
    <col min="5140" max="5376" width="11" style="1"/>
    <col min="5377" max="5377" width="5.59765625" style="1" bestFit="1" customWidth="1"/>
    <col min="5378" max="5378" width="21.3984375" style="1" bestFit="1" customWidth="1"/>
    <col min="5379" max="5381" width="4.09765625" style="1" bestFit="1" customWidth="1"/>
    <col min="5382" max="5383" width="3.5" style="1" customWidth="1"/>
    <col min="5384" max="5385" width="3.69921875" style="1" customWidth="1"/>
    <col min="5386" max="5386" width="4.09765625" style="1" bestFit="1" customWidth="1"/>
    <col min="5387" max="5387" width="2.59765625" style="1" bestFit="1" customWidth="1"/>
    <col min="5388" max="5388" width="3.3984375" style="1" bestFit="1" customWidth="1"/>
    <col min="5389" max="5389" width="2.59765625" style="1" bestFit="1" customWidth="1"/>
    <col min="5390" max="5390" width="3.3984375" style="1" bestFit="1" customWidth="1"/>
    <col min="5391" max="5391" width="2.59765625" style="1" bestFit="1" customWidth="1"/>
    <col min="5392" max="5392" width="4.09765625" style="1" bestFit="1" customWidth="1"/>
    <col min="5393" max="5393" width="3.3984375" style="1" bestFit="1" customWidth="1"/>
    <col min="5394" max="5394" width="4.09765625" style="1" bestFit="1" customWidth="1"/>
    <col min="5395" max="5395" width="3.3984375" style="1" bestFit="1" customWidth="1"/>
    <col min="5396" max="5632" width="11" style="1"/>
    <col min="5633" max="5633" width="5.59765625" style="1" bestFit="1" customWidth="1"/>
    <col min="5634" max="5634" width="21.3984375" style="1" bestFit="1" customWidth="1"/>
    <col min="5635" max="5637" width="4.09765625" style="1" bestFit="1" customWidth="1"/>
    <col min="5638" max="5639" width="3.5" style="1" customWidth="1"/>
    <col min="5640" max="5641" width="3.69921875" style="1" customWidth="1"/>
    <col min="5642" max="5642" width="4.09765625" style="1" bestFit="1" customWidth="1"/>
    <col min="5643" max="5643" width="2.59765625" style="1" bestFit="1" customWidth="1"/>
    <col min="5644" max="5644" width="3.3984375" style="1" bestFit="1" customWidth="1"/>
    <col min="5645" max="5645" width="2.59765625" style="1" bestFit="1" customWidth="1"/>
    <col min="5646" max="5646" width="3.3984375" style="1" bestFit="1" customWidth="1"/>
    <col min="5647" max="5647" width="2.59765625" style="1" bestFit="1" customWidth="1"/>
    <col min="5648" max="5648" width="4.09765625" style="1" bestFit="1" customWidth="1"/>
    <col min="5649" max="5649" width="3.3984375" style="1" bestFit="1" customWidth="1"/>
    <col min="5650" max="5650" width="4.09765625" style="1" bestFit="1" customWidth="1"/>
    <col min="5651" max="5651" width="3.3984375" style="1" bestFit="1" customWidth="1"/>
    <col min="5652" max="5888" width="11" style="1"/>
    <col min="5889" max="5889" width="5.59765625" style="1" bestFit="1" customWidth="1"/>
    <col min="5890" max="5890" width="21.3984375" style="1" bestFit="1" customWidth="1"/>
    <col min="5891" max="5893" width="4.09765625" style="1" bestFit="1" customWidth="1"/>
    <col min="5894" max="5895" width="3.5" style="1" customWidth="1"/>
    <col min="5896" max="5897" width="3.69921875" style="1" customWidth="1"/>
    <col min="5898" max="5898" width="4.09765625" style="1" bestFit="1" customWidth="1"/>
    <col min="5899" max="5899" width="2.59765625" style="1" bestFit="1" customWidth="1"/>
    <col min="5900" max="5900" width="3.3984375" style="1" bestFit="1" customWidth="1"/>
    <col min="5901" max="5901" width="2.59765625" style="1" bestFit="1" customWidth="1"/>
    <col min="5902" max="5902" width="3.3984375" style="1" bestFit="1" customWidth="1"/>
    <col min="5903" max="5903" width="2.59765625" style="1" bestFit="1" customWidth="1"/>
    <col min="5904" max="5904" width="4.09765625" style="1" bestFit="1" customWidth="1"/>
    <col min="5905" max="5905" width="3.3984375" style="1" bestFit="1" customWidth="1"/>
    <col min="5906" max="5906" width="4.09765625" style="1" bestFit="1" customWidth="1"/>
    <col min="5907" max="5907" width="3.3984375" style="1" bestFit="1" customWidth="1"/>
    <col min="5908" max="6144" width="11" style="1"/>
    <col min="6145" max="6145" width="5.59765625" style="1" bestFit="1" customWidth="1"/>
    <col min="6146" max="6146" width="21.3984375" style="1" bestFit="1" customWidth="1"/>
    <col min="6147" max="6149" width="4.09765625" style="1" bestFit="1" customWidth="1"/>
    <col min="6150" max="6151" width="3.5" style="1" customWidth="1"/>
    <col min="6152" max="6153" width="3.69921875" style="1" customWidth="1"/>
    <col min="6154" max="6154" width="4.09765625" style="1" bestFit="1" customWidth="1"/>
    <col min="6155" max="6155" width="2.59765625" style="1" bestFit="1" customWidth="1"/>
    <col min="6156" max="6156" width="3.3984375" style="1" bestFit="1" customWidth="1"/>
    <col min="6157" max="6157" width="2.59765625" style="1" bestFit="1" customWidth="1"/>
    <col min="6158" max="6158" width="3.3984375" style="1" bestFit="1" customWidth="1"/>
    <col min="6159" max="6159" width="2.59765625" style="1" bestFit="1" customWidth="1"/>
    <col min="6160" max="6160" width="4.09765625" style="1" bestFit="1" customWidth="1"/>
    <col min="6161" max="6161" width="3.3984375" style="1" bestFit="1" customWidth="1"/>
    <col min="6162" max="6162" width="4.09765625" style="1" bestFit="1" customWidth="1"/>
    <col min="6163" max="6163" width="3.3984375" style="1" bestFit="1" customWidth="1"/>
    <col min="6164" max="6400" width="11" style="1"/>
    <col min="6401" max="6401" width="5.59765625" style="1" bestFit="1" customWidth="1"/>
    <col min="6402" max="6402" width="21.3984375" style="1" bestFit="1" customWidth="1"/>
    <col min="6403" max="6405" width="4.09765625" style="1" bestFit="1" customWidth="1"/>
    <col min="6406" max="6407" width="3.5" style="1" customWidth="1"/>
    <col min="6408" max="6409" width="3.69921875" style="1" customWidth="1"/>
    <col min="6410" max="6410" width="4.09765625" style="1" bestFit="1" customWidth="1"/>
    <col min="6411" max="6411" width="2.59765625" style="1" bestFit="1" customWidth="1"/>
    <col min="6412" max="6412" width="3.3984375" style="1" bestFit="1" customWidth="1"/>
    <col min="6413" max="6413" width="2.59765625" style="1" bestFit="1" customWidth="1"/>
    <col min="6414" max="6414" width="3.3984375" style="1" bestFit="1" customWidth="1"/>
    <col min="6415" max="6415" width="2.59765625" style="1" bestFit="1" customWidth="1"/>
    <col min="6416" max="6416" width="4.09765625" style="1" bestFit="1" customWidth="1"/>
    <col min="6417" max="6417" width="3.3984375" style="1" bestFit="1" customWidth="1"/>
    <col min="6418" max="6418" width="4.09765625" style="1" bestFit="1" customWidth="1"/>
    <col min="6419" max="6419" width="3.3984375" style="1" bestFit="1" customWidth="1"/>
    <col min="6420" max="6656" width="11" style="1"/>
    <col min="6657" max="6657" width="5.59765625" style="1" bestFit="1" customWidth="1"/>
    <col min="6658" max="6658" width="21.3984375" style="1" bestFit="1" customWidth="1"/>
    <col min="6659" max="6661" width="4.09765625" style="1" bestFit="1" customWidth="1"/>
    <col min="6662" max="6663" width="3.5" style="1" customWidth="1"/>
    <col min="6664" max="6665" width="3.69921875" style="1" customWidth="1"/>
    <col min="6666" max="6666" width="4.09765625" style="1" bestFit="1" customWidth="1"/>
    <col min="6667" max="6667" width="2.59765625" style="1" bestFit="1" customWidth="1"/>
    <col min="6668" max="6668" width="3.3984375" style="1" bestFit="1" customWidth="1"/>
    <col min="6669" max="6669" width="2.59765625" style="1" bestFit="1" customWidth="1"/>
    <col min="6670" max="6670" width="3.3984375" style="1" bestFit="1" customWidth="1"/>
    <col min="6671" max="6671" width="2.59765625" style="1" bestFit="1" customWidth="1"/>
    <col min="6672" max="6672" width="4.09765625" style="1" bestFit="1" customWidth="1"/>
    <col min="6673" max="6673" width="3.3984375" style="1" bestFit="1" customWidth="1"/>
    <col min="6674" max="6674" width="4.09765625" style="1" bestFit="1" customWidth="1"/>
    <col min="6675" max="6675" width="3.3984375" style="1" bestFit="1" customWidth="1"/>
    <col min="6676" max="6912" width="11" style="1"/>
    <col min="6913" max="6913" width="5.59765625" style="1" bestFit="1" customWidth="1"/>
    <col min="6914" max="6914" width="21.3984375" style="1" bestFit="1" customWidth="1"/>
    <col min="6915" max="6917" width="4.09765625" style="1" bestFit="1" customWidth="1"/>
    <col min="6918" max="6919" width="3.5" style="1" customWidth="1"/>
    <col min="6920" max="6921" width="3.69921875" style="1" customWidth="1"/>
    <col min="6922" max="6922" width="4.09765625" style="1" bestFit="1" customWidth="1"/>
    <col min="6923" max="6923" width="2.59765625" style="1" bestFit="1" customWidth="1"/>
    <col min="6924" max="6924" width="3.3984375" style="1" bestFit="1" customWidth="1"/>
    <col min="6925" max="6925" width="2.59765625" style="1" bestFit="1" customWidth="1"/>
    <col min="6926" max="6926" width="3.3984375" style="1" bestFit="1" customWidth="1"/>
    <col min="6927" max="6927" width="2.59765625" style="1" bestFit="1" customWidth="1"/>
    <col min="6928" max="6928" width="4.09765625" style="1" bestFit="1" customWidth="1"/>
    <col min="6929" max="6929" width="3.3984375" style="1" bestFit="1" customWidth="1"/>
    <col min="6930" max="6930" width="4.09765625" style="1" bestFit="1" customWidth="1"/>
    <col min="6931" max="6931" width="3.3984375" style="1" bestFit="1" customWidth="1"/>
    <col min="6932" max="7168" width="11" style="1"/>
    <col min="7169" max="7169" width="5.59765625" style="1" bestFit="1" customWidth="1"/>
    <col min="7170" max="7170" width="21.3984375" style="1" bestFit="1" customWidth="1"/>
    <col min="7171" max="7173" width="4.09765625" style="1" bestFit="1" customWidth="1"/>
    <col min="7174" max="7175" width="3.5" style="1" customWidth="1"/>
    <col min="7176" max="7177" width="3.69921875" style="1" customWidth="1"/>
    <col min="7178" max="7178" width="4.09765625" style="1" bestFit="1" customWidth="1"/>
    <col min="7179" max="7179" width="2.59765625" style="1" bestFit="1" customWidth="1"/>
    <col min="7180" max="7180" width="3.3984375" style="1" bestFit="1" customWidth="1"/>
    <col min="7181" max="7181" width="2.59765625" style="1" bestFit="1" customWidth="1"/>
    <col min="7182" max="7182" width="3.3984375" style="1" bestFit="1" customWidth="1"/>
    <col min="7183" max="7183" width="2.59765625" style="1" bestFit="1" customWidth="1"/>
    <col min="7184" max="7184" width="4.09765625" style="1" bestFit="1" customWidth="1"/>
    <col min="7185" max="7185" width="3.3984375" style="1" bestFit="1" customWidth="1"/>
    <col min="7186" max="7186" width="4.09765625" style="1" bestFit="1" customWidth="1"/>
    <col min="7187" max="7187" width="3.3984375" style="1" bestFit="1" customWidth="1"/>
    <col min="7188" max="7424" width="11" style="1"/>
    <col min="7425" max="7425" width="5.59765625" style="1" bestFit="1" customWidth="1"/>
    <col min="7426" max="7426" width="21.3984375" style="1" bestFit="1" customWidth="1"/>
    <col min="7427" max="7429" width="4.09765625" style="1" bestFit="1" customWidth="1"/>
    <col min="7430" max="7431" width="3.5" style="1" customWidth="1"/>
    <col min="7432" max="7433" width="3.69921875" style="1" customWidth="1"/>
    <col min="7434" max="7434" width="4.09765625" style="1" bestFit="1" customWidth="1"/>
    <col min="7435" max="7435" width="2.59765625" style="1" bestFit="1" customWidth="1"/>
    <col min="7436" max="7436" width="3.3984375" style="1" bestFit="1" customWidth="1"/>
    <col min="7437" max="7437" width="2.59765625" style="1" bestFit="1" customWidth="1"/>
    <col min="7438" max="7438" width="3.3984375" style="1" bestFit="1" customWidth="1"/>
    <col min="7439" max="7439" width="2.59765625" style="1" bestFit="1" customWidth="1"/>
    <col min="7440" max="7440" width="4.09765625" style="1" bestFit="1" customWidth="1"/>
    <col min="7441" max="7441" width="3.3984375" style="1" bestFit="1" customWidth="1"/>
    <col min="7442" max="7442" width="4.09765625" style="1" bestFit="1" customWidth="1"/>
    <col min="7443" max="7443" width="3.3984375" style="1" bestFit="1" customWidth="1"/>
    <col min="7444" max="7680" width="11" style="1"/>
    <col min="7681" max="7681" width="5.59765625" style="1" bestFit="1" customWidth="1"/>
    <col min="7682" max="7682" width="21.3984375" style="1" bestFit="1" customWidth="1"/>
    <col min="7683" max="7685" width="4.09765625" style="1" bestFit="1" customWidth="1"/>
    <col min="7686" max="7687" width="3.5" style="1" customWidth="1"/>
    <col min="7688" max="7689" width="3.69921875" style="1" customWidth="1"/>
    <col min="7690" max="7690" width="4.09765625" style="1" bestFit="1" customWidth="1"/>
    <col min="7691" max="7691" width="2.59765625" style="1" bestFit="1" customWidth="1"/>
    <col min="7692" max="7692" width="3.3984375" style="1" bestFit="1" customWidth="1"/>
    <col min="7693" max="7693" width="2.59765625" style="1" bestFit="1" customWidth="1"/>
    <col min="7694" max="7694" width="3.3984375" style="1" bestFit="1" customWidth="1"/>
    <col min="7695" max="7695" width="2.59765625" style="1" bestFit="1" customWidth="1"/>
    <col min="7696" max="7696" width="4.09765625" style="1" bestFit="1" customWidth="1"/>
    <col min="7697" max="7697" width="3.3984375" style="1" bestFit="1" customWidth="1"/>
    <col min="7698" max="7698" width="4.09765625" style="1" bestFit="1" customWidth="1"/>
    <col min="7699" max="7699" width="3.3984375" style="1" bestFit="1" customWidth="1"/>
    <col min="7700" max="7936" width="11" style="1"/>
    <col min="7937" max="7937" width="5.59765625" style="1" bestFit="1" customWidth="1"/>
    <col min="7938" max="7938" width="21.3984375" style="1" bestFit="1" customWidth="1"/>
    <col min="7939" max="7941" width="4.09765625" style="1" bestFit="1" customWidth="1"/>
    <col min="7942" max="7943" width="3.5" style="1" customWidth="1"/>
    <col min="7944" max="7945" width="3.69921875" style="1" customWidth="1"/>
    <col min="7946" max="7946" width="4.09765625" style="1" bestFit="1" customWidth="1"/>
    <col min="7947" max="7947" width="2.59765625" style="1" bestFit="1" customWidth="1"/>
    <col min="7948" max="7948" width="3.3984375" style="1" bestFit="1" customWidth="1"/>
    <col min="7949" max="7949" width="2.59765625" style="1" bestFit="1" customWidth="1"/>
    <col min="7950" max="7950" width="3.3984375" style="1" bestFit="1" customWidth="1"/>
    <col min="7951" max="7951" width="2.59765625" style="1" bestFit="1" customWidth="1"/>
    <col min="7952" max="7952" width="4.09765625" style="1" bestFit="1" customWidth="1"/>
    <col min="7953" max="7953" width="3.3984375" style="1" bestFit="1" customWidth="1"/>
    <col min="7954" max="7954" width="4.09765625" style="1" bestFit="1" customWidth="1"/>
    <col min="7955" max="7955" width="3.3984375" style="1" bestFit="1" customWidth="1"/>
    <col min="7956" max="8192" width="11" style="1"/>
    <col min="8193" max="8193" width="5.59765625" style="1" bestFit="1" customWidth="1"/>
    <col min="8194" max="8194" width="21.3984375" style="1" bestFit="1" customWidth="1"/>
    <col min="8195" max="8197" width="4.09765625" style="1" bestFit="1" customWidth="1"/>
    <col min="8198" max="8199" width="3.5" style="1" customWidth="1"/>
    <col min="8200" max="8201" width="3.69921875" style="1" customWidth="1"/>
    <col min="8202" max="8202" width="4.09765625" style="1" bestFit="1" customWidth="1"/>
    <col min="8203" max="8203" width="2.59765625" style="1" bestFit="1" customWidth="1"/>
    <col min="8204" max="8204" width="3.3984375" style="1" bestFit="1" customWidth="1"/>
    <col min="8205" max="8205" width="2.59765625" style="1" bestFit="1" customWidth="1"/>
    <col min="8206" max="8206" width="3.3984375" style="1" bestFit="1" customWidth="1"/>
    <col min="8207" max="8207" width="2.59765625" style="1" bestFit="1" customWidth="1"/>
    <col min="8208" max="8208" width="4.09765625" style="1" bestFit="1" customWidth="1"/>
    <col min="8209" max="8209" width="3.3984375" style="1" bestFit="1" customWidth="1"/>
    <col min="8210" max="8210" width="4.09765625" style="1" bestFit="1" customWidth="1"/>
    <col min="8211" max="8211" width="3.3984375" style="1" bestFit="1" customWidth="1"/>
    <col min="8212" max="8448" width="11" style="1"/>
    <col min="8449" max="8449" width="5.59765625" style="1" bestFit="1" customWidth="1"/>
    <col min="8450" max="8450" width="21.3984375" style="1" bestFit="1" customWidth="1"/>
    <col min="8451" max="8453" width="4.09765625" style="1" bestFit="1" customWidth="1"/>
    <col min="8454" max="8455" width="3.5" style="1" customWidth="1"/>
    <col min="8456" max="8457" width="3.69921875" style="1" customWidth="1"/>
    <col min="8458" max="8458" width="4.09765625" style="1" bestFit="1" customWidth="1"/>
    <col min="8459" max="8459" width="2.59765625" style="1" bestFit="1" customWidth="1"/>
    <col min="8460" max="8460" width="3.3984375" style="1" bestFit="1" customWidth="1"/>
    <col min="8461" max="8461" width="2.59765625" style="1" bestFit="1" customWidth="1"/>
    <col min="8462" max="8462" width="3.3984375" style="1" bestFit="1" customWidth="1"/>
    <col min="8463" max="8463" width="2.59765625" style="1" bestFit="1" customWidth="1"/>
    <col min="8464" max="8464" width="4.09765625" style="1" bestFit="1" customWidth="1"/>
    <col min="8465" max="8465" width="3.3984375" style="1" bestFit="1" customWidth="1"/>
    <col min="8466" max="8466" width="4.09765625" style="1" bestFit="1" customWidth="1"/>
    <col min="8467" max="8467" width="3.3984375" style="1" bestFit="1" customWidth="1"/>
    <col min="8468" max="8704" width="11" style="1"/>
    <col min="8705" max="8705" width="5.59765625" style="1" bestFit="1" customWidth="1"/>
    <col min="8706" max="8706" width="21.3984375" style="1" bestFit="1" customWidth="1"/>
    <col min="8707" max="8709" width="4.09765625" style="1" bestFit="1" customWidth="1"/>
    <col min="8710" max="8711" width="3.5" style="1" customWidth="1"/>
    <col min="8712" max="8713" width="3.69921875" style="1" customWidth="1"/>
    <col min="8714" max="8714" width="4.09765625" style="1" bestFit="1" customWidth="1"/>
    <col min="8715" max="8715" width="2.59765625" style="1" bestFit="1" customWidth="1"/>
    <col min="8716" max="8716" width="3.3984375" style="1" bestFit="1" customWidth="1"/>
    <col min="8717" max="8717" width="2.59765625" style="1" bestFit="1" customWidth="1"/>
    <col min="8718" max="8718" width="3.3984375" style="1" bestFit="1" customWidth="1"/>
    <col min="8719" max="8719" width="2.59765625" style="1" bestFit="1" customWidth="1"/>
    <col min="8720" max="8720" width="4.09765625" style="1" bestFit="1" customWidth="1"/>
    <col min="8721" max="8721" width="3.3984375" style="1" bestFit="1" customWidth="1"/>
    <col min="8722" max="8722" width="4.09765625" style="1" bestFit="1" customWidth="1"/>
    <col min="8723" max="8723" width="3.3984375" style="1" bestFit="1" customWidth="1"/>
    <col min="8724" max="8960" width="11" style="1"/>
    <col min="8961" max="8961" width="5.59765625" style="1" bestFit="1" customWidth="1"/>
    <col min="8962" max="8962" width="21.3984375" style="1" bestFit="1" customWidth="1"/>
    <col min="8963" max="8965" width="4.09765625" style="1" bestFit="1" customWidth="1"/>
    <col min="8966" max="8967" width="3.5" style="1" customWidth="1"/>
    <col min="8968" max="8969" width="3.69921875" style="1" customWidth="1"/>
    <col min="8970" max="8970" width="4.09765625" style="1" bestFit="1" customWidth="1"/>
    <col min="8971" max="8971" width="2.59765625" style="1" bestFit="1" customWidth="1"/>
    <col min="8972" max="8972" width="3.3984375" style="1" bestFit="1" customWidth="1"/>
    <col min="8973" max="8973" width="2.59765625" style="1" bestFit="1" customWidth="1"/>
    <col min="8974" max="8974" width="3.3984375" style="1" bestFit="1" customWidth="1"/>
    <col min="8975" max="8975" width="2.59765625" style="1" bestFit="1" customWidth="1"/>
    <col min="8976" max="8976" width="4.09765625" style="1" bestFit="1" customWidth="1"/>
    <col min="8977" max="8977" width="3.3984375" style="1" bestFit="1" customWidth="1"/>
    <col min="8978" max="8978" width="4.09765625" style="1" bestFit="1" customWidth="1"/>
    <col min="8979" max="8979" width="3.3984375" style="1" bestFit="1" customWidth="1"/>
    <col min="8980" max="9216" width="11" style="1"/>
    <col min="9217" max="9217" width="5.59765625" style="1" bestFit="1" customWidth="1"/>
    <col min="9218" max="9218" width="21.3984375" style="1" bestFit="1" customWidth="1"/>
    <col min="9219" max="9221" width="4.09765625" style="1" bestFit="1" customWidth="1"/>
    <col min="9222" max="9223" width="3.5" style="1" customWidth="1"/>
    <col min="9224" max="9225" width="3.69921875" style="1" customWidth="1"/>
    <col min="9226" max="9226" width="4.09765625" style="1" bestFit="1" customWidth="1"/>
    <col min="9227" max="9227" width="2.59765625" style="1" bestFit="1" customWidth="1"/>
    <col min="9228" max="9228" width="3.3984375" style="1" bestFit="1" customWidth="1"/>
    <col min="9229" max="9229" width="2.59765625" style="1" bestFit="1" customWidth="1"/>
    <col min="9230" max="9230" width="3.3984375" style="1" bestFit="1" customWidth="1"/>
    <col min="9231" max="9231" width="2.59765625" style="1" bestFit="1" customWidth="1"/>
    <col min="9232" max="9232" width="4.09765625" style="1" bestFit="1" customWidth="1"/>
    <col min="9233" max="9233" width="3.3984375" style="1" bestFit="1" customWidth="1"/>
    <col min="9234" max="9234" width="4.09765625" style="1" bestFit="1" customWidth="1"/>
    <col min="9235" max="9235" width="3.3984375" style="1" bestFit="1" customWidth="1"/>
    <col min="9236" max="9472" width="11" style="1"/>
    <col min="9473" max="9473" width="5.59765625" style="1" bestFit="1" customWidth="1"/>
    <col min="9474" max="9474" width="21.3984375" style="1" bestFit="1" customWidth="1"/>
    <col min="9475" max="9477" width="4.09765625" style="1" bestFit="1" customWidth="1"/>
    <col min="9478" max="9479" width="3.5" style="1" customWidth="1"/>
    <col min="9480" max="9481" width="3.69921875" style="1" customWidth="1"/>
    <col min="9482" max="9482" width="4.09765625" style="1" bestFit="1" customWidth="1"/>
    <col min="9483" max="9483" width="2.59765625" style="1" bestFit="1" customWidth="1"/>
    <col min="9484" max="9484" width="3.3984375" style="1" bestFit="1" customWidth="1"/>
    <col min="9485" max="9485" width="2.59765625" style="1" bestFit="1" customWidth="1"/>
    <col min="9486" max="9486" width="3.3984375" style="1" bestFit="1" customWidth="1"/>
    <col min="9487" max="9487" width="2.59765625" style="1" bestFit="1" customWidth="1"/>
    <col min="9488" max="9488" width="4.09765625" style="1" bestFit="1" customWidth="1"/>
    <col min="9489" max="9489" width="3.3984375" style="1" bestFit="1" customWidth="1"/>
    <col min="9490" max="9490" width="4.09765625" style="1" bestFit="1" customWidth="1"/>
    <col min="9491" max="9491" width="3.3984375" style="1" bestFit="1" customWidth="1"/>
    <col min="9492" max="9728" width="11" style="1"/>
    <col min="9729" max="9729" width="5.59765625" style="1" bestFit="1" customWidth="1"/>
    <col min="9730" max="9730" width="21.3984375" style="1" bestFit="1" customWidth="1"/>
    <col min="9731" max="9733" width="4.09765625" style="1" bestFit="1" customWidth="1"/>
    <col min="9734" max="9735" width="3.5" style="1" customWidth="1"/>
    <col min="9736" max="9737" width="3.69921875" style="1" customWidth="1"/>
    <col min="9738" max="9738" width="4.09765625" style="1" bestFit="1" customWidth="1"/>
    <col min="9739" max="9739" width="2.59765625" style="1" bestFit="1" customWidth="1"/>
    <col min="9740" max="9740" width="3.3984375" style="1" bestFit="1" customWidth="1"/>
    <col min="9741" max="9741" width="2.59765625" style="1" bestFit="1" customWidth="1"/>
    <col min="9742" max="9742" width="3.3984375" style="1" bestFit="1" customWidth="1"/>
    <col min="9743" max="9743" width="2.59765625" style="1" bestFit="1" customWidth="1"/>
    <col min="9744" max="9744" width="4.09765625" style="1" bestFit="1" customWidth="1"/>
    <col min="9745" max="9745" width="3.3984375" style="1" bestFit="1" customWidth="1"/>
    <col min="9746" max="9746" width="4.09765625" style="1" bestFit="1" customWidth="1"/>
    <col min="9747" max="9747" width="3.3984375" style="1" bestFit="1" customWidth="1"/>
    <col min="9748" max="9984" width="11" style="1"/>
    <col min="9985" max="9985" width="5.59765625" style="1" bestFit="1" customWidth="1"/>
    <col min="9986" max="9986" width="21.3984375" style="1" bestFit="1" customWidth="1"/>
    <col min="9987" max="9989" width="4.09765625" style="1" bestFit="1" customWidth="1"/>
    <col min="9990" max="9991" width="3.5" style="1" customWidth="1"/>
    <col min="9992" max="9993" width="3.69921875" style="1" customWidth="1"/>
    <col min="9994" max="9994" width="4.09765625" style="1" bestFit="1" customWidth="1"/>
    <col min="9995" max="9995" width="2.59765625" style="1" bestFit="1" customWidth="1"/>
    <col min="9996" max="9996" width="3.3984375" style="1" bestFit="1" customWidth="1"/>
    <col min="9997" max="9997" width="2.59765625" style="1" bestFit="1" customWidth="1"/>
    <col min="9998" max="9998" width="3.3984375" style="1" bestFit="1" customWidth="1"/>
    <col min="9999" max="9999" width="2.59765625" style="1" bestFit="1" customWidth="1"/>
    <col min="10000" max="10000" width="4.09765625" style="1" bestFit="1" customWidth="1"/>
    <col min="10001" max="10001" width="3.3984375" style="1" bestFit="1" customWidth="1"/>
    <col min="10002" max="10002" width="4.09765625" style="1" bestFit="1" customWidth="1"/>
    <col min="10003" max="10003" width="3.3984375" style="1" bestFit="1" customWidth="1"/>
    <col min="10004" max="10240" width="11" style="1"/>
    <col min="10241" max="10241" width="5.59765625" style="1" bestFit="1" customWidth="1"/>
    <col min="10242" max="10242" width="21.3984375" style="1" bestFit="1" customWidth="1"/>
    <col min="10243" max="10245" width="4.09765625" style="1" bestFit="1" customWidth="1"/>
    <col min="10246" max="10247" width="3.5" style="1" customWidth="1"/>
    <col min="10248" max="10249" width="3.69921875" style="1" customWidth="1"/>
    <col min="10250" max="10250" width="4.09765625" style="1" bestFit="1" customWidth="1"/>
    <col min="10251" max="10251" width="2.59765625" style="1" bestFit="1" customWidth="1"/>
    <col min="10252" max="10252" width="3.3984375" style="1" bestFit="1" customWidth="1"/>
    <col min="10253" max="10253" width="2.59765625" style="1" bestFit="1" customWidth="1"/>
    <col min="10254" max="10254" width="3.3984375" style="1" bestFit="1" customWidth="1"/>
    <col min="10255" max="10255" width="2.59765625" style="1" bestFit="1" customWidth="1"/>
    <col min="10256" max="10256" width="4.09765625" style="1" bestFit="1" customWidth="1"/>
    <col min="10257" max="10257" width="3.3984375" style="1" bestFit="1" customWidth="1"/>
    <col min="10258" max="10258" width="4.09765625" style="1" bestFit="1" customWidth="1"/>
    <col min="10259" max="10259" width="3.3984375" style="1" bestFit="1" customWidth="1"/>
    <col min="10260" max="10496" width="11" style="1"/>
    <col min="10497" max="10497" width="5.59765625" style="1" bestFit="1" customWidth="1"/>
    <col min="10498" max="10498" width="21.3984375" style="1" bestFit="1" customWidth="1"/>
    <col min="10499" max="10501" width="4.09765625" style="1" bestFit="1" customWidth="1"/>
    <col min="10502" max="10503" width="3.5" style="1" customWidth="1"/>
    <col min="10504" max="10505" width="3.69921875" style="1" customWidth="1"/>
    <col min="10506" max="10506" width="4.09765625" style="1" bestFit="1" customWidth="1"/>
    <col min="10507" max="10507" width="2.59765625" style="1" bestFit="1" customWidth="1"/>
    <col min="10508" max="10508" width="3.3984375" style="1" bestFit="1" customWidth="1"/>
    <col min="10509" max="10509" width="2.59765625" style="1" bestFit="1" customWidth="1"/>
    <col min="10510" max="10510" width="3.3984375" style="1" bestFit="1" customWidth="1"/>
    <col min="10511" max="10511" width="2.59765625" style="1" bestFit="1" customWidth="1"/>
    <col min="10512" max="10512" width="4.09765625" style="1" bestFit="1" customWidth="1"/>
    <col min="10513" max="10513" width="3.3984375" style="1" bestFit="1" customWidth="1"/>
    <col min="10514" max="10514" width="4.09765625" style="1" bestFit="1" customWidth="1"/>
    <col min="10515" max="10515" width="3.3984375" style="1" bestFit="1" customWidth="1"/>
    <col min="10516" max="10752" width="11" style="1"/>
    <col min="10753" max="10753" width="5.59765625" style="1" bestFit="1" customWidth="1"/>
    <col min="10754" max="10754" width="21.3984375" style="1" bestFit="1" customWidth="1"/>
    <col min="10755" max="10757" width="4.09765625" style="1" bestFit="1" customWidth="1"/>
    <col min="10758" max="10759" width="3.5" style="1" customWidth="1"/>
    <col min="10760" max="10761" width="3.69921875" style="1" customWidth="1"/>
    <col min="10762" max="10762" width="4.09765625" style="1" bestFit="1" customWidth="1"/>
    <col min="10763" max="10763" width="2.59765625" style="1" bestFit="1" customWidth="1"/>
    <col min="10764" max="10764" width="3.3984375" style="1" bestFit="1" customWidth="1"/>
    <col min="10765" max="10765" width="2.59765625" style="1" bestFit="1" customWidth="1"/>
    <col min="10766" max="10766" width="3.3984375" style="1" bestFit="1" customWidth="1"/>
    <col min="10767" max="10767" width="2.59765625" style="1" bestFit="1" customWidth="1"/>
    <col min="10768" max="10768" width="4.09765625" style="1" bestFit="1" customWidth="1"/>
    <col min="10769" max="10769" width="3.3984375" style="1" bestFit="1" customWidth="1"/>
    <col min="10770" max="10770" width="4.09765625" style="1" bestFit="1" customWidth="1"/>
    <col min="10771" max="10771" width="3.3984375" style="1" bestFit="1" customWidth="1"/>
    <col min="10772" max="11008" width="11" style="1"/>
    <col min="11009" max="11009" width="5.59765625" style="1" bestFit="1" customWidth="1"/>
    <col min="11010" max="11010" width="21.3984375" style="1" bestFit="1" customWidth="1"/>
    <col min="11011" max="11013" width="4.09765625" style="1" bestFit="1" customWidth="1"/>
    <col min="11014" max="11015" width="3.5" style="1" customWidth="1"/>
    <col min="11016" max="11017" width="3.69921875" style="1" customWidth="1"/>
    <col min="11018" max="11018" width="4.09765625" style="1" bestFit="1" customWidth="1"/>
    <col min="11019" max="11019" width="2.59765625" style="1" bestFit="1" customWidth="1"/>
    <col min="11020" max="11020" width="3.3984375" style="1" bestFit="1" customWidth="1"/>
    <col min="11021" max="11021" width="2.59765625" style="1" bestFit="1" customWidth="1"/>
    <col min="11022" max="11022" width="3.3984375" style="1" bestFit="1" customWidth="1"/>
    <col min="11023" max="11023" width="2.59765625" style="1" bestFit="1" customWidth="1"/>
    <col min="11024" max="11024" width="4.09765625" style="1" bestFit="1" customWidth="1"/>
    <col min="11025" max="11025" width="3.3984375" style="1" bestFit="1" customWidth="1"/>
    <col min="11026" max="11026" width="4.09765625" style="1" bestFit="1" customWidth="1"/>
    <col min="11027" max="11027" width="3.3984375" style="1" bestFit="1" customWidth="1"/>
    <col min="11028" max="11264" width="11" style="1"/>
    <col min="11265" max="11265" width="5.59765625" style="1" bestFit="1" customWidth="1"/>
    <col min="11266" max="11266" width="21.3984375" style="1" bestFit="1" customWidth="1"/>
    <col min="11267" max="11269" width="4.09765625" style="1" bestFit="1" customWidth="1"/>
    <col min="11270" max="11271" width="3.5" style="1" customWidth="1"/>
    <col min="11272" max="11273" width="3.69921875" style="1" customWidth="1"/>
    <col min="11274" max="11274" width="4.09765625" style="1" bestFit="1" customWidth="1"/>
    <col min="11275" max="11275" width="2.59765625" style="1" bestFit="1" customWidth="1"/>
    <col min="11276" max="11276" width="3.3984375" style="1" bestFit="1" customWidth="1"/>
    <col min="11277" max="11277" width="2.59765625" style="1" bestFit="1" customWidth="1"/>
    <col min="11278" max="11278" width="3.3984375" style="1" bestFit="1" customWidth="1"/>
    <col min="11279" max="11279" width="2.59765625" style="1" bestFit="1" customWidth="1"/>
    <col min="11280" max="11280" width="4.09765625" style="1" bestFit="1" customWidth="1"/>
    <col min="11281" max="11281" width="3.3984375" style="1" bestFit="1" customWidth="1"/>
    <col min="11282" max="11282" width="4.09765625" style="1" bestFit="1" customWidth="1"/>
    <col min="11283" max="11283" width="3.3984375" style="1" bestFit="1" customWidth="1"/>
    <col min="11284" max="11520" width="11" style="1"/>
    <col min="11521" max="11521" width="5.59765625" style="1" bestFit="1" customWidth="1"/>
    <col min="11522" max="11522" width="21.3984375" style="1" bestFit="1" customWidth="1"/>
    <col min="11523" max="11525" width="4.09765625" style="1" bestFit="1" customWidth="1"/>
    <col min="11526" max="11527" width="3.5" style="1" customWidth="1"/>
    <col min="11528" max="11529" width="3.69921875" style="1" customWidth="1"/>
    <col min="11530" max="11530" width="4.09765625" style="1" bestFit="1" customWidth="1"/>
    <col min="11531" max="11531" width="2.59765625" style="1" bestFit="1" customWidth="1"/>
    <col min="11532" max="11532" width="3.3984375" style="1" bestFit="1" customWidth="1"/>
    <col min="11533" max="11533" width="2.59765625" style="1" bestFit="1" customWidth="1"/>
    <col min="11534" max="11534" width="3.3984375" style="1" bestFit="1" customWidth="1"/>
    <col min="11535" max="11535" width="2.59765625" style="1" bestFit="1" customWidth="1"/>
    <col min="11536" max="11536" width="4.09765625" style="1" bestFit="1" customWidth="1"/>
    <col min="11537" max="11537" width="3.3984375" style="1" bestFit="1" customWidth="1"/>
    <col min="11538" max="11538" width="4.09765625" style="1" bestFit="1" customWidth="1"/>
    <col min="11539" max="11539" width="3.3984375" style="1" bestFit="1" customWidth="1"/>
    <col min="11540" max="11776" width="11" style="1"/>
    <col min="11777" max="11777" width="5.59765625" style="1" bestFit="1" customWidth="1"/>
    <col min="11778" max="11778" width="21.3984375" style="1" bestFit="1" customWidth="1"/>
    <col min="11779" max="11781" width="4.09765625" style="1" bestFit="1" customWidth="1"/>
    <col min="11782" max="11783" width="3.5" style="1" customWidth="1"/>
    <col min="11784" max="11785" width="3.69921875" style="1" customWidth="1"/>
    <col min="11786" max="11786" width="4.09765625" style="1" bestFit="1" customWidth="1"/>
    <col min="11787" max="11787" width="2.59765625" style="1" bestFit="1" customWidth="1"/>
    <col min="11788" max="11788" width="3.3984375" style="1" bestFit="1" customWidth="1"/>
    <col min="11789" max="11789" width="2.59765625" style="1" bestFit="1" customWidth="1"/>
    <col min="11790" max="11790" width="3.3984375" style="1" bestFit="1" customWidth="1"/>
    <col min="11791" max="11791" width="2.59765625" style="1" bestFit="1" customWidth="1"/>
    <col min="11792" max="11792" width="4.09765625" style="1" bestFit="1" customWidth="1"/>
    <col min="11793" max="11793" width="3.3984375" style="1" bestFit="1" customWidth="1"/>
    <col min="11794" max="11794" width="4.09765625" style="1" bestFit="1" customWidth="1"/>
    <col min="11795" max="11795" width="3.3984375" style="1" bestFit="1" customWidth="1"/>
    <col min="11796" max="12032" width="11" style="1"/>
    <col min="12033" max="12033" width="5.59765625" style="1" bestFit="1" customWidth="1"/>
    <col min="12034" max="12034" width="21.3984375" style="1" bestFit="1" customWidth="1"/>
    <col min="12035" max="12037" width="4.09765625" style="1" bestFit="1" customWidth="1"/>
    <col min="12038" max="12039" width="3.5" style="1" customWidth="1"/>
    <col min="12040" max="12041" width="3.69921875" style="1" customWidth="1"/>
    <col min="12042" max="12042" width="4.09765625" style="1" bestFit="1" customWidth="1"/>
    <col min="12043" max="12043" width="2.59765625" style="1" bestFit="1" customWidth="1"/>
    <col min="12044" max="12044" width="3.3984375" style="1" bestFit="1" customWidth="1"/>
    <col min="12045" max="12045" width="2.59765625" style="1" bestFit="1" customWidth="1"/>
    <col min="12046" max="12046" width="3.3984375" style="1" bestFit="1" customWidth="1"/>
    <col min="12047" max="12047" width="2.59765625" style="1" bestFit="1" customWidth="1"/>
    <col min="12048" max="12048" width="4.09765625" style="1" bestFit="1" customWidth="1"/>
    <col min="12049" max="12049" width="3.3984375" style="1" bestFit="1" customWidth="1"/>
    <col min="12050" max="12050" width="4.09765625" style="1" bestFit="1" customWidth="1"/>
    <col min="12051" max="12051" width="3.3984375" style="1" bestFit="1" customWidth="1"/>
    <col min="12052" max="12288" width="11" style="1"/>
    <col min="12289" max="12289" width="5.59765625" style="1" bestFit="1" customWidth="1"/>
    <col min="12290" max="12290" width="21.3984375" style="1" bestFit="1" customWidth="1"/>
    <col min="12291" max="12293" width="4.09765625" style="1" bestFit="1" customWidth="1"/>
    <col min="12294" max="12295" width="3.5" style="1" customWidth="1"/>
    <col min="12296" max="12297" width="3.69921875" style="1" customWidth="1"/>
    <col min="12298" max="12298" width="4.09765625" style="1" bestFit="1" customWidth="1"/>
    <col min="12299" max="12299" width="2.59765625" style="1" bestFit="1" customWidth="1"/>
    <col min="12300" max="12300" width="3.3984375" style="1" bestFit="1" customWidth="1"/>
    <col min="12301" max="12301" width="2.59765625" style="1" bestFit="1" customWidth="1"/>
    <col min="12302" max="12302" width="3.3984375" style="1" bestFit="1" customWidth="1"/>
    <col min="12303" max="12303" width="2.59765625" style="1" bestFit="1" customWidth="1"/>
    <col min="12304" max="12304" width="4.09765625" style="1" bestFit="1" customWidth="1"/>
    <col min="12305" max="12305" width="3.3984375" style="1" bestFit="1" customWidth="1"/>
    <col min="12306" max="12306" width="4.09765625" style="1" bestFit="1" customWidth="1"/>
    <col min="12307" max="12307" width="3.3984375" style="1" bestFit="1" customWidth="1"/>
    <col min="12308" max="12544" width="11" style="1"/>
    <col min="12545" max="12545" width="5.59765625" style="1" bestFit="1" customWidth="1"/>
    <col min="12546" max="12546" width="21.3984375" style="1" bestFit="1" customWidth="1"/>
    <col min="12547" max="12549" width="4.09765625" style="1" bestFit="1" customWidth="1"/>
    <col min="12550" max="12551" width="3.5" style="1" customWidth="1"/>
    <col min="12552" max="12553" width="3.69921875" style="1" customWidth="1"/>
    <col min="12554" max="12554" width="4.09765625" style="1" bestFit="1" customWidth="1"/>
    <col min="12555" max="12555" width="2.59765625" style="1" bestFit="1" customWidth="1"/>
    <col min="12556" max="12556" width="3.3984375" style="1" bestFit="1" customWidth="1"/>
    <col min="12557" max="12557" width="2.59765625" style="1" bestFit="1" customWidth="1"/>
    <col min="12558" max="12558" width="3.3984375" style="1" bestFit="1" customWidth="1"/>
    <col min="12559" max="12559" width="2.59765625" style="1" bestFit="1" customWidth="1"/>
    <col min="12560" max="12560" width="4.09765625" style="1" bestFit="1" customWidth="1"/>
    <col min="12561" max="12561" width="3.3984375" style="1" bestFit="1" customWidth="1"/>
    <col min="12562" max="12562" width="4.09765625" style="1" bestFit="1" customWidth="1"/>
    <col min="12563" max="12563" width="3.3984375" style="1" bestFit="1" customWidth="1"/>
    <col min="12564" max="12800" width="11" style="1"/>
    <col min="12801" max="12801" width="5.59765625" style="1" bestFit="1" customWidth="1"/>
    <col min="12802" max="12802" width="21.3984375" style="1" bestFit="1" customWidth="1"/>
    <col min="12803" max="12805" width="4.09765625" style="1" bestFit="1" customWidth="1"/>
    <col min="12806" max="12807" width="3.5" style="1" customWidth="1"/>
    <col min="12808" max="12809" width="3.69921875" style="1" customWidth="1"/>
    <col min="12810" max="12810" width="4.09765625" style="1" bestFit="1" customWidth="1"/>
    <col min="12811" max="12811" width="2.59765625" style="1" bestFit="1" customWidth="1"/>
    <col min="12812" max="12812" width="3.3984375" style="1" bestFit="1" customWidth="1"/>
    <col min="12813" max="12813" width="2.59765625" style="1" bestFit="1" customWidth="1"/>
    <col min="12814" max="12814" width="3.3984375" style="1" bestFit="1" customWidth="1"/>
    <col min="12815" max="12815" width="2.59765625" style="1" bestFit="1" customWidth="1"/>
    <col min="12816" max="12816" width="4.09765625" style="1" bestFit="1" customWidth="1"/>
    <col min="12817" max="12817" width="3.3984375" style="1" bestFit="1" customWidth="1"/>
    <col min="12818" max="12818" width="4.09765625" style="1" bestFit="1" customWidth="1"/>
    <col min="12819" max="12819" width="3.3984375" style="1" bestFit="1" customWidth="1"/>
    <col min="12820" max="13056" width="11" style="1"/>
    <col min="13057" max="13057" width="5.59765625" style="1" bestFit="1" customWidth="1"/>
    <col min="13058" max="13058" width="21.3984375" style="1" bestFit="1" customWidth="1"/>
    <col min="13059" max="13061" width="4.09765625" style="1" bestFit="1" customWidth="1"/>
    <col min="13062" max="13063" width="3.5" style="1" customWidth="1"/>
    <col min="13064" max="13065" width="3.69921875" style="1" customWidth="1"/>
    <col min="13066" max="13066" width="4.09765625" style="1" bestFit="1" customWidth="1"/>
    <col min="13067" max="13067" width="2.59765625" style="1" bestFit="1" customWidth="1"/>
    <col min="13068" max="13068" width="3.3984375" style="1" bestFit="1" customWidth="1"/>
    <col min="13069" max="13069" width="2.59765625" style="1" bestFit="1" customWidth="1"/>
    <col min="13070" max="13070" width="3.3984375" style="1" bestFit="1" customWidth="1"/>
    <col min="13071" max="13071" width="2.59765625" style="1" bestFit="1" customWidth="1"/>
    <col min="13072" max="13072" width="4.09765625" style="1" bestFit="1" customWidth="1"/>
    <col min="13073" max="13073" width="3.3984375" style="1" bestFit="1" customWidth="1"/>
    <col min="13074" max="13074" width="4.09765625" style="1" bestFit="1" customWidth="1"/>
    <col min="13075" max="13075" width="3.3984375" style="1" bestFit="1" customWidth="1"/>
    <col min="13076" max="13312" width="11" style="1"/>
    <col min="13313" max="13313" width="5.59765625" style="1" bestFit="1" customWidth="1"/>
    <col min="13314" max="13314" width="21.3984375" style="1" bestFit="1" customWidth="1"/>
    <col min="13315" max="13317" width="4.09765625" style="1" bestFit="1" customWidth="1"/>
    <col min="13318" max="13319" width="3.5" style="1" customWidth="1"/>
    <col min="13320" max="13321" width="3.69921875" style="1" customWidth="1"/>
    <col min="13322" max="13322" width="4.09765625" style="1" bestFit="1" customWidth="1"/>
    <col min="13323" max="13323" width="2.59765625" style="1" bestFit="1" customWidth="1"/>
    <col min="13324" max="13324" width="3.3984375" style="1" bestFit="1" customWidth="1"/>
    <col min="13325" max="13325" width="2.59765625" style="1" bestFit="1" customWidth="1"/>
    <col min="13326" max="13326" width="3.3984375" style="1" bestFit="1" customWidth="1"/>
    <col min="13327" max="13327" width="2.59765625" style="1" bestFit="1" customWidth="1"/>
    <col min="13328" max="13328" width="4.09765625" style="1" bestFit="1" customWidth="1"/>
    <col min="13329" max="13329" width="3.3984375" style="1" bestFit="1" customWidth="1"/>
    <col min="13330" max="13330" width="4.09765625" style="1" bestFit="1" customWidth="1"/>
    <col min="13331" max="13331" width="3.3984375" style="1" bestFit="1" customWidth="1"/>
    <col min="13332" max="13568" width="11" style="1"/>
    <col min="13569" max="13569" width="5.59765625" style="1" bestFit="1" customWidth="1"/>
    <col min="13570" max="13570" width="21.3984375" style="1" bestFit="1" customWidth="1"/>
    <col min="13571" max="13573" width="4.09765625" style="1" bestFit="1" customWidth="1"/>
    <col min="13574" max="13575" width="3.5" style="1" customWidth="1"/>
    <col min="13576" max="13577" width="3.69921875" style="1" customWidth="1"/>
    <col min="13578" max="13578" width="4.09765625" style="1" bestFit="1" customWidth="1"/>
    <col min="13579" max="13579" width="2.59765625" style="1" bestFit="1" customWidth="1"/>
    <col min="13580" max="13580" width="3.3984375" style="1" bestFit="1" customWidth="1"/>
    <col min="13581" max="13581" width="2.59765625" style="1" bestFit="1" customWidth="1"/>
    <col min="13582" max="13582" width="3.3984375" style="1" bestFit="1" customWidth="1"/>
    <col min="13583" max="13583" width="2.59765625" style="1" bestFit="1" customWidth="1"/>
    <col min="13584" max="13584" width="4.09765625" style="1" bestFit="1" customWidth="1"/>
    <col min="13585" max="13585" width="3.3984375" style="1" bestFit="1" customWidth="1"/>
    <col min="13586" max="13586" width="4.09765625" style="1" bestFit="1" customWidth="1"/>
    <col min="13587" max="13587" width="3.3984375" style="1" bestFit="1" customWidth="1"/>
    <col min="13588" max="13824" width="11" style="1"/>
    <col min="13825" max="13825" width="5.59765625" style="1" bestFit="1" customWidth="1"/>
    <col min="13826" max="13826" width="21.3984375" style="1" bestFit="1" customWidth="1"/>
    <col min="13827" max="13829" width="4.09765625" style="1" bestFit="1" customWidth="1"/>
    <col min="13830" max="13831" width="3.5" style="1" customWidth="1"/>
    <col min="13832" max="13833" width="3.69921875" style="1" customWidth="1"/>
    <col min="13834" max="13834" width="4.09765625" style="1" bestFit="1" customWidth="1"/>
    <col min="13835" max="13835" width="2.59765625" style="1" bestFit="1" customWidth="1"/>
    <col min="13836" max="13836" width="3.3984375" style="1" bestFit="1" customWidth="1"/>
    <col min="13837" max="13837" width="2.59765625" style="1" bestFit="1" customWidth="1"/>
    <col min="13838" max="13838" width="3.3984375" style="1" bestFit="1" customWidth="1"/>
    <col min="13839" max="13839" width="2.59765625" style="1" bestFit="1" customWidth="1"/>
    <col min="13840" max="13840" width="4.09765625" style="1" bestFit="1" customWidth="1"/>
    <col min="13841" max="13841" width="3.3984375" style="1" bestFit="1" customWidth="1"/>
    <col min="13842" max="13842" width="4.09765625" style="1" bestFit="1" customWidth="1"/>
    <col min="13843" max="13843" width="3.3984375" style="1" bestFit="1" customWidth="1"/>
    <col min="13844" max="14080" width="11" style="1"/>
    <col min="14081" max="14081" width="5.59765625" style="1" bestFit="1" customWidth="1"/>
    <col min="14082" max="14082" width="21.3984375" style="1" bestFit="1" customWidth="1"/>
    <col min="14083" max="14085" width="4.09765625" style="1" bestFit="1" customWidth="1"/>
    <col min="14086" max="14087" width="3.5" style="1" customWidth="1"/>
    <col min="14088" max="14089" width="3.69921875" style="1" customWidth="1"/>
    <col min="14090" max="14090" width="4.09765625" style="1" bestFit="1" customWidth="1"/>
    <col min="14091" max="14091" width="2.59765625" style="1" bestFit="1" customWidth="1"/>
    <col min="14092" max="14092" width="3.3984375" style="1" bestFit="1" customWidth="1"/>
    <col min="14093" max="14093" width="2.59765625" style="1" bestFit="1" customWidth="1"/>
    <col min="14094" max="14094" width="3.3984375" style="1" bestFit="1" customWidth="1"/>
    <col min="14095" max="14095" width="2.59765625" style="1" bestFit="1" customWidth="1"/>
    <col min="14096" max="14096" width="4.09765625" style="1" bestFit="1" customWidth="1"/>
    <col min="14097" max="14097" width="3.3984375" style="1" bestFit="1" customWidth="1"/>
    <col min="14098" max="14098" width="4.09765625" style="1" bestFit="1" customWidth="1"/>
    <col min="14099" max="14099" width="3.3984375" style="1" bestFit="1" customWidth="1"/>
    <col min="14100" max="14336" width="11" style="1"/>
    <col min="14337" max="14337" width="5.59765625" style="1" bestFit="1" customWidth="1"/>
    <col min="14338" max="14338" width="21.3984375" style="1" bestFit="1" customWidth="1"/>
    <col min="14339" max="14341" width="4.09765625" style="1" bestFit="1" customWidth="1"/>
    <col min="14342" max="14343" width="3.5" style="1" customWidth="1"/>
    <col min="14344" max="14345" width="3.69921875" style="1" customWidth="1"/>
    <col min="14346" max="14346" width="4.09765625" style="1" bestFit="1" customWidth="1"/>
    <col min="14347" max="14347" width="2.59765625" style="1" bestFit="1" customWidth="1"/>
    <col min="14348" max="14348" width="3.3984375" style="1" bestFit="1" customWidth="1"/>
    <col min="14349" max="14349" width="2.59765625" style="1" bestFit="1" customWidth="1"/>
    <col min="14350" max="14350" width="3.3984375" style="1" bestFit="1" customWidth="1"/>
    <col min="14351" max="14351" width="2.59765625" style="1" bestFit="1" customWidth="1"/>
    <col min="14352" max="14352" width="4.09765625" style="1" bestFit="1" customWidth="1"/>
    <col min="14353" max="14353" width="3.3984375" style="1" bestFit="1" customWidth="1"/>
    <col min="14354" max="14354" width="4.09765625" style="1" bestFit="1" customWidth="1"/>
    <col min="14355" max="14355" width="3.3984375" style="1" bestFit="1" customWidth="1"/>
    <col min="14356" max="14592" width="11" style="1"/>
    <col min="14593" max="14593" width="5.59765625" style="1" bestFit="1" customWidth="1"/>
    <col min="14594" max="14594" width="21.3984375" style="1" bestFit="1" customWidth="1"/>
    <col min="14595" max="14597" width="4.09765625" style="1" bestFit="1" customWidth="1"/>
    <col min="14598" max="14599" width="3.5" style="1" customWidth="1"/>
    <col min="14600" max="14601" width="3.69921875" style="1" customWidth="1"/>
    <col min="14602" max="14602" width="4.09765625" style="1" bestFit="1" customWidth="1"/>
    <col min="14603" max="14603" width="2.59765625" style="1" bestFit="1" customWidth="1"/>
    <col min="14604" max="14604" width="3.3984375" style="1" bestFit="1" customWidth="1"/>
    <col min="14605" max="14605" width="2.59765625" style="1" bestFit="1" customWidth="1"/>
    <col min="14606" max="14606" width="3.3984375" style="1" bestFit="1" customWidth="1"/>
    <col min="14607" max="14607" width="2.59765625" style="1" bestFit="1" customWidth="1"/>
    <col min="14608" max="14608" width="4.09765625" style="1" bestFit="1" customWidth="1"/>
    <col min="14609" max="14609" width="3.3984375" style="1" bestFit="1" customWidth="1"/>
    <col min="14610" max="14610" width="4.09765625" style="1" bestFit="1" customWidth="1"/>
    <col min="14611" max="14611" width="3.3984375" style="1" bestFit="1" customWidth="1"/>
    <col min="14612" max="14848" width="11" style="1"/>
    <col min="14849" max="14849" width="5.59765625" style="1" bestFit="1" customWidth="1"/>
    <col min="14850" max="14850" width="21.3984375" style="1" bestFit="1" customWidth="1"/>
    <col min="14851" max="14853" width="4.09765625" style="1" bestFit="1" customWidth="1"/>
    <col min="14854" max="14855" width="3.5" style="1" customWidth="1"/>
    <col min="14856" max="14857" width="3.69921875" style="1" customWidth="1"/>
    <col min="14858" max="14858" width="4.09765625" style="1" bestFit="1" customWidth="1"/>
    <col min="14859" max="14859" width="2.59765625" style="1" bestFit="1" customWidth="1"/>
    <col min="14860" max="14860" width="3.3984375" style="1" bestFit="1" customWidth="1"/>
    <col min="14861" max="14861" width="2.59765625" style="1" bestFit="1" customWidth="1"/>
    <col min="14862" max="14862" width="3.3984375" style="1" bestFit="1" customWidth="1"/>
    <col min="14863" max="14863" width="2.59765625" style="1" bestFit="1" customWidth="1"/>
    <col min="14864" max="14864" width="4.09765625" style="1" bestFit="1" customWidth="1"/>
    <col min="14865" max="14865" width="3.3984375" style="1" bestFit="1" customWidth="1"/>
    <col min="14866" max="14866" width="4.09765625" style="1" bestFit="1" customWidth="1"/>
    <col min="14867" max="14867" width="3.3984375" style="1" bestFit="1" customWidth="1"/>
    <col min="14868" max="15104" width="11" style="1"/>
    <col min="15105" max="15105" width="5.59765625" style="1" bestFit="1" customWidth="1"/>
    <col min="15106" max="15106" width="21.3984375" style="1" bestFit="1" customWidth="1"/>
    <col min="15107" max="15109" width="4.09765625" style="1" bestFit="1" customWidth="1"/>
    <col min="15110" max="15111" width="3.5" style="1" customWidth="1"/>
    <col min="15112" max="15113" width="3.69921875" style="1" customWidth="1"/>
    <col min="15114" max="15114" width="4.09765625" style="1" bestFit="1" customWidth="1"/>
    <col min="15115" max="15115" width="2.59765625" style="1" bestFit="1" customWidth="1"/>
    <col min="15116" max="15116" width="3.3984375" style="1" bestFit="1" customWidth="1"/>
    <col min="15117" max="15117" width="2.59765625" style="1" bestFit="1" customWidth="1"/>
    <col min="15118" max="15118" width="3.3984375" style="1" bestFit="1" customWidth="1"/>
    <col min="15119" max="15119" width="2.59765625" style="1" bestFit="1" customWidth="1"/>
    <col min="15120" max="15120" width="4.09765625" style="1" bestFit="1" customWidth="1"/>
    <col min="15121" max="15121" width="3.3984375" style="1" bestFit="1" customWidth="1"/>
    <col min="15122" max="15122" width="4.09765625" style="1" bestFit="1" customWidth="1"/>
    <col min="15123" max="15123" width="3.3984375" style="1" bestFit="1" customWidth="1"/>
    <col min="15124" max="15360" width="11" style="1"/>
    <col min="15361" max="15361" width="5.59765625" style="1" bestFit="1" customWidth="1"/>
    <col min="15362" max="15362" width="21.3984375" style="1" bestFit="1" customWidth="1"/>
    <col min="15363" max="15365" width="4.09765625" style="1" bestFit="1" customWidth="1"/>
    <col min="15366" max="15367" width="3.5" style="1" customWidth="1"/>
    <col min="15368" max="15369" width="3.69921875" style="1" customWidth="1"/>
    <col min="15370" max="15370" width="4.09765625" style="1" bestFit="1" customWidth="1"/>
    <col min="15371" max="15371" width="2.59765625" style="1" bestFit="1" customWidth="1"/>
    <col min="15372" max="15372" width="3.3984375" style="1" bestFit="1" customWidth="1"/>
    <col min="15373" max="15373" width="2.59765625" style="1" bestFit="1" customWidth="1"/>
    <col min="15374" max="15374" width="3.3984375" style="1" bestFit="1" customWidth="1"/>
    <col min="15375" max="15375" width="2.59765625" style="1" bestFit="1" customWidth="1"/>
    <col min="15376" max="15376" width="4.09765625" style="1" bestFit="1" customWidth="1"/>
    <col min="15377" max="15377" width="3.3984375" style="1" bestFit="1" customWidth="1"/>
    <col min="15378" max="15378" width="4.09765625" style="1" bestFit="1" customWidth="1"/>
    <col min="15379" max="15379" width="3.3984375" style="1" bestFit="1" customWidth="1"/>
    <col min="15380" max="15616" width="11" style="1"/>
    <col min="15617" max="15617" width="5.59765625" style="1" bestFit="1" customWidth="1"/>
    <col min="15618" max="15618" width="21.3984375" style="1" bestFit="1" customWidth="1"/>
    <col min="15619" max="15621" width="4.09765625" style="1" bestFit="1" customWidth="1"/>
    <col min="15622" max="15623" width="3.5" style="1" customWidth="1"/>
    <col min="15624" max="15625" width="3.69921875" style="1" customWidth="1"/>
    <col min="15626" max="15626" width="4.09765625" style="1" bestFit="1" customWidth="1"/>
    <col min="15627" max="15627" width="2.59765625" style="1" bestFit="1" customWidth="1"/>
    <col min="15628" max="15628" width="3.3984375" style="1" bestFit="1" customWidth="1"/>
    <col min="15629" max="15629" width="2.59765625" style="1" bestFit="1" customWidth="1"/>
    <col min="15630" max="15630" width="3.3984375" style="1" bestFit="1" customWidth="1"/>
    <col min="15631" max="15631" width="2.59765625" style="1" bestFit="1" customWidth="1"/>
    <col min="15632" max="15632" width="4.09765625" style="1" bestFit="1" customWidth="1"/>
    <col min="15633" max="15633" width="3.3984375" style="1" bestFit="1" customWidth="1"/>
    <col min="15634" max="15634" width="4.09765625" style="1" bestFit="1" customWidth="1"/>
    <col min="15635" max="15635" width="3.3984375" style="1" bestFit="1" customWidth="1"/>
    <col min="15636" max="15872" width="11" style="1"/>
    <col min="15873" max="15873" width="5.59765625" style="1" bestFit="1" customWidth="1"/>
    <col min="15874" max="15874" width="21.3984375" style="1" bestFit="1" customWidth="1"/>
    <col min="15875" max="15877" width="4.09765625" style="1" bestFit="1" customWidth="1"/>
    <col min="15878" max="15879" width="3.5" style="1" customWidth="1"/>
    <col min="15880" max="15881" width="3.69921875" style="1" customWidth="1"/>
    <col min="15882" max="15882" width="4.09765625" style="1" bestFit="1" customWidth="1"/>
    <col min="15883" max="15883" width="2.59765625" style="1" bestFit="1" customWidth="1"/>
    <col min="15884" max="15884" width="3.3984375" style="1" bestFit="1" customWidth="1"/>
    <col min="15885" max="15885" width="2.59765625" style="1" bestFit="1" customWidth="1"/>
    <col min="15886" max="15886" width="3.3984375" style="1" bestFit="1" customWidth="1"/>
    <col min="15887" max="15887" width="2.59765625" style="1" bestFit="1" customWidth="1"/>
    <col min="15888" max="15888" width="4.09765625" style="1" bestFit="1" customWidth="1"/>
    <col min="15889" max="15889" width="3.3984375" style="1" bestFit="1" customWidth="1"/>
    <col min="15890" max="15890" width="4.09765625" style="1" bestFit="1" customWidth="1"/>
    <col min="15891" max="15891" width="3.3984375" style="1" bestFit="1" customWidth="1"/>
    <col min="15892" max="16128" width="11" style="1"/>
    <col min="16129" max="16129" width="5.59765625" style="1" bestFit="1" customWidth="1"/>
    <col min="16130" max="16130" width="21.3984375" style="1" bestFit="1" customWidth="1"/>
    <col min="16131" max="16133" width="4.09765625" style="1" bestFit="1" customWidth="1"/>
    <col min="16134" max="16135" width="3.5" style="1" customWidth="1"/>
    <col min="16136" max="16137" width="3.69921875" style="1" customWidth="1"/>
    <col min="16138" max="16138" width="4.09765625" style="1" bestFit="1" customWidth="1"/>
    <col min="16139" max="16139" width="2.59765625" style="1" bestFit="1" customWidth="1"/>
    <col min="16140" max="16140" width="3.3984375" style="1" bestFit="1" customWidth="1"/>
    <col min="16141" max="16141" width="2.59765625" style="1" bestFit="1" customWidth="1"/>
    <col min="16142" max="16142" width="3.3984375" style="1" bestFit="1" customWidth="1"/>
    <col min="16143" max="16143" width="2.59765625" style="1" bestFit="1" customWidth="1"/>
    <col min="16144" max="16144" width="4.09765625" style="1" bestFit="1" customWidth="1"/>
    <col min="16145" max="16145" width="3.3984375" style="1" bestFit="1" customWidth="1"/>
    <col min="16146" max="16146" width="4.09765625" style="1" bestFit="1" customWidth="1"/>
    <col min="16147" max="16147" width="3.3984375" style="1" bestFit="1" customWidth="1"/>
    <col min="16148" max="16384" width="11" style="1"/>
  </cols>
  <sheetData>
    <row r="1" spans="1:22" ht="12.9" customHeight="1">
      <c r="A1" s="48"/>
      <c r="B1" s="49" t="s">
        <v>3</v>
      </c>
      <c r="C1" s="50" t="s">
        <v>4</v>
      </c>
      <c r="D1" s="50"/>
      <c r="E1" s="50"/>
      <c r="F1" s="47" t="s">
        <v>5</v>
      </c>
      <c r="G1" s="47"/>
      <c r="H1" s="47" t="s">
        <v>6</v>
      </c>
      <c r="I1" s="47"/>
      <c r="J1" s="47" t="s">
        <v>7</v>
      </c>
      <c r="K1" s="47"/>
      <c r="L1" s="47" t="s">
        <v>8</v>
      </c>
      <c r="M1" s="47"/>
      <c r="N1" s="47" t="s">
        <v>9</v>
      </c>
      <c r="O1" s="47"/>
      <c r="P1" s="47" t="s">
        <v>10</v>
      </c>
      <c r="Q1" s="47"/>
      <c r="R1" s="47" t="s">
        <v>11</v>
      </c>
      <c r="S1" s="47"/>
      <c r="U1" s="8" t="s">
        <v>230</v>
      </c>
      <c r="V1" s="10">
        <v>45473</v>
      </c>
    </row>
    <row r="2" spans="1:22" ht="11.1" customHeight="1">
      <c r="A2" s="48"/>
      <c r="B2" s="49"/>
      <c r="C2" s="2" t="s">
        <v>12</v>
      </c>
      <c r="D2" s="2" t="s">
        <v>13</v>
      </c>
      <c r="E2" s="2" t="s">
        <v>14</v>
      </c>
      <c r="F2" s="3" t="s">
        <v>12</v>
      </c>
      <c r="G2" s="3" t="s">
        <v>13</v>
      </c>
      <c r="H2" s="3" t="s">
        <v>12</v>
      </c>
      <c r="I2" s="3" t="s">
        <v>13</v>
      </c>
      <c r="J2" s="3" t="s">
        <v>12</v>
      </c>
      <c r="K2" s="3" t="s">
        <v>13</v>
      </c>
      <c r="L2" s="3" t="s">
        <v>12</v>
      </c>
      <c r="M2" s="3" t="s">
        <v>13</v>
      </c>
      <c r="N2" s="3" t="s">
        <v>12</v>
      </c>
      <c r="O2" s="3" t="s">
        <v>13</v>
      </c>
      <c r="P2" s="3" t="s">
        <v>12</v>
      </c>
      <c r="Q2" s="3" t="s">
        <v>13</v>
      </c>
      <c r="R2" s="3" t="s">
        <v>12</v>
      </c>
      <c r="S2" s="3" t="s">
        <v>13</v>
      </c>
    </row>
    <row r="3" spans="1:22" ht="15.9" customHeight="1">
      <c r="A3" s="4">
        <v>11090001</v>
      </c>
      <c r="B3" s="4" t="s">
        <v>15</v>
      </c>
      <c r="C3" s="2">
        <v>53</v>
      </c>
      <c r="D3" s="2">
        <v>10</v>
      </c>
      <c r="E3" s="2">
        <v>63</v>
      </c>
      <c r="F3" s="5">
        <v>2</v>
      </c>
      <c r="G3" s="5">
        <v>0</v>
      </c>
      <c r="H3" s="5">
        <v>4</v>
      </c>
      <c r="I3" s="5">
        <v>0</v>
      </c>
      <c r="J3" s="5">
        <v>2</v>
      </c>
      <c r="K3" s="5">
        <v>4</v>
      </c>
      <c r="L3" s="5">
        <v>2</v>
      </c>
      <c r="M3" s="5">
        <v>1</v>
      </c>
      <c r="N3" s="5">
        <v>5</v>
      </c>
      <c r="O3" s="5">
        <v>1</v>
      </c>
      <c r="P3" s="5">
        <v>15</v>
      </c>
      <c r="Q3" s="5">
        <v>1</v>
      </c>
      <c r="R3" s="5">
        <v>23</v>
      </c>
      <c r="S3" s="5">
        <v>3</v>
      </c>
    </row>
    <row r="4" spans="1:22" ht="15.9" customHeight="1">
      <c r="A4" s="4">
        <v>11090002</v>
      </c>
      <c r="B4" s="4" t="s">
        <v>16</v>
      </c>
      <c r="C4" s="2">
        <v>55</v>
      </c>
      <c r="D4" s="2">
        <v>8</v>
      </c>
      <c r="E4" s="2">
        <v>63</v>
      </c>
      <c r="F4" s="5">
        <v>2</v>
      </c>
      <c r="G4" s="5">
        <v>0</v>
      </c>
      <c r="H4" s="5">
        <v>3</v>
      </c>
      <c r="I4" s="5">
        <v>0</v>
      </c>
      <c r="J4" s="5">
        <v>7</v>
      </c>
      <c r="K4" s="5">
        <v>1</v>
      </c>
      <c r="L4" s="5">
        <v>2</v>
      </c>
      <c r="M4" s="5">
        <v>0</v>
      </c>
      <c r="N4" s="5">
        <v>4</v>
      </c>
      <c r="O4" s="5">
        <v>1</v>
      </c>
      <c r="P4" s="5">
        <v>7</v>
      </c>
      <c r="Q4" s="5">
        <v>1</v>
      </c>
      <c r="R4" s="5">
        <v>30</v>
      </c>
      <c r="S4" s="5">
        <v>5</v>
      </c>
    </row>
    <row r="5" spans="1:22" ht="15.9" customHeight="1">
      <c r="A5" s="4">
        <v>11090009</v>
      </c>
      <c r="B5" s="4" t="s">
        <v>17</v>
      </c>
      <c r="C5" s="2">
        <v>12</v>
      </c>
      <c r="D5" s="2">
        <v>1</v>
      </c>
      <c r="E5" s="2">
        <v>13</v>
      </c>
      <c r="F5" s="5">
        <v>1</v>
      </c>
      <c r="G5" s="5">
        <v>0</v>
      </c>
      <c r="H5" s="5">
        <v>1</v>
      </c>
      <c r="I5" s="5">
        <v>0</v>
      </c>
      <c r="J5" s="5">
        <v>0</v>
      </c>
      <c r="K5" s="5">
        <v>0</v>
      </c>
      <c r="L5" s="5">
        <v>5</v>
      </c>
      <c r="M5" s="5">
        <v>0</v>
      </c>
      <c r="N5" s="5">
        <v>1</v>
      </c>
      <c r="O5" s="5">
        <v>0</v>
      </c>
      <c r="P5" s="5">
        <v>1</v>
      </c>
      <c r="Q5" s="5">
        <v>0</v>
      </c>
      <c r="R5" s="5">
        <v>3</v>
      </c>
      <c r="S5" s="5">
        <v>1</v>
      </c>
    </row>
    <row r="6" spans="1:22" ht="15.9" customHeight="1">
      <c r="A6" s="4">
        <v>11090014</v>
      </c>
      <c r="B6" s="4" t="s">
        <v>18</v>
      </c>
      <c r="C6" s="2">
        <v>30</v>
      </c>
      <c r="D6" s="2">
        <v>7</v>
      </c>
      <c r="E6" s="2">
        <v>37</v>
      </c>
      <c r="F6" s="5">
        <v>0</v>
      </c>
      <c r="G6" s="5">
        <v>0</v>
      </c>
      <c r="H6" s="5">
        <v>2</v>
      </c>
      <c r="I6" s="5">
        <v>0</v>
      </c>
      <c r="J6" s="5">
        <v>7</v>
      </c>
      <c r="K6" s="5">
        <v>1</v>
      </c>
      <c r="L6" s="5">
        <v>2</v>
      </c>
      <c r="M6" s="5">
        <v>0</v>
      </c>
      <c r="N6" s="5">
        <v>0</v>
      </c>
      <c r="O6" s="5">
        <v>1</v>
      </c>
      <c r="P6" s="5">
        <v>4</v>
      </c>
      <c r="Q6" s="5">
        <v>2</v>
      </c>
      <c r="R6" s="5">
        <v>15</v>
      </c>
      <c r="S6" s="5">
        <v>3</v>
      </c>
    </row>
    <row r="7" spans="1:22" ht="15.9" customHeight="1">
      <c r="A7" s="4">
        <v>11090019</v>
      </c>
      <c r="B7" s="4" t="s">
        <v>19</v>
      </c>
      <c r="C7" s="2">
        <v>46</v>
      </c>
      <c r="D7" s="2">
        <v>7</v>
      </c>
      <c r="E7" s="2">
        <v>53</v>
      </c>
      <c r="F7" s="5">
        <v>2</v>
      </c>
      <c r="G7" s="5">
        <v>0</v>
      </c>
      <c r="H7" s="5">
        <v>1</v>
      </c>
      <c r="I7" s="5">
        <v>0</v>
      </c>
      <c r="J7" s="5">
        <v>5</v>
      </c>
      <c r="K7" s="5">
        <v>1</v>
      </c>
      <c r="L7" s="5">
        <v>4</v>
      </c>
      <c r="M7" s="5">
        <v>1</v>
      </c>
      <c r="N7" s="5">
        <v>3</v>
      </c>
      <c r="O7" s="5">
        <v>0</v>
      </c>
      <c r="P7" s="5">
        <v>10</v>
      </c>
      <c r="Q7" s="5">
        <v>1</v>
      </c>
      <c r="R7" s="5">
        <v>21</v>
      </c>
      <c r="S7" s="5">
        <v>4</v>
      </c>
    </row>
    <row r="8" spans="1:22" ht="15.9" customHeight="1">
      <c r="A8" s="4">
        <v>11110001</v>
      </c>
      <c r="B8" s="4" t="s">
        <v>92</v>
      </c>
      <c r="C8" s="2">
        <v>22</v>
      </c>
      <c r="D8" s="2">
        <v>6</v>
      </c>
      <c r="E8" s="2">
        <v>28</v>
      </c>
      <c r="F8" s="5">
        <v>1</v>
      </c>
      <c r="G8" s="5">
        <v>0</v>
      </c>
      <c r="H8" s="5">
        <v>1</v>
      </c>
      <c r="I8" s="5">
        <v>0</v>
      </c>
      <c r="J8" s="5">
        <v>0</v>
      </c>
      <c r="K8" s="5">
        <v>1</v>
      </c>
      <c r="L8" s="5">
        <v>4</v>
      </c>
      <c r="M8" s="5">
        <v>0</v>
      </c>
      <c r="N8" s="5">
        <v>1</v>
      </c>
      <c r="O8" s="5">
        <v>0</v>
      </c>
      <c r="P8" s="5">
        <v>3</v>
      </c>
      <c r="Q8" s="5">
        <v>0</v>
      </c>
      <c r="R8" s="5">
        <v>12</v>
      </c>
      <c r="S8" s="5">
        <v>5</v>
      </c>
    </row>
    <row r="9" spans="1:22" ht="15.9" customHeight="1">
      <c r="A9" s="4">
        <v>11110009</v>
      </c>
      <c r="B9" s="4" t="s">
        <v>93</v>
      </c>
      <c r="C9" s="2">
        <v>34</v>
      </c>
      <c r="D9" s="2">
        <v>3</v>
      </c>
      <c r="E9" s="2">
        <v>37</v>
      </c>
      <c r="F9" s="5">
        <v>0</v>
      </c>
      <c r="G9" s="5">
        <v>0</v>
      </c>
      <c r="H9" s="5">
        <v>0</v>
      </c>
      <c r="I9" s="5">
        <v>0</v>
      </c>
      <c r="J9" s="5">
        <v>5</v>
      </c>
      <c r="K9" s="5">
        <v>0</v>
      </c>
      <c r="L9" s="5">
        <v>2</v>
      </c>
      <c r="M9" s="5">
        <v>1</v>
      </c>
      <c r="N9" s="5">
        <v>2</v>
      </c>
      <c r="O9" s="5">
        <v>0</v>
      </c>
      <c r="P9" s="5">
        <v>8</v>
      </c>
      <c r="Q9" s="5">
        <v>1</v>
      </c>
      <c r="R9" s="5">
        <v>17</v>
      </c>
      <c r="S9" s="5">
        <v>1</v>
      </c>
    </row>
    <row r="10" spans="1:22" ht="15.9" customHeight="1">
      <c r="A10" s="4">
        <v>11110013</v>
      </c>
      <c r="B10" s="4" t="s">
        <v>94</v>
      </c>
      <c r="C10" s="2">
        <v>56</v>
      </c>
      <c r="D10" s="2">
        <v>7</v>
      </c>
      <c r="E10" s="2">
        <v>63</v>
      </c>
      <c r="F10" s="5">
        <v>3</v>
      </c>
      <c r="G10" s="5">
        <v>0</v>
      </c>
      <c r="H10" s="5">
        <v>1</v>
      </c>
      <c r="I10" s="5">
        <v>2</v>
      </c>
      <c r="J10" s="5">
        <v>2</v>
      </c>
      <c r="K10" s="5">
        <v>1</v>
      </c>
      <c r="L10" s="5">
        <v>4</v>
      </c>
      <c r="M10" s="5">
        <v>0</v>
      </c>
      <c r="N10" s="5">
        <v>1</v>
      </c>
      <c r="O10" s="5">
        <v>0</v>
      </c>
      <c r="P10" s="5">
        <v>9</v>
      </c>
      <c r="Q10" s="5">
        <v>2</v>
      </c>
      <c r="R10" s="5">
        <v>36</v>
      </c>
      <c r="S10" s="5">
        <v>2</v>
      </c>
    </row>
    <row r="11" spans="1:22" ht="12.9" customHeight="1">
      <c r="A11" s="4">
        <v>11110015</v>
      </c>
      <c r="B11" s="4" t="s">
        <v>169</v>
      </c>
      <c r="C11" s="2">
        <v>26</v>
      </c>
      <c r="D11" s="2">
        <v>8</v>
      </c>
      <c r="E11" s="2">
        <v>34</v>
      </c>
      <c r="F11" s="5">
        <v>1</v>
      </c>
      <c r="G11" s="5">
        <v>1</v>
      </c>
      <c r="H11" s="5">
        <v>2</v>
      </c>
      <c r="I11" s="5">
        <v>2</v>
      </c>
      <c r="J11" s="5">
        <v>2</v>
      </c>
      <c r="K11" s="5">
        <v>0</v>
      </c>
      <c r="L11" s="5">
        <v>2</v>
      </c>
      <c r="M11" s="5">
        <v>0</v>
      </c>
      <c r="N11" s="5">
        <v>1</v>
      </c>
      <c r="O11" s="5">
        <v>0</v>
      </c>
      <c r="P11" s="5">
        <v>5</v>
      </c>
      <c r="Q11" s="5">
        <v>1</v>
      </c>
      <c r="R11" s="5">
        <v>13</v>
      </c>
      <c r="S11" s="5">
        <v>4</v>
      </c>
    </row>
    <row r="12" spans="1:22" ht="15.9" customHeight="1">
      <c r="A12" s="4">
        <v>11110023</v>
      </c>
      <c r="B12" s="4" t="s">
        <v>95</v>
      </c>
      <c r="C12" s="2">
        <v>33</v>
      </c>
      <c r="D12" s="2">
        <v>5</v>
      </c>
      <c r="E12" s="2">
        <v>38</v>
      </c>
      <c r="F12" s="5">
        <v>1</v>
      </c>
      <c r="G12" s="5">
        <v>0</v>
      </c>
      <c r="H12" s="5">
        <v>1</v>
      </c>
      <c r="I12" s="5">
        <v>0</v>
      </c>
      <c r="J12" s="5">
        <v>6</v>
      </c>
      <c r="K12" s="5">
        <v>2</v>
      </c>
      <c r="L12" s="5">
        <v>2</v>
      </c>
      <c r="M12" s="5">
        <v>0</v>
      </c>
      <c r="N12" s="5">
        <v>0</v>
      </c>
      <c r="O12" s="5">
        <v>0</v>
      </c>
      <c r="P12" s="5">
        <v>5</v>
      </c>
      <c r="Q12" s="5">
        <v>1</v>
      </c>
      <c r="R12" s="5">
        <v>18</v>
      </c>
      <c r="S12" s="5">
        <v>2</v>
      </c>
    </row>
    <row r="13" spans="1:22" ht="15.9" customHeight="1">
      <c r="A13" s="4">
        <v>11110024</v>
      </c>
      <c r="B13" s="4" t="s">
        <v>96</v>
      </c>
      <c r="C13" s="2">
        <v>17</v>
      </c>
      <c r="D13" s="2">
        <v>10</v>
      </c>
      <c r="E13" s="2">
        <v>27</v>
      </c>
      <c r="F13" s="5">
        <v>2</v>
      </c>
      <c r="G13" s="5">
        <v>0</v>
      </c>
      <c r="H13" s="5">
        <v>0</v>
      </c>
      <c r="I13" s="5">
        <v>0</v>
      </c>
      <c r="J13" s="5">
        <v>1</v>
      </c>
      <c r="K13" s="5">
        <v>1</v>
      </c>
      <c r="L13" s="5">
        <v>0</v>
      </c>
      <c r="M13" s="5">
        <v>0</v>
      </c>
      <c r="N13" s="5">
        <v>0</v>
      </c>
      <c r="O13" s="5">
        <v>1</v>
      </c>
      <c r="P13" s="5">
        <v>2</v>
      </c>
      <c r="Q13" s="5">
        <v>0</v>
      </c>
      <c r="R13" s="5">
        <v>12</v>
      </c>
      <c r="S13" s="5">
        <v>8</v>
      </c>
    </row>
    <row r="14" spans="1:22" ht="15.9" customHeight="1">
      <c r="A14" s="4">
        <v>11110027</v>
      </c>
      <c r="B14" s="4" t="s">
        <v>97</v>
      </c>
      <c r="C14" s="2">
        <v>91</v>
      </c>
      <c r="D14" s="2">
        <v>20</v>
      </c>
      <c r="E14" s="2">
        <v>111</v>
      </c>
      <c r="F14" s="5">
        <v>2</v>
      </c>
      <c r="G14" s="5">
        <v>1</v>
      </c>
      <c r="H14" s="5">
        <v>3</v>
      </c>
      <c r="I14" s="5">
        <v>3</v>
      </c>
      <c r="J14" s="5">
        <v>11</v>
      </c>
      <c r="K14" s="5">
        <v>0</v>
      </c>
      <c r="L14" s="5">
        <v>10</v>
      </c>
      <c r="M14" s="5">
        <v>2</v>
      </c>
      <c r="N14" s="5">
        <v>9</v>
      </c>
      <c r="O14" s="5">
        <v>0</v>
      </c>
      <c r="P14" s="5">
        <v>20</v>
      </c>
      <c r="Q14" s="5">
        <v>4</v>
      </c>
      <c r="R14" s="5">
        <v>36</v>
      </c>
      <c r="S14" s="5">
        <v>10</v>
      </c>
    </row>
    <row r="15" spans="1:22" ht="15.9" customHeight="1">
      <c r="A15" s="4">
        <v>11110028</v>
      </c>
      <c r="B15" s="4" t="s">
        <v>98</v>
      </c>
      <c r="C15" s="2">
        <v>15</v>
      </c>
      <c r="D15" s="2">
        <v>3</v>
      </c>
      <c r="E15" s="2">
        <v>18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4</v>
      </c>
      <c r="Q15" s="5">
        <v>0</v>
      </c>
      <c r="R15" s="5">
        <v>11</v>
      </c>
      <c r="S15" s="5">
        <v>3</v>
      </c>
    </row>
    <row r="16" spans="1:22" ht="15.9" customHeight="1">
      <c r="A16" s="4">
        <v>11110029</v>
      </c>
      <c r="B16" s="4" t="s">
        <v>99</v>
      </c>
      <c r="C16" s="2">
        <v>16</v>
      </c>
      <c r="D16" s="2">
        <v>3</v>
      </c>
      <c r="E16" s="2">
        <v>19</v>
      </c>
      <c r="F16" s="5">
        <v>0</v>
      </c>
      <c r="G16" s="5">
        <v>0</v>
      </c>
      <c r="H16" s="5">
        <v>0</v>
      </c>
      <c r="I16" s="5">
        <v>0</v>
      </c>
      <c r="J16" s="5">
        <v>1</v>
      </c>
      <c r="K16" s="5">
        <v>0</v>
      </c>
      <c r="L16" s="5">
        <v>3</v>
      </c>
      <c r="M16" s="5">
        <v>0</v>
      </c>
      <c r="N16" s="5">
        <v>0</v>
      </c>
      <c r="O16" s="5">
        <v>0</v>
      </c>
      <c r="P16" s="5">
        <v>1</v>
      </c>
      <c r="Q16" s="5">
        <v>1</v>
      </c>
      <c r="R16" s="5">
        <v>11</v>
      </c>
      <c r="S16" s="5">
        <v>2</v>
      </c>
    </row>
    <row r="17" spans="1:19" ht="15.9" customHeight="1">
      <c r="A17" s="4">
        <v>11110032</v>
      </c>
      <c r="B17" s="4" t="s">
        <v>100</v>
      </c>
      <c r="C17" s="2">
        <v>19</v>
      </c>
      <c r="D17" s="2">
        <v>0</v>
      </c>
      <c r="E17" s="2">
        <v>19</v>
      </c>
      <c r="F17" s="5">
        <v>1</v>
      </c>
      <c r="G17" s="5">
        <v>0</v>
      </c>
      <c r="H17" s="5">
        <v>1</v>
      </c>
      <c r="I17" s="5">
        <v>0</v>
      </c>
      <c r="J17" s="5">
        <v>6</v>
      </c>
      <c r="K17" s="5">
        <v>0</v>
      </c>
      <c r="L17" s="5">
        <v>1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10</v>
      </c>
      <c r="S17" s="5">
        <v>0</v>
      </c>
    </row>
    <row r="18" spans="1:19" ht="15.9" customHeight="1">
      <c r="A18" s="4">
        <v>11110033</v>
      </c>
      <c r="B18" s="4" t="s">
        <v>187</v>
      </c>
      <c r="C18" s="2">
        <v>28</v>
      </c>
      <c r="D18" s="2">
        <v>2</v>
      </c>
      <c r="E18" s="2">
        <v>30</v>
      </c>
      <c r="F18" s="5">
        <v>0</v>
      </c>
      <c r="G18" s="5">
        <v>0</v>
      </c>
      <c r="H18" s="5">
        <v>0</v>
      </c>
      <c r="I18" s="5">
        <v>0</v>
      </c>
      <c r="J18" s="5">
        <v>0</v>
      </c>
      <c r="K18" s="5">
        <v>0</v>
      </c>
      <c r="L18" s="5">
        <v>4</v>
      </c>
      <c r="M18" s="5">
        <v>0</v>
      </c>
      <c r="N18" s="5">
        <v>1</v>
      </c>
      <c r="O18" s="5">
        <v>0</v>
      </c>
      <c r="P18" s="5">
        <v>5</v>
      </c>
      <c r="Q18" s="5">
        <v>1</v>
      </c>
      <c r="R18" s="5">
        <v>18</v>
      </c>
      <c r="S18" s="5">
        <v>1</v>
      </c>
    </row>
    <row r="19" spans="1:19" ht="15.9" customHeight="1">
      <c r="A19" s="4">
        <v>11120004</v>
      </c>
      <c r="B19" s="4" t="s">
        <v>20</v>
      </c>
      <c r="C19" s="2">
        <v>67</v>
      </c>
      <c r="D19" s="2">
        <v>1</v>
      </c>
      <c r="E19" s="2">
        <v>68</v>
      </c>
      <c r="F19" s="5">
        <v>5</v>
      </c>
      <c r="G19" s="5">
        <v>0</v>
      </c>
      <c r="H19" s="5">
        <v>6</v>
      </c>
      <c r="I19" s="5">
        <v>0</v>
      </c>
      <c r="J19" s="5">
        <v>16</v>
      </c>
      <c r="K19" s="5">
        <v>0</v>
      </c>
      <c r="L19" s="5">
        <v>14</v>
      </c>
      <c r="M19" s="5">
        <v>0</v>
      </c>
      <c r="N19" s="5">
        <v>0</v>
      </c>
      <c r="O19" s="5">
        <v>0</v>
      </c>
      <c r="P19" s="5">
        <v>8</v>
      </c>
      <c r="Q19" s="5">
        <v>0</v>
      </c>
      <c r="R19" s="5">
        <v>18</v>
      </c>
      <c r="S19" s="5">
        <v>1</v>
      </c>
    </row>
    <row r="20" spans="1:19" ht="15.9" customHeight="1">
      <c r="A20" s="4">
        <v>11120009</v>
      </c>
      <c r="B20" s="4" t="s">
        <v>21</v>
      </c>
      <c r="C20" s="2">
        <v>33</v>
      </c>
      <c r="D20" s="2">
        <v>1</v>
      </c>
      <c r="E20" s="2">
        <v>34</v>
      </c>
      <c r="F20" s="5">
        <v>4</v>
      </c>
      <c r="G20" s="5">
        <v>0</v>
      </c>
      <c r="H20" s="5">
        <v>2</v>
      </c>
      <c r="I20" s="5">
        <v>1</v>
      </c>
      <c r="J20" s="5">
        <v>2</v>
      </c>
      <c r="K20" s="5">
        <v>0</v>
      </c>
      <c r="L20" s="5">
        <v>3</v>
      </c>
      <c r="M20" s="5">
        <v>0</v>
      </c>
      <c r="N20" s="5">
        <v>1</v>
      </c>
      <c r="O20" s="5">
        <v>0</v>
      </c>
      <c r="P20" s="5">
        <v>7</v>
      </c>
      <c r="Q20" s="5">
        <v>0</v>
      </c>
      <c r="R20" s="5">
        <v>14</v>
      </c>
      <c r="S20" s="5">
        <v>0</v>
      </c>
    </row>
    <row r="21" spans="1:19" ht="15.9" customHeight="1">
      <c r="A21" s="4">
        <v>11120017</v>
      </c>
      <c r="B21" s="4" t="s">
        <v>188</v>
      </c>
      <c r="C21" s="2">
        <v>40</v>
      </c>
      <c r="D21" s="2">
        <v>12</v>
      </c>
      <c r="E21" s="2">
        <v>52</v>
      </c>
      <c r="F21" s="5">
        <v>1</v>
      </c>
      <c r="G21" s="5">
        <v>1</v>
      </c>
      <c r="H21" s="5">
        <v>0</v>
      </c>
      <c r="I21" s="5">
        <v>1</v>
      </c>
      <c r="J21" s="5">
        <v>11</v>
      </c>
      <c r="K21" s="5">
        <v>0</v>
      </c>
      <c r="L21" s="5">
        <v>2</v>
      </c>
      <c r="M21" s="5">
        <v>2</v>
      </c>
      <c r="N21" s="5">
        <v>3</v>
      </c>
      <c r="O21" s="5">
        <v>0</v>
      </c>
      <c r="P21" s="5">
        <v>6</v>
      </c>
      <c r="Q21" s="5">
        <v>4</v>
      </c>
      <c r="R21" s="5">
        <v>17</v>
      </c>
      <c r="S21" s="5">
        <v>4</v>
      </c>
    </row>
    <row r="22" spans="1:19" ht="15.9" customHeight="1">
      <c r="A22" s="4">
        <v>11120024</v>
      </c>
      <c r="B22" s="4" t="s">
        <v>22</v>
      </c>
      <c r="C22" s="2">
        <v>23</v>
      </c>
      <c r="D22" s="2">
        <v>4</v>
      </c>
      <c r="E22" s="2">
        <v>27</v>
      </c>
      <c r="F22" s="5">
        <v>1</v>
      </c>
      <c r="G22" s="5">
        <v>0</v>
      </c>
      <c r="H22" s="5">
        <v>0</v>
      </c>
      <c r="I22" s="5">
        <v>1</v>
      </c>
      <c r="J22" s="5">
        <v>3</v>
      </c>
      <c r="K22" s="5">
        <v>0</v>
      </c>
      <c r="L22" s="5">
        <v>1</v>
      </c>
      <c r="M22" s="5">
        <v>0</v>
      </c>
      <c r="N22" s="5">
        <v>0</v>
      </c>
      <c r="O22" s="5">
        <v>0</v>
      </c>
      <c r="P22" s="5">
        <v>4</v>
      </c>
      <c r="Q22" s="5">
        <v>1</v>
      </c>
      <c r="R22" s="5">
        <v>14</v>
      </c>
      <c r="S22" s="5">
        <v>2</v>
      </c>
    </row>
    <row r="23" spans="1:19" ht="15.9" customHeight="1">
      <c r="A23" s="4">
        <v>11120026</v>
      </c>
      <c r="B23" s="4" t="s">
        <v>24</v>
      </c>
      <c r="C23" s="2">
        <v>39</v>
      </c>
      <c r="D23" s="2">
        <v>2</v>
      </c>
      <c r="E23" s="2">
        <v>41</v>
      </c>
      <c r="F23" s="5">
        <v>0</v>
      </c>
      <c r="G23" s="5">
        <v>0</v>
      </c>
      <c r="H23" s="5">
        <v>2</v>
      </c>
      <c r="I23" s="5">
        <v>0</v>
      </c>
      <c r="J23" s="5">
        <v>4</v>
      </c>
      <c r="K23" s="5">
        <v>1</v>
      </c>
      <c r="L23" s="5">
        <v>2</v>
      </c>
      <c r="M23" s="5">
        <v>0</v>
      </c>
      <c r="N23" s="5">
        <v>2</v>
      </c>
      <c r="O23" s="5">
        <v>0</v>
      </c>
      <c r="P23" s="5">
        <v>8</v>
      </c>
      <c r="Q23" s="5">
        <v>1</v>
      </c>
      <c r="R23" s="5">
        <v>21</v>
      </c>
      <c r="S23" s="5">
        <v>0</v>
      </c>
    </row>
    <row r="24" spans="1:19" ht="15.9" customHeight="1">
      <c r="A24" s="4">
        <v>11120042</v>
      </c>
      <c r="B24" s="4" t="s">
        <v>25</v>
      </c>
      <c r="C24" s="2">
        <v>5</v>
      </c>
      <c r="D24" s="2">
        <v>0</v>
      </c>
      <c r="E24" s="2">
        <v>5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1</v>
      </c>
      <c r="Q24" s="5">
        <v>0</v>
      </c>
      <c r="R24" s="5">
        <v>4</v>
      </c>
      <c r="S24" s="5">
        <v>0</v>
      </c>
    </row>
    <row r="25" spans="1:19" ht="15.9" customHeight="1">
      <c r="A25" s="4">
        <v>11120043</v>
      </c>
      <c r="B25" s="4" t="s">
        <v>26</v>
      </c>
      <c r="C25" s="2">
        <v>46</v>
      </c>
      <c r="D25" s="2">
        <v>9</v>
      </c>
      <c r="E25" s="2">
        <v>55</v>
      </c>
      <c r="F25" s="5">
        <v>2</v>
      </c>
      <c r="G25" s="5">
        <v>0</v>
      </c>
      <c r="H25" s="5">
        <v>4</v>
      </c>
      <c r="I25" s="5">
        <v>1</v>
      </c>
      <c r="J25" s="5">
        <v>6</v>
      </c>
      <c r="K25" s="5">
        <v>0</v>
      </c>
      <c r="L25" s="5">
        <v>0</v>
      </c>
      <c r="M25" s="5">
        <v>1</v>
      </c>
      <c r="N25" s="5">
        <v>2</v>
      </c>
      <c r="O25" s="5">
        <v>0</v>
      </c>
      <c r="P25" s="5">
        <v>11</v>
      </c>
      <c r="Q25" s="5">
        <v>2</v>
      </c>
      <c r="R25" s="5">
        <v>21</v>
      </c>
      <c r="S25" s="5">
        <v>5</v>
      </c>
    </row>
    <row r="26" spans="1:19" ht="15.9" customHeight="1">
      <c r="A26" s="4">
        <v>11120045</v>
      </c>
      <c r="B26" s="4" t="s">
        <v>28</v>
      </c>
      <c r="C26" s="2">
        <v>64</v>
      </c>
      <c r="D26" s="2">
        <v>7</v>
      </c>
      <c r="E26" s="2">
        <v>71</v>
      </c>
      <c r="F26" s="5">
        <v>3</v>
      </c>
      <c r="G26" s="5">
        <v>1</v>
      </c>
      <c r="H26" s="5">
        <v>3</v>
      </c>
      <c r="I26" s="5">
        <v>2</v>
      </c>
      <c r="J26" s="5">
        <v>6</v>
      </c>
      <c r="K26" s="5">
        <v>0</v>
      </c>
      <c r="L26" s="5">
        <v>9</v>
      </c>
      <c r="M26" s="5">
        <v>2</v>
      </c>
      <c r="N26" s="5">
        <v>5</v>
      </c>
      <c r="O26" s="5">
        <v>1</v>
      </c>
      <c r="P26" s="5">
        <v>15</v>
      </c>
      <c r="Q26" s="5">
        <v>1</v>
      </c>
      <c r="R26" s="5">
        <v>23</v>
      </c>
      <c r="S26" s="5">
        <v>0</v>
      </c>
    </row>
    <row r="27" spans="1:19" ht="15.9" customHeight="1">
      <c r="A27" s="4">
        <v>11120046</v>
      </c>
      <c r="B27" s="4" t="s">
        <v>29</v>
      </c>
      <c r="C27" s="2">
        <v>16</v>
      </c>
      <c r="D27" s="2">
        <v>4</v>
      </c>
      <c r="E27" s="2">
        <v>20</v>
      </c>
      <c r="F27" s="5">
        <v>2</v>
      </c>
      <c r="G27" s="5">
        <v>0</v>
      </c>
      <c r="H27" s="5">
        <v>1</v>
      </c>
      <c r="I27" s="5">
        <v>0</v>
      </c>
      <c r="J27" s="5">
        <v>4</v>
      </c>
      <c r="K27" s="5">
        <v>1</v>
      </c>
      <c r="L27" s="5">
        <v>1</v>
      </c>
      <c r="M27" s="5">
        <v>1</v>
      </c>
      <c r="N27" s="5">
        <v>0</v>
      </c>
      <c r="O27" s="5">
        <v>1</v>
      </c>
      <c r="P27" s="5">
        <v>3</v>
      </c>
      <c r="Q27" s="5">
        <v>1</v>
      </c>
      <c r="R27" s="5">
        <v>5</v>
      </c>
      <c r="S27" s="5">
        <v>0</v>
      </c>
    </row>
    <row r="28" spans="1:19" ht="15.9" customHeight="1">
      <c r="A28" s="4">
        <v>11120047</v>
      </c>
      <c r="B28" s="4" t="s">
        <v>30</v>
      </c>
      <c r="C28" s="2">
        <v>74</v>
      </c>
      <c r="D28" s="2">
        <v>8</v>
      </c>
      <c r="E28" s="2">
        <v>82</v>
      </c>
      <c r="F28" s="5">
        <v>3</v>
      </c>
      <c r="G28" s="5">
        <v>0</v>
      </c>
      <c r="H28" s="5">
        <v>5</v>
      </c>
      <c r="I28" s="5">
        <v>1</v>
      </c>
      <c r="J28" s="5">
        <v>11</v>
      </c>
      <c r="K28" s="5">
        <v>1</v>
      </c>
      <c r="L28" s="5">
        <v>9</v>
      </c>
      <c r="M28" s="5">
        <v>0</v>
      </c>
      <c r="N28" s="5">
        <v>6</v>
      </c>
      <c r="O28" s="5">
        <v>0</v>
      </c>
      <c r="P28" s="5">
        <v>11</v>
      </c>
      <c r="Q28" s="5">
        <v>2</v>
      </c>
      <c r="R28" s="5">
        <v>29</v>
      </c>
      <c r="S28" s="5">
        <v>4</v>
      </c>
    </row>
    <row r="29" spans="1:19" ht="15.9" customHeight="1">
      <c r="A29" s="4">
        <v>11120052</v>
      </c>
      <c r="B29" s="4" t="s">
        <v>178</v>
      </c>
      <c r="C29" s="2">
        <v>19</v>
      </c>
      <c r="D29" s="2">
        <v>4</v>
      </c>
      <c r="E29" s="2">
        <v>23</v>
      </c>
      <c r="F29" s="5">
        <v>0</v>
      </c>
      <c r="G29" s="5">
        <v>0</v>
      </c>
      <c r="H29" s="5">
        <v>5</v>
      </c>
      <c r="I29" s="5">
        <v>1</v>
      </c>
      <c r="J29" s="5">
        <v>3</v>
      </c>
      <c r="K29" s="5">
        <v>0</v>
      </c>
      <c r="L29" s="5">
        <v>4</v>
      </c>
      <c r="M29" s="5">
        <v>0</v>
      </c>
      <c r="N29" s="5">
        <v>0</v>
      </c>
      <c r="O29" s="5">
        <v>0</v>
      </c>
      <c r="P29" s="5">
        <v>1</v>
      </c>
      <c r="Q29" s="5">
        <v>1</v>
      </c>
      <c r="R29" s="5">
        <v>6</v>
      </c>
      <c r="S29" s="5">
        <v>2</v>
      </c>
    </row>
    <row r="30" spans="1:19" ht="15.9" customHeight="1">
      <c r="A30" s="4">
        <v>11300003</v>
      </c>
      <c r="B30" s="4" t="s">
        <v>101</v>
      </c>
      <c r="C30" s="2">
        <v>18</v>
      </c>
      <c r="D30" s="2">
        <v>5</v>
      </c>
      <c r="E30" s="2">
        <v>23</v>
      </c>
      <c r="F30" s="5">
        <v>0</v>
      </c>
      <c r="G30" s="5">
        <v>0</v>
      </c>
      <c r="H30" s="5">
        <v>0</v>
      </c>
      <c r="I30" s="5">
        <v>0</v>
      </c>
      <c r="J30" s="5">
        <v>2</v>
      </c>
      <c r="K30" s="5">
        <v>0</v>
      </c>
      <c r="L30" s="5">
        <v>2</v>
      </c>
      <c r="M30" s="5">
        <v>0</v>
      </c>
      <c r="N30" s="5">
        <v>0</v>
      </c>
      <c r="O30" s="5">
        <v>0</v>
      </c>
      <c r="P30" s="5">
        <v>2</v>
      </c>
      <c r="Q30" s="5">
        <v>0</v>
      </c>
      <c r="R30" s="5">
        <v>12</v>
      </c>
      <c r="S30" s="5">
        <v>5</v>
      </c>
    </row>
    <row r="31" spans="1:19" ht="15.9" customHeight="1">
      <c r="A31" s="4">
        <v>11300004</v>
      </c>
      <c r="B31" s="4" t="s">
        <v>102</v>
      </c>
      <c r="C31" s="2">
        <v>52</v>
      </c>
      <c r="D31" s="2">
        <v>12</v>
      </c>
      <c r="E31" s="2">
        <v>64</v>
      </c>
      <c r="F31" s="5">
        <v>0</v>
      </c>
      <c r="G31" s="5">
        <v>1</v>
      </c>
      <c r="H31" s="5">
        <v>2</v>
      </c>
      <c r="I31" s="5">
        <v>1</v>
      </c>
      <c r="J31" s="5">
        <v>7</v>
      </c>
      <c r="K31" s="5">
        <v>2</v>
      </c>
      <c r="L31" s="5">
        <v>2</v>
      </c>
      <c r="M31" s="5">
        <v>0</v>
      </c>
      <c r="N31" s="5">
        <v>1</v>
      </c>
      <c r="O31" s="5">
        <v>0</v>
      </c>
      <c r="P31" s="5">
        <v>9</v>
      </c>
      <c r="Q31" s="5">
        <v>1</v>
      </c>
      <c r="R31" s="5">
        <v>31</v>
      </c>
      <c r="S31" s="5">
        <v>7</v>
      </c>
    </row>
    <row r="32" spans="1:19" ht="15.9" customHeight="1">
      <c r="A32" s="4">
        <v>11300005</v>
      </c>
      <c r="B32" s="4" t="s">
        <v>103</v>
      </c>
      <c r="C32" s="2">
        <v>20</v>
      </c>
      <c r="D32" s="2">
        <v>7</v>
      </c>
      <c r="E32" s="2">
        <v>27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1</v>
      </c>
      <c r="L32" s="5">
        <v>0</v>
      </c>
      <c r="M32" s="5">
        <v>0</v>
      </c>
      <c r="N32" s="5">
        <v>0</v>
      </c>
      <c r="O32" s="5">
        <v>0</v>
      </c>
      <c r="P32" s="5">
        <v>3</v>
      </c>
      <c r="Q32" s="5">
        <v>0</v>
      </c>
      <c r="R32" s="5">
        <v>17</v>
      </c>
      <c r="S32" s="5">
        <v>6</v>
      </c>
    </row>
    <row r="33" spans="1:19" ht="15.9" customHeight="1">
      <c r="A33" s="4">
        <v>11300006</v>
      </c>
      <c r="B33" s="4" t="s">
        <v>104</v>
      </c>
      <c r="C33" s="2">
        <v>8</v>
      </c>
      <c r="D33" s="2">
        <v>4</v>
      </c>
      <c r="E33" s="2">
        <v>12</v>
      </c>
      <c r="F33" s="5">
        <v>0</v>
      </c>
      <c r="G33" s="5">
        <v>0</v>
      </c>
      <c r="H33" s="5">
        <v>1</v>
      </c>
      <c r="I33" s="5">
        <v>0</v>
      </c>
      <c r="J33" s="5">
        <v>1</v>
      </c>
      <c r="K33" s="5">
        <v>0</v>
      </c>
      <c r="L33" s="5">
        <v>3</v>
      </c>
      <c r="M33" s="5">
        <v>0</v>
      </c>
      <c r="N33" s="5">
        <v>0</v>
      </c>
      <c r="O33" s="5">
        <v>0</v>
      </c>
      <c r="P33" s="5">
        <v>0</v>
      </c>
      <c r="Q33" s="5">
        <v>0</v>
      </c>
      <c r="R33" s="5">
        <v>3</v>
      </c>
      <c r="S33" s="5">
        <v>4</v>
      </c>
    </row>
    <row r="34" spans="1:19" ht="15.9" customHeight="1">
      <c r="A34" s="4">
        <v>11300007</v>
      </c>
      <c r="B34" s="4" t="s">
        <v>105</v>
      </c>
      <c r="C34" s="2">
        <v>148</v>
      </c>
      <c r="D34" s="2">
        <v>44</v>
      </c>
      <c r="E34" s="2">
        <v>192</v>
      </c>
      <c r="F34" s="5">
        <v>12</v>
      </c>
      <c r="G34" s="5">
        <v>2</v>
      </c>
      <c r="H34" s="5">
        <v>21</v>
      </c>
      <c r="I34" s="5">
        <v>4</v>
      </c>
      <c r="J34" s="5">
        <v>28</v>
      </c>
      <c r="K34" s="5">
        <v>3</v>
      </c>
      <c r="L34" s="5">
        <v>17</v>
      </c>
      <c r="M34" s="5">
        <v>3</v>
      </c>
      <c r="N34" s="5">
        <v>11</v>
      </c>
      <c r="O34" s="5">
        <v>6</v>
      </c>
      <c r="P34" s="5">
        <v>18</v>
      </c>
      <c r="Q34" s="5">
        <v>18</v>
      </c>
      <c r="R34" s="5">
        <v>41</v>
      </c>
      <c r="S34" s="5">
        <v>8</v>
      </c>
    </row>
    <row r="35" spans="1:19" ht="15.9" customHeight="1">
      <c r="A35" s="4">
        <v>11300008</v>
      </c>
      <c r="B35" s="4" t="s">
        <v>106</v>
      </c>
      <c r="C35" s="2">
        <v>28</v>
      </c>
      <c r="D35" s="2">
        <v>1</v>
      </c>
      <c r="E35" s="2">
        <v>29</v>
      </c>
      <c r="F35" s="5">
        <v>0</v>
      </c>
      <c r="G35" s="5">
        <v>0</v>
      </c>
      <c r="H35" s="5">
        <v>1</v>
      </c>
      <c r="I35" s="5">
        <v>0</v>
      </c>
      <c r="J35" s="5">
        <v>2</v>
      </c>
      <c r="K35" s="5">
        <v>0</v>
      </c>
      <c r="L35" s="5">
        <v>3</v>
      </c>
      <c r="M35" s="5">
        <v>0</v>
      </c>
      <c r="N35" s="5">
        <v>1</v>
      </c>
      <c r="O35" s="5">
        <v>0</v>
      </c>
      <c r="P35" s="5">
        <v>5</v>
      </c>
      <c r="Q35" s="5">
        <v>0</v>
      </c>
      <c r="R35" s="5">
        <v>16</v>
      </c>
      <c r="S35" s="5">
        <v>1</v>
      </c>
    </row>
    <row r="36" spans="1:19" ht="15.9" customHeight="1">
      <c r="A36" s="4">
        <v>11300010</v>
      </c>
      <c r="B36" s="4" t="s">
        <v>107</v>
      </c>
      <c r="C36" s="2">
        <v>111</v>
      </c>
      <c r="D36" s="2">
        <v>17</v>
      </c>
      <c r="E36" s="2">
        <v>128</v>
      </c>
      <c r="F36" s="5">
        <v>7</v>
      </c>
      <c r="G36" s="5">
        <v>1</v>
      </c>
      <c r="H36" s="5">
        <v>8</v>
      </c>
      <c r="I36" s="5">
        <v>0</v>
      </c>
      <c r="J36" s="5">
        <v>21</v>
      </c>
      <c r="K36" s="5">
        <v>1</v>
      </c>
      <c r="L36" s="5">
        <v>16</v>
      </c>
      <c r="M36" s="5">
        <v>1</v>
      </c>
      <c r="N36" s="5">
        <v>6</v>
      </c>
      <c r="O36" s="5">
        <v>0</v>
      </c>
      <c r="P36" s="5">
        <v>19</v>
      </c>
      <c r="Q36" s="5">
        <v>4</v>
      </c>
      <c r="R36" s="5">
        <v>34</v>
      </c>
      <c r="S36" s="5">
        <v>10</v>
      </c>
    </row>
    <row r="37" spans="1:19" ht="15.9" customHeight="1">
      <c r="A37" s="4">
        <v>11300012</v>
      </c>
      <c r="B37" s="4" t="s">
        <v>108</v>
      </c>
      <c r="C37" s="2">
        <v>61</v>
      </c>
      <c r="D37" s="2">
        <v>6</v>
      </c>
      <c r="E37" s="2">
        <v>67</v>
      </c>
      <c r="F37" s="5">
        <v>3</v>
      </c>
      <c r="G37" s="5">
        <v>0</v>
      </c>
      <c r="H37" s="5">
        <v>4</v>
      </c>
      <c r="I37" s="5">
        <v>1</v>
      </c>
      <c r="J37" s="5">
        <v>8</v>
      </c>
      <c r="K37" s="5">
        <v>3</v>
      </c>
      <c r="L37" s="5">
        <v>6</v>
      </c>
      <c r="M37" s="5">
        <v>0</v>
      </c>
      <c r="N37" s="5">
        <v>3</v>
      </c>
      <c r="O37" s="5">
        <v>0</v>
      </c>
      <c r="P37" s="5">
        <v>16</v>
      </c>
      <c r="Q37" s="5">
        <v>0</v>
      </c>
      <c r="R37" s="5">
        <v>21</v>
      </c>
      <c r="S37" s="5">
        <v>2</v>
      </c>
    </row>
    <row r="38" spans="1:19" ht="15.9" customHeight="1">
      <c r="A38" s="4">
        <v>11300014</v>
      </c>
      <c r="B38" s="4" t="s">
        <v>109</v>
      </c>
      <c r="C38" s="2">
        <v>99</v>
      </c>
      <c r="D38" s="2">
        <v>17</v>
      </c>
      <c r="E38" s="2">
        <v>116</v>
      </c>
      <c r="F38" s="5">
        <v>10</v>
      </c>
      <c r="G38" s="5">
        <v>3</v>
      </c>
      <c r="H38" s="5">
        <v>7</v>
      </c>
      <c r="I38" s="5">
        <v>1</v>
      </c>
      <c r="J38" s="5">
        <v>20</v>
      </c>
      <c r="K38" s="5">
        <v>2</v>
      </c>
      <c r="L38" s="5">
        <v>9</v>
      </c>
      <c r="M38" s="5">
        <v>1</v>
      </c>
      <c r="N38" s="5">
        <v>1</v>
      </c>
      <c r="O38" s="5">
        <v>0</v>
      </c>
      <c r="P38" s="5">
        <v>8</v>
      </c>
      <c r="Q38" s="5">
        <v>5</v>
      </c>
      <c r="R38" s="5">
        <v>44</v>
      </c>
      <c r="S38" s="5">
        <v>5</v>
      </c>
    </row>
    <row r="39" spans="1:19" ht="15.9" customHeight="1">
      <c r="A39" s="4">
        <v>11300015</v>
      </c>
      <c r="B39" s="4" t="s">
        <v>110</v>
      </c>
      <c r="C39" s="2">
        <v>12</v>
      </c>
      <c r="D39" s="2">
        <v>0</v>
      </c>
      <c r="E39" s="2">
        <v>12</v>
      </c>
      <c r="F39" s="5">
        <v>0</v>
      </c>
      <c r="G39" s="5">
        <v>0</v>
      </c>
      <c r="H39" s="5">
        <v>0</v>
      </c>
      <c r="I39" s="5">
        <v>0</v>
      </c>
      <c r="J39" s="5">
        <v>0</v>
      </c>
      <c r="K39" s="5">
        <v>0</v>
      </c>
      <c r="L39" s="5">
        <v>0</v>
      </c>
      <c r="M39" s="5">
        <v>0</v>
      </c>
      <c r="N39" s="5">
        <v>0</v>
      </c>
      <c r="O39" s="5">
        <v>0</v>
      </c>
      <c r="P39" s="5">
        <v>1</v>
      </c>
      <c r="Q39" s="5">
        <v>0</v>
      </c>
      <c r="R39" s="5">
        <v>11</v>
      </c>
      <c r="S39" s="5">
        <v>0</v>
      </c>
    </row>
    <row r="40" spans="1:19" ht="15.9" customHeight="1">
      <c r="A40" s="4">
        <v>11300016</v>
      </c>
      <c r="B40" s="4" t="s">
        <v>179</v>
      </c>
      <c r="C40" s="2">
        <v>81</v>
      </c>
      <c r="D40" s="2">
        <v>12</v>
      </c>
      <c r="E40" s="2">
        <v>93</v>
      </c>
      <c r="F40" s="5">
        <v>5</v>
      </c>
      <c r="G40" s="5">
        <v>1</v>
      </c>
      <c r="H40" s="5">
        <v>11</v>
      </c>
      <c r="I40" s="5">
        <v>1</v>
      </c>
      <c r="J40" s="5">
        <v>12</v>
      </c>
      <c r="K40" s="5">
        <v>0</v>
      </c>
      <c r="L40" s="5">
        <v>3</v>
      </c>
      <c r="M40" s="5">
        <v>1</v>
      </c>
      <c r="N40" s="5">
        <v>7</v>
      </c>
      <c r="O40" s="5">
        <v>0</v>
      </c>
      <c r="P40" s="5">
        <v>8</v>
      </c>
      <c r="Q40" s="5">
        <v>2</v>
      </c>
      <c r="R40" s="5">
        <v>35</v>
      </c>
      <c r="S40" s="5">
        <v>7</v>
      </c>
    </row>
    <row r="41" spans="1:19" ht="15.9" customHeight="1">
      <c r="A41" s="4">
        <v>11300017</v>
      </c>
      <c r="B41" s="4" t="s">
        <v>111</v>
      </c>
      <c r="C41" s="2">
        <v>12</v>
      </c>
      <c r="D41" s="2">
        <v>0</v>
      </c>
      <c r="E41" s="2">
        <v>12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1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11</v>
      </c>
      <c r="S41" s="5">
        <v>0</v>
      </c>
    </row>
    <row r="42" spans="1:19" ht="15.9" customHeight="1">
      <c r="A42" s="4">
        <v>11300019</v>
      </c>
      <c r="B42" s="4" t="s">
        <v>170</v>
      </c>
      <c r="C42" s="2">
        <v>43</v>
      </c>
      <c r="D42" s="2">
        <v>2</v>
      </c>
      <c r="E42" s="2">
        <v>45</v>
      </c>
      <c r="F42" s="5">
        <v>4</v>
      </c>
      <c r="G42" s="5">
        <v>2</v>
      </c>
      <c r="H42" s="5">
        <v>1</v>
      </c>
      <c r="I42" s="5">
        <v>0</v>
      </c>
      <c r="J42" s="5">
        <v>6</v>
      </c>
      <c r="K42" s="5">
        <v>0</v>
      </c>
      <c r="L42" s="5">
        <v>4</v>
      </c>
      <c r="M42" s="5">
        <v>0</v>
      </c>
      <c r="N42" s="5">
        <v>1</v>
      </c>
      <c r="O42" s="5">
        <v>0</v>
      </c>
      <c r="P42" s="5">
        <v>3</v>
      </c>
      <c r="Q42" s="5">
        <v>0</v>
      </c>
      <c r="R42" s="5">
        <v>24</v>
      </c>
      <c r="S42" s="5">
        <v>0</v>
      </c>
    </row>
    <row r="43" spans="1:19" ht="15.9" customHeight="1">
      <c r="A43" s="4">
        <v>11300021</v>
      </c>
      <c r="B43" s="4" t="s">
        <v>113</v>
      </c>
      <c r="C43" s="2">
        <v>41</v>
      </c>
      <c r="D43" s="2">
        <v>7</v>
      </c>
      <c r="E43" s="2">
        <v>48</v>
      </c>
      <c r="F43" s="5">
        <v>5</v>
      </c>
      <c r="G43" s="5">
        <v>0</v>
      </c>
      <c r="H43" s="5">
        <v>7</v>
      </c>
      <c r="I43" s="5">
        <v>4</v>
      </c>
      <c r="J43" s="5">
        <v>2</v>
      </c>
      <c r="K43" s="5">
        <v>1</v>
      </c>
      <c r="L43" s="5">
        <v>5</v>
      </c>
      <c r="M43" s="5">
        <v>0</v>
      </c>
      <c r="N43" s="5">
        <v>0</v>
      </c>
      <c r="O43" s="5">
        <v>1</v>
      </c>
      <c r="P43" s="5">
        <v>3</v>
      </c>
      <c r="Q43" s="5">
        <v>0</v>
      </c>
      <c r="R43" s="5">
        <v>19</v>
      </c>
      <c r="S43" s="5">
        <v>1</v>
      </c>
    </row>
    <row r="44" spans="1:19" ht="15.9" customHeight="1">
      <c r="A44" s="4">
        <v>11300022</v>
      </c>
      <c r="B44" s="4" t="s">
        <v>114</v>
      </c>
      <c r="C44" s="2">
        <v>18</v>
      </c>
      <c r="D44" s="2">
        <v>2</v>
      </c>
      <c r="E44" s="2">
        <v>20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4</v>
      </c>
      <c r="Q44" s="5">
        <v>1</v>
      </c>
      <c r="R44" s="5">
        <v>14</v>
      </c>
      <c r="S44" s="5">
        <v>1</v>
      </c>
    </row>
    <row r="45" spans="1:19" ht="15.9" customHeight="1">
      <c r="A45" s="4">
        <v>11300023</v>
      </c>
      <c r="B45" s="4" t="s">
        <v>115</v>
      </c>
      <c r="C45" s="2">
        <v>124</v>
      </c>
      <c r="D45" s="2">
        <v>17</v>
      </c>
      <c r="E45" s="2">
        <v>141</v>
      </c>
      <c r="F45" s="5">
        <v>8</v>
      </c>
      <c r="G45" s="5">
        <v>1</v>
      </c>
      <c r="H45" s="5">
        <v>6</v>
      </c>
      <c r="I45" s="5">
        <v>3</v>
      </c>
      <c r="J45" s="5">
        <v>23</v>
      </c>
      <c r="K45" s="5">
        <v>3</v>
      </c>
      <c r="L45" s="5">
        <v>17</v>
      </c>
      <c r="M45" s="5">
        <v>1</v>
      </c>
      <c r="N45" s="5">
        <v>7</v>
      </c>
      <c r="O45" s="5">
        <v>0</v>
      </c>
      <c r="P45" s="5">
        <v>17</v>
      </c>
      <c r="Q45" s="5">
        <v>4</v>
      </c>
      <c r="R45" s="5">
        <v>46</v>
      </c>
      <c r="S45" s="5">
        <v>5</v>
      </c>
    </row>
    <row r="46" spans="1:19" ht="15.9" customHeight="1">
      <c r="A46" s="4">
        <v>11300025</v>
      </c>
      <c r="B46" s="4" t="s">
        <v>116</v>
      </c>
      <c r="C46" s="2">
        <v>68</v>
      </c>
      <c r="D46" s="2">
        <v>10</v>
      </c>
      <c r="E46" s="2">
        <v>78</v>
      </c>
      <c r="F46" s="5">
        <v>1</v>
      </c>
      <c r="G46" s="5">
        <v>0</v>
      </c>
      <c r="H46" s="5">
        <v>12</v>
      </c>
      <c r="I46" s="5">
        <v>1</v>
      </c>
      <c r="J46" s="5">
        <v>11</v>
      </c>
      <c r="K46" s="5">
        <v>3</v>
      </c>
      <c r="L46" s="5">
        <v>6</v>
      </c>
      <c r="M46" s="5">
        <v>0</v>
      </c>
      <c r="N46" s="5">
        <v>5</v>
      </c>
      <c r="O46" s="5">
        <v>0</v>
      </c>
      <c r="P46" s="5">
        <v>3</v>
      </c>
      <c r="Q46" s="5">
        <v>2</v>
      </c>
      <c r="R46" s="5">
        <v>30</v>
      </c>
      <c r="S46" s="5">
        <v>4</v>
      </c>
    </row>
    <row r="47" spans="1:19" ht="15.9" customHeight="1">
      <c r="A47" s="4">
        <v>11300028</v>
      </c>
      <c r="B47" s="4" t="s">
        <v>117</v>
      </c>
      <c r="C47" s="2">
        <v>13</v>
      </c>
      <c r="D47" s="2">
        <v>2</v>
      </c>
      <c r="E47" s="2">
        <v>15</v>
      </c>
      <c r="F47" s="5">
        <v>1</v>
      </c>
      <c r="G47" s="5">
        <v>0</v>
      </c>
      <c r="H47" s="5">
        <v>0</v>
      </c>
      <c r="I47" s="5">
        <v>0</v>
      </c>
      <c r="J47" s="5">
        <v>0</v>
      </c>
      <c r="K47" s="5">
        <v>1</v>
      </c>
      <c r="L47" s="5">
        <v>0</v>
      </c>
      <c r="M47" s="5">
        <v>0</v>
      </c>
      <c r="N47" s="5">
        <v>0</v>
      </c>
      <c r="O47" s="5">
        <v>0</v>
      </c>
      <c r="P47" s="5">
        <v>3</v>
      </c>
      <c r="Q47" s="5">
        <v>1</v>
      </c>
      <c r="R47" s="5">
        <v>9</v>
      </c>
      <c r="S47" s="5">
        <v>0</v>
      </c>
    </row>
    <row r="48" spans="1:19" ht="15.9" customHeight="1">
      <c r="A48" s="4">
        <v>11300032</v>
      </c>
      <c r="B48" s="4" t="s">
        <v>118</v>
      </c>
      <c r="C48" s="2">
        <v>29</v>
      </c>
      <c r="D48" s="2">
        <v>2</v>
      </c>
      <c r="E48" s="2">
        <v>31</v>
      </c>
      <c r="F48" s="5">
        <v>2</v>
      </c>
      <c r="G48" s="5">
        <v>0</v>
      </c>
      <c r="H48" s="5">
        <v>3</v>
      </c>
      <c r="I48" s="5">
        <v>0</v>
      </c>
      <c r="J48" s="5">
        <v>1</v>
      </c>
      <c r="K48" s="5">
        <v>0</v>
      </c>
      <c r="L48" s="5">
        <v>2</v>
      </c>
      <c r="M48" s="5">
        <v>0</v>
      </c>
      <c r="N48" s="5">
        <v>1</v>
      </c>
      <c r="O48" s="5">
        <v>0</v>
      </c>
      <c r="P48" s="5">
        <v>8</v>
      </c>
      <c r="Q48" s="5">
        <v>0</v>
      </c>
      <c r="R48" s="5">
        <v>12</v>
      </c>
      <c r="S48" s="5">
        <v>2</v>
      </c>
    </row>
    <row r="49" spans="1:19" ht="15.9" customHeight="1">
      <c r="A49" s="4">
        <v>11300039</v>
      </c>
      <c r="B49" s="4" t="s">
        <v>119</v>
      </c>
      <c r="C49" s="2">
        <v>34</v>
      </c>
      <c r="D49" s="2">
        <v>10</v>
      </c>
      <c r="E49" s="2">
        <v>44</v>
      </c>
      <c r="F49" s="5">
        <v>1</v>
      </c>
      <c r="G49" s="5">
        <v>0</v>
      </c>
      <c r="H49" s="5">
        <v>4</v>
      </c>
      <c r="I49" s="5">
        <v>0</v>
      </c>
      <c r="J49" s="5">
        <v>5</v>
      </c>
      <c r="K49" s="5">
        <v>1</v>
      </c>
      <c r="L49" s="5">
        <v>4</v>
      </c>
      <c r="M49" s="5">
        <v>1</v>
      </c>
      <c r="N49" s="5">
        <v>3</v>
      </c>
      <c r="O49" s="5">
        <v>1</v>
      </c>
      <c r="P49" s="5">
        <v>2</v>
      </c>
      <c r="Q49" s="5">
        <v>0</v>
      </c>
      <c r="R49" s="5">
        <v>15</v>
      </c>
      <c r="S49" s="5">
        <v>7</v>
      </c>
    </row>
    <row r="50" spans="1:19" ht="15.9" customHeight="1">
      <c r="A50" s="4">
        <v>11300040</v>
      </c>
      <c r="B50" s="4" t="s">
        <v>120</v>
      </c>
      <c r="C50" s="2">
        <v>22</v>
      </c>
      <c r="D50" s="2">
        <v>3</v>
      </c>
      <c r="E50" s="2">
        <v>25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0</v>
      </c>
      <c r="M50" s="5">
        <v>0</v>
      </c>
      <c r="N50" s="5">
        <v>1</v>
      </c>
      <c r="O50" s="5">
        <v>0</v>
      </c>
      <c r="P50" s="5">
        <v>4</v>
      </c>
      <c r="Q50" s="5">
        <v>1</v>
      </c>
      <c r="R50" s="5">
        <v>17</v>
      </c>
      <c r="S50" s="5">
        <v>2</v>
      </c>
    </row>
    <row r="51" spans="1:19" ht="15.9" customHeight="1">
      <c r="A51" s="4">
        <v>11300041</v>
      </c>
      <c r="B51" s="4" t="s">
        <v>121</v>
      </c>
      <c r="C51" s="2">
        <v>79</v>
      </c>
      <c r="D51" s="2">
        <v>7</v>
      </c>
      <c r="E51" s="2">
        <v>86</v>
      </c>
      <c r="F51" s="5">
        <v>2</v>
      </c>
      <c r="G51" s="5">
        <v>0</v>
      </c>
      <c r="H51" s="5">
        <v>14</v>
      </c>
      <c r="I51" s="5">
        <v>1</v>
      </c>
      <c r="J51" s="5">
        <v>5</v>
      </c>
      <c r="K51" s="5">
        <v>0</v>
      </c>
      <c r="L51" s="5">
        <v>6</v>
      </c>
      <c r="M51" s="5">
        <v>0</v>
      </c>
      <c r="N51" s="5">
        <v>6</v>
      </c>
      <c r="O51" s="5">
        <v>1</v>
      </c>
      <c r="P51" s="5">
        <v>18</v>
      </c>
      <c r="Q51" s="5">
        <v>3</v>
      </c>
      <c r="R51" s="5">
        <v>28</v>
      </c>
      <c r="S51" s="5">
        <v>2</v>
      </c>
    </row>
    <row r="52" spans="1:19" ht="15.9" customHeight="1">
      <c r="A52" s="4">
        <v>11300050</v>
      </c>
      <c r="B52" s="4" t="s">
        <v>123</v>
      </c>
      <c r="C52" s="2">
        <v>17</v>
      </c>
      <c r="D52" s="2">
        <v>2</v>
      </c>
      <c r="E52" s="2">
        <v>19</v>
      </c>
      <c r="F52" s="5">
        <v>0</v>
      </c>
      <c r="G52" s="5">
        <v>0</v>
      </c>
      <c r="H52" s="5">
        <v>2</v>
      </c>
      <c r="I52" s="5">
        <v>0</v>
      </c>
      <c r="J52" s="5">
        <v>1</v>
      </c>
      <c r="K52" s="5">
        <v>0</v>
      </c>
      <c r="L52" s="5">
        <v>2</v>
      </c>
      <c r="M52" s="5">
        <v>0</v>
      </c>
      <c r="N52" s="5">
        <v>0</v>
      </c>
      <c r="O52" s="5">
        <v>0</v>
      </c>
      <c r="P52" s="5">
        <v>2</v>
      </c>
      <c r="Q52" s="5">
        <v>0</v>
      </c>
      <c r="R52" s="5">
        <v>10</v>
      </c>
      <c r="S52" s="5">
        <v>2</v>
      </c>
    </row>
    <row r="53" spans="1:19" ht="15.9" customHeight="1">
      <c r="A53" s="4">
        <v>11300055</v>
      </c>
      <c r="B53" s="4" t="s">
        <v>124</v>
      </c>
      <c r="C53" s="2">
        <v>23</v>
      </c>
      <c r="D53" s="2">
        <v>2</v>
      </c>
      <c r="E53" s="2">
        <v>25</v>
      </c>
      <c r="F53" s="5">
        <v>0</v>
      </c>
      <c r="G53" s="5">
        <v>0</v>
      </c>
      <c r="H53" s="5">
        <v>1</v>
      </c>
      <c r="I53" s="5">
        <v>0</v>
      </c>
      <c r="J53" s="5">
        <v>3</v>
      </c>
      <c r="K53" s="5">
        <v>1</v>
      </c>
      <c r="L53" s="5">
        <v>5</v>
      </c>
      <c r="M53" s="5">
        <v>0</v>
      </c>
      <c r="N53" s="5">
        <v>0</v>
      </c>
      <c r="O53" s="5">
        <v>0</v>
      </c>
      <c r="P53" s="5">
        <v>2</v>
      </c>
      <c r="Q53" s="5">
        <v>0</v>
      </c>
      <c r="R53" s="5">
        <v>12</v>
      </c>
      <c r="S53" s="5">
        <v>1</v>
      </c>
    </row>
    <row r="54" spans="1:19" ht="15.9" customHeight="1">
      <c r="A54" s="4">
        <v>11300057</v>
      </c>
      <c r="B54" s="4" t="s">
        <v>254</v>
      </c>
      <c r="C54" s="2">
        <v>27</v>
      </c>
      <c r="D54" s="2">
        <v>6</v>
      </c>
      <c r="E54" s="2">
        <v>33</v>
      </c>
      <c r="F54" s="5">
        <v>0</v>
      </c>
      <c r="G54" s="5">
        <v>0</v>
      </c>
      <c r="H54" s="5">
        <v>3</v>
      </c>
      <c r="I54" s="5">
        <v>0</v>
      </c>
      <c r="J54" s="5">
        <v>0</v>
      </c>
      <c r="K54" s="5">
        <v>0</v>
      </c>
      <c r="L54" s="5">
        <v>1</v>
      </c>
      <c r="M54" s="5">
        <v>3</v>
      </c>
      <c r="N54" s="5">
        <v>1</v>
      </c>
      <c r="O54" s="5">
        <v>0</v>
      </c>
      <c r="P54" s="5">
        <v>2</v>
      </c>
      <c r="Q54" s="5">
        <v>0</v>
      </c>
      <c r="R54" s="5">
        <v>20</v>
      </c>
      <c r="S54" s="5">
        <v>3</v>
      </c>
    </row>
    <row r="55" spans="1:19" ht="15.9" customHeight="1">
      <c r="A55" s="4">
        <v>11310005</v>
      </c>
      <c r="B55" s="4" t="s">
        <v>31</v>
      </c>
      <c r="C55" s="2">
        <v>95</v>
      </c>
      <c r="D55" s="2">
        <v>1</v>
      </c>
      <c r="E55" s="2">
        <v>96</v>
      </c>
      <c r="F55" s="5">
        <v>6</v>
      </c>
      <c r="G55" s="5">
        <v>0</v>
      </c>
      <c r="H55" s="5">
        <v>12</v>
      </c>
      <c r="I55" s="5">
        <v>0</v>
      </c>
      <c r="J55" s="5">
        <v>41</v>
      </c>
      <c r="K55" s="5">
        <v>0</v>
      </c>
      <c r="L55" s="5">
        <v>10</v>
      </c>
      <c r="M55" s="5">
        <v>0</v>
      </c>
      <c r="N55" s="5">
        <v>6</v>
      </c>
      <c r="O55" s="5">
        <v>0</v>
      </c>
      <c r="P55" s="5">
        <v>4</v>
      </c>
      <c r="Q55" s="5">
        <v>0</v>
      </c>
      <c r="R55" s="5">
        <v>16</v>
      </c>
      <c r="S55" s="5">
        <v>1</v>
      </c>
    </row>
    <row r="56" spans="1:19" ht="15.9" customHeight="1">
      <c r="A56" s="4">
        <v>11310006</v>
      </c>
      <c r="B56" s="4" t="s">
        <v>32</v>
      </c>
      <c r="C56" s="2">
        <v>167</v>
      </c>
      <c r="D56" s="2">
        <v>23</v>
      </c>
      <c r="E56" s="2">
        <v>190</v>
      </c>
      <c r="F56" s="5">
        <v>14</v>
      </c>
      <c r="G56" s="5">
        <v>2</v>
      </c>
      <c r="H56" s="5">
        <v>24</v>
      </c>
      <c r="I56" s="5">
        <v>4</v>
      </c>
      <c r="J56" s="5">
        <v>14</v>
      </c>
      <c r="K56" s="5">
        <v>1</v>
      </c>
      <c r="L56" s="5">
        <v>18</v>
      </c>
      <c r="M56" s="5">
        <v>1</v>
      </c>
      <c r="N56" s="5">
        <v>16</v>
      </c>
      <c r="O56" s="5">
        <v>1</v>
      </c>
      <c r="P56" s="5">
        <v>27</v>
      </c>
      <c r="Q56" s="5">
        <v>4</v>
      </c>
      <c r="R56" s="5">
        <v>54</v>
      </c>
      <c r="S56" s="5">
        <v>10</v>
      </c>
    </row>
    <row r="57" spans="1:19" ht="15.9" customHeight="1">
      <c r="A57" s="4">
        <v>11310008</v>
      </c>
      <c r="B57" s="4" t="s">
        <v>180</v>
      </c>
      <c r="C57" s="2">
        <v>53</v>
      </c>
      <c r="D57" s="2">
        <v>12</v>
      </c>
      <c r="E57" s="2">
        <v>65</v>
      </c>
      <c r="F57" s="5">
        <v>1</v>
      </c>
      <c r="G57" s="5">
        <v>0</v>
      </c>
      <c r="H57" s="5">
        <v>6</v>
      </c>
      <c r="I57" s="5">
        <v>0</v>
      </c>
      <c r="J57" s="5">
        <v>5</v>
      </c>
      <c r="K57" s="5">
        <v>1</v>
      </c>
      <c r="L57" s="5">
        <v>2</v>
      </c>
      <c r="M57" s="5">
        <v>0</v>
      </c>
      <c r="N57" s="5">
        <v>2</v>
      </c>
      <c r="O57" s="5">
        <v>0</v>
      </c>
      <c r="P57" s="5">
        <v>13</v>
      </c>
      <c r="Q57" s="5">
        <v>5</v>
      </c>
      <c r="R57" s="5">
        <v>24</v>
      </c>
      <c r="S57" s="5">
        <v>6</v>
      </c>
    </row>
    <row r="58" spans="1:19" ht="15.9" customHeight="1">
      <c r="A58" s="4">
        <v>11310011</v>
      </c>
      <c r="B58" s="4" t="s">
        <v>171</v>
      </c>
      <c r="C58" s="2">
        <v>175</v>
      </c>
      <c r="D58" s="2">
        <v>28</v>
      </c>
      <c r="E58" s="2">
        <v>203</v>
      </c>
      <c r="F58" s="5">
        <v>5</v>
      </c>
      <c r="G58" s="5">
        <v>0</v>
      </c>
      <c r="H58" s="5">
        <v>14</v>
      </c>
      <c r="I58" s="5">
        <v>3</v>
      </c>
      <c r="J58" s="5">
        <v>24</v>
      </c>
      <c r="K58" s="5">
        <v>2</v>
      </c>
      <c r="L58" s="5">
        <v>4</v>
      </c>
      <c r="M58" s="5">
        <v>2</v>
      </c>
      <c r="N58" s="5">
        <v>5</v>
      </c>
      <c r="O58" s="5">
        <v>0</v>
      </c>
      <c r="P58" s="5">
        <v>66</v>
      </c>
      <c r="Q58" s="5">
        <v>14</v>
      </c>
      <c r="R58" s="5">
        <v>57</v>
      </c>
      <c r="S58" s="5">
        <v>7</v>
      </c>
    </row>
    <row r="59" spans="1:19" ht="15.9" customHeight="1">
      <c r="A59" s="4">
        <v>11310019</v>
      </c>
      <c r="B59" s="4" t="s">
        <v>33</v>
      </c>
      <c r="C59" s="2">
        <v>33</v>
      </c>
      <c r="D59" s="2">
        <v>5</v>
      </c>
      <c r="E59" s="2">
        <v>38</v>
      </c>
      <c r="F59" s="5">
        <v>4</v>
      </c>
      <c r="G59" s="5">
        <v>0</v>
      </c>
      <c r="H59" s="5">
        <v>4</v>
      </c>
      <c r="I59" s="5">
        <v>1</v>
      </c>
      <c r="J59" s="5">
        <v>7</v>
      </c>
      <c r="K59" s="5">
        <v>0</v>
      </c>
      <c r="L59" s="5">
        <v>5</v>
      </c>
      <c r="M59" s="5">
        <v>0</v>
      </c>
      <c r="N59" s="5">
        <v>1</v>
      </c>
      <c r="O59" s="5">
        <v>0</v>
      </c>
      <c r="P59" s="5">
        <v>4</v>
      </c>
      <c r="Q59" s="5">
        <v>2</v>
      </c>
      <c r="R59" s="5">
        <v>8</v>
      </c>
      <c r="S59" s="5">
        <v>2</v>
      </c>
    </row>
    <row r="60" spans="1:19" ht="15.9" customHeight="1">
      <c r="A60" s="4">
        <v>11310029</v>
      </c>
      <c r="B60" s="4" t="s">
        <v>34</v>
      </c>
      <c r="C60" s="2">
        <v>92</v>
      </c>
      <c r="D60" s="2">
        <v>9</v>
      </c>
      <c r="E60" s="2">
        <v>101</v>
      </c>
      <c r="F60" s="5">
        <v>2</v>
      </c>
      <c r="G60" s="5">
        <v>0</v>
      </c>
      <c r="H60" s="5">
        <v>17</v>
      </c>
      <c r="I60" s="5">
        <v>0</v>
      </c>
      <c r="J60" s="5">
        <v>12</v>
      </c>
      <c r="K60" s="5">
        <v>1</v>
      </c>
      <c r="L60" s="5">
        <v>6</v>
      </c>
      <c r="M60" s="5">
        <v>0</v>
      </c>
      <c r="N60" s="5">
        <v>6</v>
      </c>
      <c r="O60" s="5">
        <v>1</v>
      </c>
      <c r="P60" s="5">
        <v>17</v>
      </c>
      <c r="Q60" s="5">
        <v>1</v>
      </c>
      <c r="R60" s="5">
        <v>32</v>
      </c>
      <c r="S60" s="5">
        <v>6</v>
      </c>
    </row>
    <row r="61" spans="1:19" ht="15.9" customHeight="1">
      <c r="A61" s="4">
        <v>11310033</v>
      </c>
      <c r="B61" s="4" t="s">
        <v>35</v>
      </c>
      <c r="C61" s="2">
        <v>53</v>
      </c>
      <c r="D61" s="2">
        <v>6</v>
      </c>
      <c r="E61" s="2">
        <v>59</v>
      </c>
      <c r="F61" s="5">
        <v>3</v>
      </c>
      <c r="G61" s="5">
        <v>0</v>
      </c>
      <c r="H61" s="5">
        <v>6</v>
      </c>
      <c r="I61" s="5">
        <v>0</v>
      </c>
      <c r="J61" s="5">
        <v>3</v>
      </c>
      <c r="K61" s="5">
        <v>1</v>
      </c>
      <c r="L61" s="5">
        <v>6</v>
      </c>
      <c r="M61" s="5">
        <v>0</v>
      </c>
      <c r="N61" s="5">
        <v>3</v>
      </c>
      <c r="O61" s="5">
        <v>0</v>
      </c>
      <c r="P61" s="5">
        <v>6</v>
      </c>
      <c r="Q61" s="5">
        <v>0</v>
      </c>
      <c r="R61" s="5">
        <v>26</v>
      </c>
      <c r="S61" s="5">
        <v>5</v>
      </c>
    </row>
    <row r="62" spans="1:19" ht="15.9" customHeight="1">
      <c r="A62" s="4">
        <v>11310047</v>
      </c>
      <c r="B62" s="4" t="s">
        <v>36</v>
      </c>
      <c r="C62" s="2">
        <v>113</v>
      </c>
      <c r="D62" s="2">
        <v>21</v>
      </c>
      <c r="E62" s="2">
        <v>134</v>
      </c>
      <c r="F62" s="5">
        <v>6</v>
      </c>
      <c r="G62" s="5">
        <v>0</v>
      </c>
      <c r="H62" s="5">
        <v>18</v>
      </c>
      <c r="I62" s="5">
        <v>2</v>
      </c>
      <c r="J62" s="5">
        <v>14</v>
      </c>
      <c r="K62" s="5">
        <v>2</v>
      </c>
      <c r="L62" s="5">
        <v>16</v>
      </c>
      <c r="M62" s="5">
        <v>1</v>
      </c>
      <c r="N62" s="5">
        <v>5</v>
      </c>
      <c r="O62" s="5">
        <v>1</v>
      </c>
      <c r="P62" s="5">
        <v>24</v>
      </c>
      <c r="Q62" s="5">
        <v>6</v>
      </c>
      <c r="R62" s="5">
        <v>30</v>
      </c>
      <c r="S62" s="5">
        <v>9</v>
      </c>
    </row>
    <row r="63" spans="1:19" ht="15.9" customHeight="1">
      <c r="A63" s="4">
        <v>11310060</v>
      </c>
      <c r="B63" s="4" t="s">
        <v>37</v>
      </c>
      <c r="C63" s="2">
        <v>183</v>
      </c>
      <c r="D63" s="2">
        <v>23</v>
      </c>
      <c r="E63" s="2">
        <v>206</v>
      </c>
      <c r="F63" s="5">
        <v>7</v>
      </c>
      <c r="G63" s="5">
        <v>3</v>
      </c>
      <c r="H63" s="5">
        <v>29</v>
      </c>
      <c r="I63" s="5">
        <v>0</v>
      </c>
      <c r="J63" s="5">
        <v>33</v>
      </c>
      <c r="K63" s="5">
        <v>2</v>
      </c>
      <c r="L63" s="5">
        <v>16</v>
      </c>
      <c r="M63" s="5">
        <v>3</v>
      </c>
      <c r="N63" s="5">
        <v>19</v>
      </c>
      <c r="O63" s="5">
        <v>3</v>
      </c>
      <c r="P63" s="5">
        <v>30</v>
      </c>
      <c r="Q63" s="5">
        <v>5</v>
      </c>
      <c r="R63" s="5">
        <v>49</v>
      </c>
      <c r="S63" s="5">
        <v>7</v>
      </c>
    </row>
    <row r="64" spans="1:19" ht="15.9" customHeight="1">
      <c r="A64" s="4">
        <v>11310064</v>
      </c>
      <c r="B64" s="4" t="s">
        <v>38</v>
      </c>
      <c r="C64" s="2">
        <v>145</v>
      </c>
      <c r="D64" s="2">
        <v>28</v>
      </c>
      <c r="E64" s="2">
        <v>173</v>
      </c>
      <c r="F64" s="5">
        <v>5</v>
      </c>
      <c r="G64" s="5">
        <v>1</v>
      </c>
      <c r="H64" s="5">
        <v>13</v>
      </c>
      <c r="I64" s="5">
        <v>4</v>
      </c>
      <c r="J64" s="5">
        <v>14</v>
      </c>
      <c r="K64" s="5">
        <v>1</v>
      </c>
      <c r="L64" s="5">
        <v>10</v>
      </c>
      <c r="M64" s="5">
        <v>2</v>
      </c>
      <c r="N64" s="5">
        <v>9</v>
      </c>
      <c r="O64" s="5">
        <v>2</v>
      </c>
      <c r="P64" s="5">
        <v>40</v>
      </c>
      <c r="Q64" s="5">
        <v>7</v>
      </c>
      <c r="R64" s="5">
        <v>54</v>
      </c>
      <c r="S64" s="5">
        <v>11</v>
      </c>
    </row>
    <row r="65" spans="1:19" ht="15.9" customHeight="1">
      <c r="A65" s="4">
        <v>11310070</v>
      </c>
      <c r="B65" s="4" t="s">
        <v>39</v>
      </c>
      <c r="C65" s="2">
        <v>73</v>
      </c>
      <c r="D65" s="2">
        <v>18</v>
      </c>
      <c r="E65" s="2">
        <v>91</v>
      </c>
      <c r="F65" s="5">
        <v>5</v>
      </c>
      <c r="G65" s="5">
        <v>4</v>
      </c>
      <c r="H65" s="5">
        <v>7</v>
      </c>
      <c r="I65" s="5">
        <v>2</v>
      </c>
      <c r="J65" s="5">
        <v>15</v>
      </c>
      <c r="K65" s="5">
        <v>1</v>
      </c>
      <c r="L65" s="5">
        <v>3</v>
      </c>
      <c r="M65" s="5">
        <v>2</v>
      </c>
      <c r="N65" s="5">
        <v>7</v>
      </c>
      <c r="O65" s="5">
        <v>3</v>
      </c>
      <c r="P65" s="5">
        <v>7</v>
      </c>
      <c r="Q65" s="5">
        <v>1</v>
      </c>
      <c r="R65" s="5">
        <v>29</v>
      </c>
      <c r="S65" s="5">
        <v>5</v>
      </c>
    </row>
    <row r="66" spans="1:19" ht="15.9" customHeight="1">
      <c r="A66" s="4">
        <v>11310075</v>
      </c>
      <c r="B66" s="4" t="s">
        <v>40</v>
      </c>
      <c r="C66" s="2">
        <v>117</v>
      </c>
      <c r="D66" s="2">
        <v>14</v>
      </c>
      <c r="E66" s="2">
        <v>131</v>
      </c>
      <c r="F66" s="5">
        <v>6</v>
      </c>
      <c r="G66" s="5">
        <v>1</v>
      </c>
      <c r="H66" s="5">
        <v>11</v>
      </c>
      <c r="I66" s="5">
        <v>3</v>
      </c>
      <c r="J66" s="5">
        <v>13</v>
      </c>
      <c r="K66" s="5">
        <v>1</v>
      </c>
      <c r="L66" s="5">
        <v>6</v>
      </c>
      <c r="M66" s="5">
        <v>0</v>
      </c>
      <c r="N66" s="5">
        <v>8</v>
      </c>
      <c r="O66" s="5">
        <v>0</v>
      </c>
      <c r="P66" s="5">
        <v>25</v>
      </c>
      <c r="Q66" s="5">
        <v>4</v>
      </c>
      <c r="R66" s="5">
        <v>48</v>
      </c>
      <c r="S66" s="5">
        <v>5</v>
      </c>
    </row>
    <row r="67" spans="1:19" ht="15.9" customHeight="1">
      <c r="A67" s="4">
        <v>11310076</v>
      </c>
      <c r="B67" s="4" t="s">
        <v>41</v>
      </c>
      <c r="C67" s="2">
        <v>25</v>
      </c>
      <c r="D67" s="2">
        <v>1</v>
      </c>
      <c r="E67" s="2">
        <v>26</v>
      </c>
      <c r="F67" s="5">
        <v>0</v>
      </c>
      <c r="G67" s="5">
        <v>0</v>
      </c>
      <c r="H67" s="5">
        <v>0</v>
      </c>
      <c r="I67" s="5">
        <v>0</v>
      </c>
      <c r="J67" s="5">
        <v>4</v>
      </c>
      <c r="K67" s="5">
        <v>0</v>
      </c>
      <c r="L67" s="5">
        <v>1</v>
      </c>
      <c r="M67" s="5">
        <v>0</v>
      </c>
      <c r="N67" s="5">
        <v>1</v>
      </c>
      <c r="O67" s="5">
        <v>0</v>
      </c>
      <c r="P67" s="5">
        <v>7</v>
      </c>
      <c r="Q67" s="5">
        <v>0</v>
      </c>
      <c r="R67" s="5">
        <v>12</v>
      </c>
      <c r="S67" s="5">
        <v>1</v>
      </c>
    </row>
    <row r="68" spans="1:19" ht="15.9" customHeight="1">
      <c r="A68" s="4">
        <v>11310077</v>
      </c>
      <c r="B68" s="4" t="s">
        <v>42</v>
      </c>
      <c r="C68" s="2">
        <v>86</v>
      </c>
      <c r="D68" s="2">
        <v>4</v>
      </c>
      <c r="E68" s="2">
        <v>90</v>
      </c>
      <c r="F68" s="5">
        <v>5</v>
      </c>
      <c r="G68" s="5">
        <v>0</v>
      </c>
      <c r="H68" s="5">
        <v>13</v>
      </c>
      <c r="I68" s="5">
        <v>0</v>
      </c>
      <c r="J68" s="5">
        <v>14</v>
      </c>
      <c r="K68" s="5">
        <v>0</v>
      </c>
      <c r="L68" s="5">
        <v>3</v>
      </c>
      <c r="M68" s="5">
        <v>0</v>
      </c>
      <c r="N68" s="5">
        <v>6</v>
      </c>
      <c r="O68" s="5">
        <v>0</v>
      </c>
      <c r="P68" s="5">
        <v>25</v>
      </c>
      <c r="Q68" s="5">
        <v>1</v>
      </c>
      <c r="R68" s="5">
        <v>20</v>
      </c>
      <c r="S68" s="5">
        <v>3</v>
      </c>
    </row>
    <row r="69" spans="1:19" ht="15.9" customHeight="1">
      <c r="A69" s="4">
        <v>11310098</v>
      </c>
      <c r="B69" s="4" t="s">
        <v>43</v>
      </c>
      <c r="C69" s="2">
        <v>59</v>
      </c>
      <c r="D69" s="2">
        <v>8</v>
      </c>
      <c r="E69" s="2">
        <v>67</v>
      </c>
      <c r="F69" s="5">
        <v>0</v>
      </c>
      <c r="G69" s="5">
        <v>0</v>
      </c>
      <c r="H69" s="5">
        <v>5</v>
      </c>
      <c r="I69" s="5">
        <v>0</v>
      </c>
      <c r="J69" s="5">
        <v>15</v>
      </c>
      <c r="K69" s="5">
        <v>0</v>
      </c>
      <c r="L69" s="5">
        <v>10</v>
      </c>
      <c r="M69" s="5">
        <v>0</v>
      </c>
      <c r="N69" s="5">
        <v>1</v>
      </c>
      <c r="O69" s="5">
        <v>0</v>
      </c>
      <c r="P69" s="5">
        <v>14</v>
      </c>
      <c r="Q69" s="5">
        <v>5</v>
      </c>
      <c r="R69" s="5">
        <v>14</v>
      </c>
      <c r="S69" s="5">
        <v>3</v>
      </c>
    </row>
    <row r="70" spans="1:19" ht="15.9" customHeight="1">
      <c r="A70" s="4">
        <v>11310099</v>
      </c>
      <c r="B70" s="4" t="s">
        <v>44</v>
      </c>
      <c r="C70" s="2">
        <v>31</v>
      </c>
      <c r="D70" s="2">
        <v>1</v>
      </c>
      <c r="E70" s="2">
        <v>32</v>
      </c>
      <c r="F70" s="5">
        <v>0</v>
      </c>
      <c r="G70" s="5">
        <v>0</v>
      </c>
      <c r="H70" s="5">
        <v>3</v>
      </c>
      <c r="I70" s="5">
        <v>0</v>
      </c>
      <c r="J70" s="5">
        <v>3</v>
      </c>
      <c r="K70" s="5">
        <v>0</v>
      </c>
      <c r="L70" s="5">
        <v>4</v>
      </c>
      <c r="M70" s="5">
        <v>0</v>
      </c>
      <c r="N70" s="5">
        <v>2</v>
      </c>
      <c r="O70" s="5">
        <v>0</v>
      </c>
      <c r="P70" s="5">
        <v>9</v>
      </c>
      <c r="Q70" s="5">
        <v>1</v>
      </c>
      <c r="R70" s="5">
        <v>10</v>
      </c>
      <c r="S70" s="5">
        <v>0</v>
      </c>
    </row>
    <row r="71" spans="1:19" ht="15.9" customHeight="1">
      <c r="A71" s="4">
        <v>11310115</v>
      </c>
      <c r="B71" s="4" t="s">
        <v>45</v>
      </c>
      <c r="C71" s="2">
        <v>59</v>
      </c>
      <c r="D71" s="2">
        <v>6</v>
      </c>
      <c r="E71" s="2">
        <v>65</v>
      </c>
      <c r="F71" s="5">
        <v>0</v>
      </c>
      <c r="G71" s="5">
        <v>0</v>
      </c>
      <c r="H71" s="5">
        <v>7</v>
      </c>
      <c r="I71" s="5">
        <v>1</v>
      </c>
      <c r="J71" s="5">
        <v>11</v>
      </c>
      <c r="K71" s="5">
        <v>2</v>
      </c>
      <c r="L71" s="5">
        <v>8</v>
      </c>
      <c r="M71" s="5">
        <v>1</v>
      </c>
      <c r="N71" s="5">
        <v>1</v>
      </c>
      <c r="O71" s="5">
        <v>0</v>
      </c>
      <c r="P71" s="5">
        <v>8</v>
      </c>
      <c r="Q71" s="5">
        <v>1</v>
      </c>
      <c r="R71" s="5">
        <v>24</v>
      </c>
      <c r="S71" s="5">
        <v>1</v>
      </c>
    </row>
    <row r="72" spans="1:19" ht="15.9" customHeight="1">
      <c r="A72" s="4">
        <v>11310117</v>
      </c>
      <c r="B72" s="4" t="s">
        <v>46</v>
      </c>
      <c r="C72" s="2">
        <v>45</v>
      </c>
      <c r="D72" s="2">
        <v>3</v>
      </c>
      <c r="E72" s="2">
        <v>48</v>
      </c>
      <c r="F72" s="5">
        <v>1</v>
      </c>
      <c r="G72" s="5">
        <v>0</v>
      </c>
      <c r="H72" s="5">
        <v>2</v>
      </c>
      <c r="I72" s="5">
        <v>0</v>
      </c>
      <c r="J72" s="5">
        <v>5</v>
      </c>
      <c r="K72" s="5">
        <v>1</v>
      </c>
      <c r="L72" s="5">
        <v>5</v>
      </c>
      <c r="M72" s="5">
        <v>1</v>
      </c>
      <c r="N72" s="5">
        <v>2</v>
      </c>
      <c r="O72" s="5">
        <v>0</v>
      </c>
      <c r="P72" s="5">
        <v>10</v>
      </c>
      <c r="Q72" s="5">
        <v>1</v>
      </c>
      <c r="R72" s="5">
        <v>20</v>
      </c>
      <c r="S72" s="5">
        <v>0</v>
      </c>
    </row>
    <row r="73" spans="1:19" ht="15.9" customHeight="1">
      <c r="A73" s="4">
        <v>11310121</v>
      </c>
      <c r="B73" s="4" t="s">
        <v>47</v>
      </c>
      <c r="C73" s="2">
        <v>107</v>
      </c>
      <c r="D73" s="2">
        <v>27</v>
      </c>
      <c r="E73" s="2">
        <v>134</v>
      </c>
      <c r="F73" s="5">
        <v>7</v>
      </c>
      <c r="G73" s="5">
        <v>4</v>
      </c>
      <c r="H73" s="5">
        <v>11</v>
      </c>
      <c r="I73" s="5">
        <v>2</v>
      </c>
      <c r="J73" s="5">
        <v>16</v>
      </c>
      <c r="K73" s="5">
        <v>3</v>
      </c>
      <c r="L73" s="5">
        <v>5</v>
      </c>
      <c r="M73" s="5">
        <v>1</v>
      </c>
      <c r="N73" s="5">
        <v>9</v>
      </c>
      <c r="O73" s="5">
        <v>0</v>
      </c>
      <c r="P73" s="5">
        <v>24</v>
      </c>
      <c r="Q73" s="5">
        <v>8</v>
      </c>
      <c r="R73" s="5">
        <v>35</v>
      </c>
      <c r="S73" s="5">
        <v>9</v>
      </c>
    </row>
    <row r="74" spans="1:19" ht="15.9" customHeight="1">
      <c r="A74" s="4">
        <v>11310123</v>
      </c>
      <c r="B74" s="4" t="s">
        <v>48</v>
      </c>
      <c r="C74" s="2">
        <v>53</v>
      </c>
      <c r="D74" s="2">
        <v>9</v>
      </c>
      <c r="E74" s="2">
        <v>62</v>
      </c>
      <c r="F74" s="5">
        <v>5</v>
      </c>
      <c r="G74" s="5">
        <v>1</v>
      </c>
      <c r="H74" s="5">
        <v>4</v>
      </c>
      <c r="I74" s="5">
        <v>0</v>
      </c>
      <c r="J74" s="5">
        <v>3</v>
      </c>
      <c r="K74" s="5">
        <v>0</v>
      </c>
      <c r="L74" s="5">
        <v>8</v>
      </c>
      <c r="M74" s="5">
        <v>1</v>
      </c>
      <c r="N74" s="5">
        <v>5</v>
      </c>
      <c r="O74" s="5">
        <v>1</v>
      </c>
      <c r="P74" s="5">
        <v>4</v>
      </c>
      <c r="Q74" s="5">
        <v>0</v>
      </c>
      <c r="R74" s="5">
        <v>24</v>
      </c>
      <c r="S74" s="5">
        <v>6</v>
      </c>
    </row>
    <row r="75" spans="1:19" ht="15.9" customHeight="1">
      <c r="A75" s="4">
        <v>11310124</v>
      </c>
      <c r="B75" s="4" t="s">
        <v>49</v>
      </c>
      <c r="C75" s="2">
        <v>26</v>
      </c>
      <c r="D75" s="2">
        <v>2</v>
      </c>
      <c r="E75" s="2">
        <v>28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0</v>
      </c>
      <c r="M75" s="5">
        <v>0</v>
      </c>
      <c r="N75" s="5">
        <v>0</v>
      </c>
      <c r="O75" s="5">
        <v>0</v>
      </c>
      <c r="P75" s="5">
        <v>6</v>
      </c>
      <c r="Q75" s="5">
        <v>1</v>
      </c>
      <c r="R75" s="5">
        <v>20</v>
      </c>
      <c r="S75" s="5">
        <v>1</v>
      </c>
    </row>
    <row r="76" spans="1:19" ht="15.9" customHeight="1">
      <c r="A76" s="4">
        <v>11310126</v>
      </c>
      <c r="B76" s="4" t="s">
        <v>50</v>
      </c>
      <c r="C76" s="2">
        <v>63</v>
      </c>
      <c r="D76" s="2">
        <v>7</v>
      </c>
      <c r="E76" s="2">
        <v>70</v>
      </c>
      <c r="F76" s="5">
        <v>3</v>
      </c>
      <c r="G76" s="5">
        <v>0</v>
      </c>
      <c r="H76" s="5">
        <v>8</v>
      </c>
      <c r="I76" s="5">
        <v>3</v>
      </c>
      <c r="J76" s="5">
        <v>15</v>
      </c>
      <c r="K76" s="5">
        <v>0</v>
      </c>
      <c r="L76" s="5">
        <v>12</v>
      </c>
      <c r="M76" s="5">
        <v>1</v>
      </c>
      <c r="N76" s="5">
        <v>3</v>
      </c>
      <c r="O76" s="5">
        <v>1</v>
      </c>
      <c r="P76" s="5">
        <v>7</v>
      </c>
      <c r="Q76" s="5">
        <v>0</v>
      </c>
      <c r="R76" s="5">
        <v>15</v>
      </c>
      <c r="S76" s="5">
        <v>2</v>
      </c>
    </row>
    <row r="77" spans="1:19" ht="15.9" customHeight="1">
      <c r="A77" s="4">
        <v>11310129</v>
      </c>
      <c r="B77" s="4" t="s">
        <v>51</v>
      </c>
      <c r="C77" s="2">
        <v>76</v>
      </c>
      <c r="D77" s="2">
        <v>5</v>
      </c>
      <c r="E77" s="2">
        <v>81</v>
      </c>
      <c r="F77" s="5">
        <v>5</v>
      </c>
      <c r="G77" s="5">
        <v>0</v>
      </c>
      <c r="H77" s="5">
        <v>13</v>
      </c>
      <c r="I77" s="5">
        <v>0</v>
      </c>
      <c r="J77" s="5">
        <v>10</v>
      </c>
      <c r="K77" s="5">
        <v>0</v>
      </c>
      <c r="L77" s="5">
        <v>3</v>
      </c>
      <c r="M77" s="5">
        <v>1</v>
      </c>
      <c r="N77" s="5">
        <v>4</v>
      </c>
      <c r="O77" s="5">
        <v>0</v>
      </c>
      <c r="P77" s="5">
        <v>14</v>
      </c>
      <c r="Q77" s="5">
        <v>3</v>
      </c>
      <c r="R77" s="5">
        <v>27</v>
      </c>
      <c r="S77" s="5">
        <v>1</v>
      </c>
    </row>
    <row r="78" spans="1:19" ht="15.9" customHeight="1">
      <c r="A78" s="4">
        <v>11310130</v>
      </c>
      <c r="B78" s="4" t="s">
        <v>52</v>
      </c>
      <c r="C78" s="2">
        <v>7</v>
      </c>
      <c r="D78" s="2">
        <v>0</v>
      </c>
      <c r="E78" s="2">
        <v>7</v>
      </c>
      <c r="F78" s="5">
        <v>0</v>
      </c>
      <c r="G78" s="5">
        <v>0</v>
      </c>
      <c r="H78" s="5">
        <v>0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1</v>
      </c>
      <c r="O78" s="5">
        <v>0</v>
      </c>
      <c r="P78" s="5">
        <v>0</v>
      </c>
      <c r="Q78" s="5">
        <v>0</v>
      </c>
      <c r="R78" s="5">
        <v>6</v>
      </c>
      <c r="S78" s="5">
        <v>0</v>
      </c>
    </row>
    <row r="79" spans="1:19" ht="15.9" customHeight="1">
      <c r="A79" s="4">
        <v>11310131</v>
      </c>
      <c r="B79" s="4" t="s">
        <v>53</v>
      </c>
      <c r="C79" s="2">
        <v>77</v>
      </c>
      <c r="D79" s="2">
        <v>8</v>
      </c>
      <c r="E79" s="2">
        <v>85</v>
      </c>
      <c r="F79" s="5">
        <v>2</v>
      </c>
      <c r="G79" s="5">
        <v>0</v>
      </c>
      <c r="H79" s="5">
        <v>16</v>
      </c>
      <c r="I79" s="5">
        <v>0</v>
      </c>
      <c r="J79" s="5">
        <v>7</v>
      </c>
      <c r="K79" s="5">
        <v>0</v>
      </c>
      <c r="L79" s="5">
        <v>14</v>
      </c>
      <c r="M79" s="5">
        <v>0</v>
      </c>
      <c r="N79" s="5">
        <v>3</v>
      </c>
      <c r="O79" s="5">
        <v>1</v>
      </c>
      <c r="P79" s="5">
        <v>10</v>
      </c>
      <c r="Q79" s="5">
        <v>2</v>
      </c>
      <c r="R79" s="5">
        <v>25</v>
      </c>
      <c r="S79" s="5">
        <v>5</v>
      </c>
    </row>
    <row r="80" spans="1:19" ht="15.9" customHeight="1">
      <c r="A80" s="4">
        <v>11310132</v>
      </c>
      <c r="B80" s="4" t="s">
        <v>190</v>
      </c>
      <c r="C80" s="2">
        <v>38</v>
      </c>
      <c r="D80" s="2">
        <v>3</v>
      </c>
      <c r="E80" s="2">
        <v>41</v>
      </c>
      <c r="F80" s="5">
        <v>2</v>
      </c>
      <c r="G80" s="5">
        <v>0</v>
      </c>
      <c r="H80" s="5">
        <v>1</v>
      </c>
      <c r="I80" s="5">
        <v>0</v>
      </c>
      <c r="J80" s="5">
        <v>9</v>
      </c>
      <c r="K80" s="5">
        <v>0</v>
      </c>
      <c r="L80" s="5">
        <v>4</v>
      </c>
      <c r="M80" s="5">
        <v>2</v>
      </c>
      <c r="N80" s="5">
        <v>4</v>
      </c>
      <c r="O80" s="5">
        <v>0</v>
      </c>
      <c r="P80" s="5">
        <v>7</v>
      </c>
      <c r="Q80" s="5">
        <v>0</v>
      </c>
      <c r="R80" s="5">
        <v>11</v>
      </c>
      <c r="S80" s="5">
        <v>1</v>
      </c>
    </row>
    <row r="81" spans="1:19" ht="15.9" customHeight="1">
      <c r="A81" s="4">
        <v>11310133</v>
      </c>
      <c r="B81" s="4" t="s">
        <v>255</v>
      </c>
      <c r="C81" s="2">
        <v>14</v>
      </c>
      <c r="D81" s="2">
        <v>1</v>
      </c>
      <c r="E81" s="2">
        <v>15</v>
      </c>
      <c r="F81" s="5">
        <v>0</v>
      </c>
      <c r="G81" s="5">
        <v>0</v>
      </c>
      <c r="H81" s="5">
        <v>0</v>
      </c>
      <c r="I81" s="5">
        <v>0</v>
      </c>
      <c r="J81" s="5">
        <v>1</v>
      </c>
      <c r="K81" s="5">
        <v>0</v>
      </c>
      <c r="L81" s="5">
        <v>3</v>
      </c>
      <c r="M81" s="5">
        <v>0</v>
      </c>
      <c r="N81" s="5">
        <v>2</v>
      </c>
      <c r="O81" s="5">
        <v>0</v>
      </c>
      <c r="P81" s="5">
        <v>3</v>
      </c>
      <c r="Q81" s="5">
        <v>0</v>
      </c>
      <c r="R81" s="5">
        <v>5</v>
      </c>
      <c r="S81" s="5">
        <v>1</v>
      </c>
    </row>
    <row r="82" spans="1:19" ht="15.9" customHeight="1">
      <c r="A82" s="4">
        <v>11320005</v>
      </c>
      <c r="B82" s="4" t="s">
        <v>54</v>
      </c>
      <c r="C82" s="2">
        <v>128</v>
      </c>
      <c r="D82" s="2">
        <v>29</v>
      </c>
      <c r="E82" s="2">
        <v>157</v>
      </c>
      <c r="F82" s="5">
        <v>7</v>
      </c>
      <c r="G82" s="5">
        <v>1</v>
      </c>
      <c r="H82" s="5">
        <v>13</v>
      </c>
      <c r="I82" s="5">
        <v>6</v>
      </c>
      <c r="J82" s="5">
        <v>12</v>
      </c>
      <c r="K82" s="5">
        <v>1</v>
      </c>
      <c r="L82" s="5">
        <v>11</v>
      </c>
      <c r="M82" s="5">
        <v>0</v>
      </c>
      <c r="N82" s="5">
        <v>15</v>
      </c>
      <c r="O82" s="5">
        <v>1</v>
      </c>
      <c r="P82" s="5">
        <v>27</v>
      </c>
      <c r="Q82" s="5">
        <v>7</v>
      </c>
      <c r="R82" s="5">
        <v>43</v>
      </c>
      <c r="S82" s="5">
        <v>13</v>
      </c>
    </row>
    <row r="83" spans="1:19" ht="15.9" customHeight="1">
      <c r="A83" s="4">
        <v>11320027</v>
      </c>
      <c r="B83" s="4" t="s">
        <v>55</v>
      </c>
      <c r="C83" s="2">
        <v>9</v>
      </c>
      <c r="D83" s="2">
        <v>0</v>
      </c>
      <c r="E83" s="2">
        <v>9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1</v>
      </c>
      <c r="M83" s="5">
        <v>0</v>
      </c>
      <c r="N83" s="5">
        <v>3</v>
      </c>
      <c r="O83" s="5">
        <v>0</v>
      </c>
      <c r="P83" s="5">
        <v>0</v>
      </c>
      <c r="Q83" s="5">
        <v>0</v>
      </c>
      <c r="R83" s="5">
        <v>5</v>
      </c>
      <c r="S83" s="5">
        <v>0</v>
      </c>
    </row>
    <row r="84" spans="1:19" ht="15.9" customHeight="1">
      <c r="A84" s="4">
        <v>11320032</v>
      </c>
      <c r="B84" s="4" t="s">
        <v>57</v>
      </c>
      <c r="C84" s="2">
        <v>25</v>
      </c>
      <c r="D84" s="2">
        <v>2</v>
      </c>
      <c r="E84" s="2">
        <v>27</v>
      </c>
      <c r="F84" s="5">
        <v>0</v>
      </c>
      <c r="G84" s="5">
        <v>0</v>
      </c>
      <c r="H84" s="5">
        <v>1</v>
      </c>
      <c r="I84" s="5">
        <v>0</v>
      </c>
      <c r="J84" s="5">
        <v>0</v>
      </c>
      <c r="K84" s="5">
        <v>1</v>
      </c>
      <c r="L84" s="5">
        <v>1</v>
      </c>
      <c r="M84" s="5">
        <v>0</v>
      </c>
      <c r="N84" s="5">
        <v>5</v>
      </c>
      <c r="O84" s="5">
        <v>0</v>
      </c>
      <c r="P84" s="5">
        <v>4</v>
      </c>
      <c r="Q84" s="5">
        <v>0</v>
      </c>
      <c r="R84" s="5">
        <v>14</v>
      </c>
      <c r="S84" s="5">
        <v>1</v>
      </c>
    </row>
    <row r="85" spans="1:19" ht="15.9" customHeight="1">
      <c r="A85" s="4">
        <v>11320033</v>
      </c>
      <c r="B85" s="4" t="s">
        <v>58</v>
      </c>
      <c r="C85" s="2">
        <v>33</v>
      </c>
      <c r="D85" s="2">
        <v>7</v>
      </c>
      <c r="E85" s="2">
        <v>40</v>
      </c>
      <c r="F85" s="5">
        <v>0</v>
      </c>
      <c r="G85" s="5">
        <v>0</v>
      </c>
      <c r="H85" s="5">
        <v>2</v>
      </c>
      <c r="I85" s="5">
        <v>0</v>
      </c>
      <c r="J85" s="5">
        <v>3</v>
      </c>
      <c r="K85" s="5">
        <v>0</v>
      </c>
      <c r="L85" s="5">
        <v>2</v>
      </c>
      <c r="M85" s="5">
        <v>0</v>
      </c>
      <c r="N85" s="5">
        <v>5</v>
      </c>
      <c r="O85" s="5">
        <v>0</v>
      </c>
      <c r="P85" s="5">
        <v>11</v>
      </c>
      <c r="Q85" s="5">
        <v>0</v>
      </c>
      <c r="R85" s="5">
        <v>10</v>
      </c>
      <c r="S85" s="5">
        <v>7</v>
      </c>
    </row>
    <row r="86" spans="1:19" ht="15.9" customHeight="1">
      <c r="A86" s="4">
        <v>11320039</v>
      </c>
      <c r="B86" s="4" t="s">
        <v>59</v>
      </c>
      <c r="C86" s="2">
        <v>40</v>
      </c>
      <c r="D86" s="2">
        <v>9</v>
      </c>
      <c r="E86" s="2">
        <v>49</v>
      </c>
      <c r="F86" s="5">
        <v>0</v>
      </c>
      <c r="G86" s="5">
        <v>0</v>
      </c>
      <c r="H86" s="5">
        <v>1</v>
      </c>
      <c r="I86" s="5">
        <v>0</v>
      </c>
      <c r="J86" s="5">
        <v>3</v>
      </c>
      <c r="K86" s="5">
        <v>0</v>
      </c>
      <c r="L86" s="5">
        <v>5</v>
      </c>
      <c r="M86" s="5">
        <v>1</v>
      </c>
      <c r="N86" s="5">
        <v>4</v>
      </c>
      <c r="O86" s="5">
        <v>0</v>
      </c>
      <c r="P86" s="5">
        <v>12</v>
      </c>
      <c r="Q86" s="5">
        <v>2</v>
      </c>
      <c r="R86" s="5">
        <v>15</v>
      </c>
      <c r="S86" s="5">
        <v>6</v>
      </c>
    </row>
    <row r="87" spans="1:19" ht="15.9" customHeight="1">
      <c r="A87" s="4">
        <v>11320040</v>
      </c>
      <c r="B87" s="4" t="s">
        <v>60</v>
      </c>
      <c r="C87" s="2">
        <v>19</v>
      </c>
      <c r="D87" s="2">
        <v>0</v>
      </c>
      <c r="E87" s="2">
        <v>19</v>
      </c>
      <c r="F87" s="5">
        <v>0</v>
      </c>
      <c r="G87" s="5">
        <v>0</v>
      </c>
      <c r="H87" s="5">
        <v>0</v>
      </c>
      <c r="I87" s="5">
        <v>0</v>
      </c>
      <c r="J87" s="5">
        <v>0</v>
      </c>
      <c r="K87" s="5">
        <v>0</v>
      </c>
      <c r="L87" s="5">
        <v>2</v>
      </c>
      <c r="M87" s="5">
        <v>0</v>
      </c>
      <c r="N87" s="5">
        <v>1</v>
      </c>
      <c r="O87" s="5">
        <v>0</v>
      </c>
      <c r="P87" s="5">
        <v>7</v>
      </c>
      <c r="Q87" s="5">
        <v>0</v>
      </c>
      <c r="R87" s="5">
        <v>9</v>
      </c>
      <c r="S87" s="5">
        <v>0</v>
      </c>
    </row>
    <row r="88" spans="1:19" ht="15.9" customHeight="1">
      <c r="A88" s="4">
        <v>11320041</v>
      </c>
      <c r="B88" s="4" t="s">
        <v>61</v>
      </c>
      <c r="C88" s="2">
        <v>79</v>
      </c>
      <c r="D88" s="2">
        <v>4</v>
      </c>
      <c r="E88" s="2">
        <v>83</v>
      </c>
      <c r="F88" s="5">
        <v>3</v>
      </c>
      <c r="G88" s="5">
        <v>0</v>
      </c>
      <c r="H88" s="5">
        <v>10</v>
      </c>
      <c r="I88" s="5">
        <v>0</v>
      </c>
      <c r="J88" s="5">
        <v>8</v>
      </c>
      <c r="K88" s="5">
        <v>2</v>
      </c>
      <c r="L88" s="5">
        <v>10</v>
      </c>
      <c r="M88" s="5">
        <v>0</v>
      </c>
      <c r="N88" s="5">
        <v>5</v>
      </c>
      <c r="O88" s="5">
        <v>0</v>
      </c>
      <c r="P88" s="5">
        <v>11</v>
      </c>
      <c r="Q88" s="5">
        <v>1</v>
      </c>
      <c r="R88" s="5">
        <v>32</v>
      </c>
      <c r="S88" s="5">
        <v>1</v>
      </c>
    </row>
    <row r="89" spans="1:19" ht="15.9" customHeight="1">
      <c r="A89" s="4">
        <v>11320045</v>
      </c>
      <c r="B89" s="4" t="s">
        <v>172</v>
      </c>
      <c r="C89" s="2">
        <v>18</v>
      </c>
      <c r="D89" s="2">
        <v>3</v>
      </c>
      <c r="E89" s="2">
        <v>21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2</v>
      </c>
      <c r="M89" s="5">
        <v>0</v>
      </c>
      <c r="N89" s="5">
        <v>1</v>
      </c>
      <c r="O89" s="5">
        <v>0</v>
      </c>
      <c r="P89" s="5">
        <v>1</v>
      </c>
      <c r="Q89" s="5">
        <v>1</v>
      </c>
      <c r="R89" s="5">
        <v>14</v>
      </c>
      <c r="S89" s="5">
        <v>2</v>
      </c>
    </row>
    <row r="90" spans="1:19" ht="15.9" customHeight="1">
      <c r="A90" s="4">
        <v>11320046</v>
      </c>
      <c r="B90" s="4" t="s">
        <v>437</v>
      </c>
      <c r="C90" s="2">
        <v>51</v>
      </c>
      <c r="D90" s="2">
        <v>18</v>
      </c>
      <c r="E90" s="2">
        <v>69</v>
      </c>
      <c r="F90" s="5">
        <v>3</v>
      </c>
      <c r="G90" s="5">
        <v>4</v>
      </c>
      <c r="H90" s="5">
        <v>4</v>
      </c>
      <c r="I90" s="5">
        <v>4</v>
      </c>
      <c r="J90" s="5">
        <v>7</v>
      </c>
      <c r="K90" s="5">
        <v>3</v>
      </c>
      <c r="L90" s="5">
        <v>5</v>
      </c>
      <c r="M90" s="5">
        <v>1</v>
      </c>
      <c r="N90" s="5">
        <v>0</v>
      </c>
      <c r="O90" s="5">
        <v>0</v>
      </c>
      <c r="P90" s="5">
        <v>13</v>
      </c>
      <c r="Q90" s="5">
        <v>4</v>
      </c>
      <c r="R90" s="5">
        <v>19</v>
      </c>
      <c r="S90" s="5">
        <v>2</v>
      </c>
    </row>
    <row r="91" spans="1:19" ht="15.9" customHeight="1">
      <c r="A91" s="4">
        <v>11340001</v>
      </c>
      <c r="B91" s="4" t="s">
        <v>125</v>
      </c>
      <c r="C91" s="2">
        <v>53</v>
      </c>
      <c r="D91" s="2">
        <v>8</v>
      </c>
      <c r="E91" s="2">
        <v>61</v>
      </c>
      <c r="F91" s="5">
        <v>4</v>
      </c>
      <c r="G91" s="5">
        <v>1</v>
      </c>
      <c r="H91" s="5">
        <v>6</v>
      </c>
      <c r="I91" s="5">
        <v>0</v>
      </c>
      <c r="J91" s="5">
        <v>7</v>
      </c>
      <c r="K91" s="5">
        <v>0</v>
      </c>
      <c r="L91" s="5">
        <v>3</v>
      </c>
      <c r="M91" s="5">
        <v>3</v>
      </c>
      <c r="N91" s="5">
        <v>2</v>
      </c>
      <c r="O91" s="5">
        <v>0</v>
      </c>
      <c r="P91" s="5">
        <v>3</v>
      </c>
      <c r="Q91" s="5">
        <v>2</v>
      </c>
      <c r="R91" s="5">
        <v>28</v>
      </c>
      <c r="S91" s="5">
        <v>2</v>
      </c>
    </row>
    <row r="92" spans="1:19" ht="15.9" customHeight="1">
      <c r="A92" s="4">
        <v>11340003</v>
      </c>
      <c r="B92" s="4" t="s">
        <v>126</v>
      </c>
      <c r="C92" s="2">
        <v>31</v>
      </c>
      <c r="D92" s="2">
        <v>1</v>
      </c>
      <c r="E92" s="2">
        <v>32</v>
      </c>
      <c r="F92" s="5">
        <v>0</v>
      </c>
      <c r="G92" s="5">
        <v>0</v>
      </c>
      <c r="H92" s="5">
        <v>1</v>
      </c>
      <c r="I92" s="5">
        <v>0</v>
      </c>
      <c r="J92" s="5">
        <v>3</v>
      </c>
      <c r="K92" s="5">
        <v>1</v>
      </c>
      <c r="L92" s="5">
        <v>4</v>
      </c>
      <c r="M92" s="5">
        <v>0</v>
      </c>
      <c r="N92" s="5">
        <v>1</v>
      </c>
      <c r="O92" s="5">
        <v>0</v>
      </c>
      <c r="P92" s="5">
        <v>5</v>
      </c>
      <c r="Q92" s="5">
        <v>0</v>
      </c>
      <c r="R92" s="5">
        <v>17</v>
      </c>
      <c r="S92" s="5">
        <v>0</v>
      </c>
    </row>
    <row r="93" spans="1:19" ht="15.9" customHeight="1">
      <c r="A93" s="4">
        <v>11340007</v>
      </c>
      <c r="B93" s="4" t="s">
        <v>127</v>
      </c>
      <c r="C93" s="2">
        <v>102</v>
      </c>
      <c r="D93" s="2">
        <v>19</v>
      </c>
      <c r="E93" s="2">
        <v>121</v>
      </c>
      <c r="F93" s="5">
        <v>14</v>
      </c>
      <c r="G93" s="5">
        <v>1</v>
      </c>
      <c r="H93" s="5">
        <v>18</v>
      </c>
      <c r="I93" s="5">
        <v>6</v>
      </c>
      <c r="J93" s="5">
        <v>15</v>
      </c>
      <c r="K93" s="5">
        <v>0</v>
      </c>
      <c r="L93" s="5">
        <v>1</v>
      </c>
      <c r="M93" s="5">
        <v>1</v>
      </c>
      <c r="N93" s="5">
        <v>7</v>
      </c>
      <c r="O93" s="5">
        <v>1</v>
      </c>
      <c r="P93" s="5">
        <v>15</v>
      </c>
      <c r="Q93" s="5">
        <v>5</v>
      </c>
      <c r="R93" s="5">
        <v>32</v>
      </c>
      <c r="S93" s="5">
        <v>5</v>
      </c>
    </row>
    <row r="94" spans="1:19" ht="15.9" customHeight="1">
      <c r="A94" s="4">
        <v>11340008</v>
      </c>
      <c r="B94" s="4" t="s">
        <v>128</v>
      </c>
      <c r="C94" s="2">
        <v>59</v>
      </c>
      <c r="D94" s="2">
        <v>1</v>
      </c>
      <c r="E94" s="2">
        <v>60</v>
      </c>
      <c r="F94" s="5">
        <v>2</v>
      </c>
      <c r="G94" s="5">
        <v>0</v>
      </c>
      <c r="H94" s="5">
        <v>7</v>
      </c>
      <c r="I94" s="5">
        <v>0</v>
      </c>
      <c r="J94" s="5">
        <v>6</v>
      </c>
      <c r="K94" s="5">
        <v>0</v>
      </c>
      <c r="L94" s="5">
        <v>1</v>
      </c>
      <c r="M94" s="5">
        <v>0</v>
      </c>
      <c r="N94" s="5">
        <v>3</v>
      </c>
      <c r="O94" s="5">
        <v>0</v>
      </c>
      <c r="P94" s="5">
        <v>9</v>
      </c>
      <c r="Q94" s="5">
        <v>0</v>
      </c>
      <c r="R94" s="5">
        <v>31</v>
      </c>
      <c r="S94" s="5">
        <v>1</v>
      </c>
    </row>
    <row r="95" spans="1:19" ht="15.9" customHeight="1">
      <c r="A95" s="4">
        <v>11340010</v>
      </c>
      <c r="B95" s="4" t="s">
        <v>129</v>
      </c>
      <c r="C95" s="2">
        <v>306</v>
      </c>
      <c r="D95" s="2">
        <v>139</v>
      </c>
      <c r="E95" s="2">
        <v>445</v>
      </c>
      <c r="F95" s="5">
        <v>67</v>
      </c>
      <c r="G95" s="5">
        <v>63</v>
      </c>
      <c r="H95" s="5">
        <v>76</v>
      </c>
      <c r="I95" s="5">
        <v>51</v>
      </c>
      <c r="J95" s="5">
        <v>29</v>
      </c>
      <c r="K95" s="5">
        <v>3</v>
      </c>
      <c r="L95" s="5">
        <v>19</v>
      </c>
      <c r="M95" s="5">
        <v>1</v>
      </c>
      <c r="N95" s="5">
        <v>16</v>
      </c>
      <c r="O95" s="5">
        <v>5</v>
      </c>
      <c r="P95" s="5">
        <v>58</v>
      </c>
      <c r="Q95" s="5">
        <v>10</v>
      </c>
      <c r="R95" s="5">
        <v>41</v>
      </c>
      <c r="S95" s="5">
        <v>6</v>
      </c>
    </row>
    <row r="96" spans="1:19" ht="15.9" customHeight="1">
      <c r="A96" s="4">
        <v>11340012</v>
      </c>
      <c r="B96" s="4" t="s">
        <v>130</v>
      </c>
      <c r="C96" s="2">
        <v>36</v>
      </c>
      <c r="D96" s="2">
        <v>5</v>
      </c>
      <c r="E96" s="2">
        <v>41</v>
      </c>
      <c r="F96" s="5">
        <v>0</v>
      </c>
      <c r="G96" s="5">
        <v>0</v>
      </c>
      <c r="H96" s="5">
        <v>7</v>
      </c>
      <c r="I96" s="5">
        <v>0</v>
      </c>
      <c r="J96" s="5">
        <v>3</v>
      </c>
      <c r="K96" s="5">
        <v>0</v>
      </c>
      <c r="L96" s="5">
        <v>2</v>
      </c>
      <c r="M96" s="5">
        <v>0</v>
      </c>
      <c r="N96" s="5">
        <v>2</v>
      </c>
      <c r="O96" s="5">
        <v>0</v>
      </c>
      <c r="P96" s="5">
        <v>3</v>
      </c>
      <c r="Q96" s="5">
        <v>0</v>
      </c>
      <c r="R96" s="5">
        <v>19</v>
      </c>
      <c r="S96" s="5">
        <v>5</v>
      </c>
    </row>
    <row r="97" spans="1:19" ht="15.9" customHeight="1">
      <c r="A97" s="4">
        <v>11340013</v>
      </c>
      <c r="B97" s="4" t="s">
        <v>131</v>
      </c>
      <c r="C97" s="2">
        <v>14</v>
      </c>
      <c r="D97" s="2">
        <v>1</v>
      </c>
      <c r="E97" s="2">
        <v>15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1</v>
      </c>
      <c r="O97" s="5">
        <v>0</v>
      </c>
      <c r="P97" s="5">
        <v>3</v>
      </c>
      <c r="Q97" s="5">
        <v>0</v>
      </c>
      <c r="R97" s="5">
        <v>10</v>
      </c>
      <c r="S97" s="5">
        <v>1</v>
      </c>
    </row>
    <row r="98" spans="1:19" ht="15.9" customHeight="1">
      <c r="A98" s="4">
        <v>11340014</v>
      </c>
      <c r="B98" s="4" t="s">
        <v>132</v>
      </c>
      <c r="C98" s="2">
        <v>97</v>
      </c>
      <c r="D98" s="2">
        <v>17</v>
      </c>
      <c r="E98" s="2">
        <v>114</v>
      </c>
      <c r="F98" s="5">
        <v>4</v>
      </c>
      <c r="G98" s="5">
        <v>0</v>
      </c>
      <c r="H98" s="5">
        <v>6</v>
      </c>
      <c r="I98" s="5">
        <v>4</v>
      </c>
      <c r="J98" s="5">
        <v>6</v>
      </c>
      <c r="K98" s="5">
        <v>2</v>
      </c>
      <c r="L98" s="5">
        <v>5</v>
      </c>
      <c r="M98" s="5">
        <v>0</v>
      </c>
      <c r="N98" s="5">
        <v>7</v>
      </c>
      <c r="O98" s="5">
        <v>1</v>
      </c>
      <c r="P98" s="5">
        <v>21</v>
      </c>
      <c r="Q98" s="5">
        <v>5</v>
      </c>
      <c r="R98" s="5">
        <v>48</v>
      </c>
      <c r="S98" s="5">
        <v>5</v>
      </c>
    </row>
    <row r="99" spans="1:19" ht="15.9" customHeight="1">
      <c r="A99" s="4">
        <v>11340017</v>
      </c>
      <c r="B99" s="4" t="s">
        <v>133</v>
      </c>
      <c r="C99" s="2">
        <v>38</v>
      </c>
      <c r="D99" s="2">
        <v>5</v>
      </c>
      <c r="E99" s="2">
        <v>43</v>
      </c>
      <c r="F99" s="5">
        <v>2</v>
      </c>
      <c r="G99" s="5">
        <v>0</v>
      </c>
      <c r="H99" s="5">
        <v>3</v>
      </c>
      <c r="I99" s="5">
        <v>0</v>
      </c>
      <c r="J99" s="5">
        <v>7</v>
      </c>
      <c r="K99" s="5">
        <v>0</v>
      </c>
      <c r="L99" s="5">
        <v>3</v>
      </c>
      <c r="M99" s="5">
        <v>1</v>
      </c>
      <c r="N99" s="5">
        <v>1</v>
      </c>
      <c r="O99" s="5">
        <v>0</v>
      </c>
      <c r="P99" s="5">
        <v>2</v>
      </c>
      <c r="Q99" s="5">
        <v>2</v>
      </c>
      <c r="R99" s="5">
        <v>20</v>
      </c>
      <c r="S99" s="5">
        <v>2</v>
      </c>
    </row>
    <row r="100" spans="1:19" ht="15.9" customHeight="1">
      <c r="A100" s="4">
        <v>11340022</v>
      </c>
      <c r="B100" s="4" t="s">
        <v>134</v>
      </c>
      <c r="C100" s="2">
        <v>26</v>
      </c>
      <c r="D100" s="2">
        <v>2</v>
      </c>
      <c r="E100" s="2">
        <v>28</v>
      </c>
      <c r="F100" s="5">
        <v>1</v>
      </c>
      <c r="G100" s="5">
        <v>0</v>
      </c>
      <c r="H100" s="5">
        <v>0</v>
      </c>
      <c r="I100" s="5">
        <v>0</v>
      </c>
      <c r="J100" s="5">
        <v>2</v>
      </c>
      <c r="K100" s="5">
        <v>0</v>
      </c>
      <c r="L100" s="5">
        <v>3</v>
      </c>
      <c r="M100" s="5">
        <v>0</v>
      </c>
      <c r="N100" s="5">
        <v>1</v>
      </c>
      <c r="O100" s="5">
        <v>0</v>
      </c>
      <c r="P100" s="5">
        <v>5</v>
      </c>
      <c r="Q100" s="5">
        <v>0</v>
      </c>
      <c r="R100" s="5">
        <v>14</v>
      </c>
      <c r="S100" s="5">
        <v>2</v>
      </c>
    </row>
    <row r="101" spans="1:19" ht="15.9" customHeight="1">
      <c r="A101" s="4">
        <v>11340033</v>
      </c>
      <c r="B101" s="4" t="s">
        <v>135</v>
      </c>
      <c r="C101" s="2">
        <v>23</v>
      </c>
      <c r="D101" s="2">
        <v>6</v>
      </c>
      <c r="E101" s="2">
        <v>29</v>
      </c>
      <c r="F101" s="5">
        <v>2</v>
      </c>
      <c r="G101" s="5">
        <v>0</v>
      </c>
      <c r="H101" s="5">
        <v>6</v>
      </c>
      <c r="I101" s="5">
        <v>0</v>
      </c>
      <c r="J101" s="5">
        <v>2</v>
      </c>
      <c r="K101" s="5">
        <v>0</v>
      </c>
      <c r="L101" s="5">
        <v>0</v>
      </c>
      <c r="M101" s="5">
        <v>0</v>
      </c>
      <c r="N101" s="5">
        <v>0</v>
      </c>
      <c r="O101" s="5">
        <v>0</v>
      </c>
      <c r="P101" s="5">
        <v>2</v>
      </c>
      <c r="Q101" s="5">
        <v>0</v>
      </c>
      <c r="R101" s="5">
        <v>11</v>
      </c>
      <c r="S101" s="5">
        <v>6</v>
      </c>
    </row>
    <row r="102" spans="1:19" ht="15.9" customHeight="1">
      <c r="A102" s="4">
        <v>11340035</v>
      </c>
      <c r="B102" s="4" t="s">
        <v>136</v>
      </c>
      <c r="C102" s="2">
        <v>18</v>
      </c>
      <c r="D102" s="2">
        <v>1</v>
      </c>
      <c r="E102" s="2">
        <v>19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0</v>
      </c>
      <c r="O102" s="5">
        <v>0</v>
      </c>
      <c r="P102" s="5">
        <v>7</v>
      </c>
      <c r="Q102" s="5">
        <v>0</v>
      </c>
      <c r="R102" s="5">
        <v>11</v>
      </c>
      <c r="S102" s="5">
        <v>1</v>
      </c>
    </row>
    <row r="103" spans="1:19" ht="15.9" customHeight="1">
      <c r="A103" s="4">
        <v>11340040</v>
      </c>
      <c r="B103" s="4" t="s">
        <v>137</v>
      </c>
      <c r="C103" s="2">
        <v>85</v>
      </c>
      <c r="D103" s="2">
        <v>6</v>
      </c>
      <c r="E103" s="2">
        <v>91</v>
      </c>
      <c r="F103" s="5">
        <v>1</v>
      </c>
      <c r="G103" s="5">
        <v>0</v>
      </c>
      <c r="H103" s="5">
        <v>5</v>
      </c>
      <c r="I103" s="5">
        <v>0</v>
      </c>
      <c r="J103" s="5">
        <v>19</v>
      </c>
      <c r="K103" s="5">
        <v>1</v>
      </c>
      <c r="L103" s="5">
        <v>12</v>
      </c>
      <c r="M103" s="5">
        <v>1</v>
      </c>
      <c r="N103" s="5">
        <v>6</v>
      </c>
      <c r="O103" s="5">
        <v>0</v>
      </c>
      <c r="P103" s="5">
        <v>17</v>
      </c>
      <c r="Q103" s="5">
        <v>2</v>
      </c>
      <c r="R103" s="5">
        <v>25</v>
      </c>
      <c r="S103" s="5">
        <v>2</v>
      </c>
    </row>
    <row r="104" spans="1:19" ht="15.9" customHeight="1">
      <c r="A104" s="4">
        <v>11340042</v>
      </c>
      <c r="B104" s="4" t="s">
        <v>138</v>
      </c>
      <c r="C104" s="2">
        <v>34</v>
      </c>
      <c r="D104" s="2">
        <v>0</v>
      </c>
      <c r="E104" s="2">
        <v>34</v>
      </c>
      <c r="F104" s="5">
        <v>0</v>
      </c>
      <c r="G104" s="5">
        <v>0</v>
      </c>
      <c r="H104" s="5">
        <v>5</v>
      </c>
      <c r="I104" s="5">
        <v>0</v>
      </c>
      <c r="J104" s="5">
        <v>2</v>
      </c>
      <c r="K104" s="5">
        <v>0</v>
      </c>
      <c r="L104" s="5">
        <v>3</v>
      </c>
      <c r="M104" s="5">
        <v>0</v>
      </c>
      <c r="N104" s="5">
        <v>3</v>
      </c>
      <c r="O104" s="5">
        <v>0</v>
      </c>
      <c r="P104" s="5">
        <v>3</v>
      </c>
      <c r="Q104" s="5">
        <v>0</v>
      </c>
      <c r="R104" s="5">
        <v>18</v>
      </c>
      <c r="S104" s="5">
        <v>0</v>
      </c>
    </row>
    <row r="105" spans="1:19" ht="15.9" customHeight="1">
      <c r="A105" s="4">
        <v>11340047</v>
      </c>
      <c r="B105" s="4" t="s">
        <v>139</v>
      </c>
      <c r="C105" s="2">
        <v>26</v>
      </c>
      <c r="D105" s="2">
        <v>1</v>
      </c>
      <c r="E105" s="2">
        <v>27</v>
      </c>
      <c r="F105" s="5">
        <v>0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2</v>
      </c>
      <c r="M105" s="5">
        <v>0</v>
      </c>
      <c r="N105" s="5">
        <v>2</v>
      </c>
      <c r="O105" s="5">
        <v>0</v>
      </c>
      <c r="P105" s="5">
        <v>8</v>
      </c>
      <c r="Q105" s="5">
        <v>0</v>
      </c>
      <c r="R105" s="5">
        <v>14</v>
      </c>
      <c r="S105" s="5">
        <v>1</v>
      </c>
    </row>
    <row r="106" spans="1:19" ht="15.9" customHeight="1">
      <c r="A106" s="4">
        <v>11340049</v>
      </c>
      <c r="B106" s="4" t="s">
        <v>140</v>
      </c>
      <c r="C106" s="2">
        <v>49</v>
      </c>
      <c r="D106" s="2">
        <v>13</v>
      </c>
      <c r="E106" s="2">
        <v>62</v>
      </c>
      <c r="F106" s="5">
        <v>3</v>
      </c>
      <c r="G106" s="5">
        <v>0</v>
      </c>
      <c r="H106" s="5">
        <v>6</v>
      </c>
      <c r="I106" s="5">
        <v>1</v>
      </c>
      <c r="J106" s="5">
        <v>5</v>
      </c>
      <c r="K106" s="5">
        <v>0</v>
      </c>
      <c r="L106" s="5">
        <v>10</v>
      </c>
      <c r="M106" s="5">
        <v>0</v>
      </c>
      <c r="N106" s="5">
        <v>1</v>
      </c>
      <c r="O106" s="5">
        <v>0</v>
      </c>
      <c r="P106" s="5">
        <v>3</v>
      </c>
      <c r="Q106" s="5">
        <v>4</v>
      </c>
      <c r="R106" s="5">
        <v>21</v>
      </c>
      <c r="S106" s="5">
        <v>8</v>
      </c>
    </row>
    <row r="107" spans="1:19" ht="15.9" customHeight="1">
      <c r="A107" s="4">
        <v>11340053</v>
      </c>
      <c r="B107" s="4" t="s">
        <v>141</v>
      </c>
      <c r="C107" s="2">
        <v>55</v>
      </c>
      <c r="D107" s="2">
        <v>1</v>
      </c>
      <c r="E107" s="2">
        <v>56</v>
      </c>
      <c r="F107" s="5">
        <v>2</v>
      </c>
      <c r="G107" s="5">
        <v>0</v>
      </c>
      <c r="H107" s="5">
        <v>2</v>
      </c>
      <c r="I107" s="5">
        <v>0</v>
      </c>
      <c r="J107" s="5">
        <v>9</v>
      </c>
      <c r="K107" s="5">
        <v>0</v>
      </c>
      <c r="L107" s="5">
        <v>6</v>
      </c>
      <c r="M107" s="5">
        <v>0</v>
      </c>
      <c r="N107" s="5">
        <v>2</v>
      </c>
      <c r="O107" s="5">
        <v>0</v>
      </c>
      <c r="P107" s="5">
        <v>4</v>
      </c>
      <c r="Q107" s="5">
        <v>0</v>
      </c>
      <c r="R107" s="5">
        <v>30</v>
      </c>
      <c r="S107" s="5">
        <v>1</v>
      </c>
    </row>
    <row r="108" spans="1:19" ht="15.9" customHeight="1">
      <c r="A108" s="4">
        <v>11340059</v>
      </c>
      <c r="B108" s="4" t="s">
        <v>142</v>
      </c>
      <c r="C108" s="2">
        <v>76</v>
      </c>
      <c r="D108" s="2">
        <v>12</v>
      </c>
      <c r="E108" s="2">
        <v>88</v>
      </c>
      <c r="F108" s="5">
        <v>8</v>
      </c>
      <c r="G108" s="5">
        <v>1</v>
      </c>
      <c r="H108" s="5">
        <v>8</v>
      </c>
      <c r="I108" s="5">
        <v>1</v>
      </c>
      <c r="J108" s="5">
        <v>6</v>
      </c>
      <c r="K108" s="5">
        <v>1</v>
      </c>
      <c r="L108" s="5">
        <v>9</v>
      </c>
      <c r="M108" s="5">
        <v>1</v>
      </c>
      <c r="N108" s="5">
        <v>1</v>
      </c>
      <c r="O108" s="5">
        <v>0</v>
      </c>
      <c r="P108" s="5">
        <v>19</v>
      </c>
      <c r="Q108" s="5">
        <v>2</v>
      </c>
      <c r="R108" s="5">
        <v>25</v>
      </c>
      <c r="S108" s="5">
        <v>6</v>
      </c>
    </row>
    <row r="109" spans="1:19" ht="15.9" customHeight="1">
      <c r="A109" s="4">
        <v>11340060</v>
      </c>
      <c r="B109" s="4" t="s">
        <v>143</v>
      </c>
      <c r="C109" s="2">
        <v>82</v>
      </c>
      <c r="D109" s="2">
        <v>11</v>
      </c>
      <c r="E109" s="2">
        <v>93</v>
      </c>
      <c r="F109" s="5">
        <v>2</v>
      </c>
      <c r="G109" s="5">
        <v>1</v>
      </c>
      <c r="H109" s="5">
        <v>10</v>
      </c>
      <c r="I109" s="5">
        <v>1</v>
      </c>
      <c r="J109" s="5">
        <v>9</v>
      </c>
      <c r="K109" s="5">
        <v>1</v>
      </c>
      <c r="L109" s="5">
        <v>16</v>
      </c>
      <c r="M109" s="5">
        <v>0</v>
      </c>
      <c r="N109" s="5">
        <v>5</v>
      </c>
      <c r="O109" s="5">
        <v>1</v>
      </c>
      <c r="P109" s="5">
        <v>13</v>
      </c>
      <c r="Q109" s="5">
        <v>1</v>
      </c>
      <c r="R109" s="5">
        <v>27</v>
      </c>
      <c r="S109" s="5">
        <v>6</v>
      </c>
    </row>
    <row r="110" spans="1:19" ht="15.9" customHeight="1">
      <c r="A110" s="4">
        <v>11340065</v>
      </c>
      <c r="B110" s="4" t="s">
        <v>145</v>
      </c>
      <c r="C110" s="2">
        <v>33</v>
      </c>
      <c r="D110" s="2">
        <v>6</v>
      </c>
      <c r="E110" s="2">
        <v>39</v>
      </c>
      <c r="F110" s="5">
        <v>0</v>
      </c>
      <c r="G110" s="5">
        <v>0</v>
      </c>
      <c r="H110" s="5">
        <v>1</v>
      </c>
      <c r="I110" s="5">
        <v>0</v>
      </c>
      <c r="J110" s="5">
        <v>5</v>
      </c>
      <c r="K110" s="5">
        <v>0</v>
      </c>
      <c r="L110" s="5">
        <v>3</v>
      </c>
      <c r="M110" s="5">
        <v>0</v>
      </c>
      <c r="N110" s="5">
        <v>3</v>
      </c>
      <c r="O110" s="5">
        <v>0</v>
      </c>
      <c r="P110" s="5">
        <v>6</v>
      </c>
      <c r="Q110" s="5">
        <v>3</v>
      </c>
      <c r="R110" s="5">
        <v>15</v>
      </c>
      <c r="S110" s="5">
        <v>3</v>
      </c>
    </row>
    <row r="111" spans="1:19" ht="15.9" customHeight="1">
      <c r="A111" s="4">
        <v>11340066</v>
      </c>
      <c r="B111" s="4" t="s">
        <v>146</v>
      </c>
      <c r="C111" s="2">
        <v>21</v>
      </c>
      <c r="D111" s="2">
        <v>1</v>
      </c>
      <c r="E111" s="2">
        <v>22</v>
      </c>
      <c r="F111" s="5">
        <v>1</v>
      </c>
      <c r="G111" s="5">
        <v>0</v>
      </c>
      <c r="H111" s="5">
        <v>0</v>
      </c>
      <c r="I111" s="5">
        <v>0</v>
      </c>
      <c r="J111" s="5">
        <v>2</v>
      </c>
      <c r="K111" s="5">
        <v>0</v>
      </c>
      <c r="L111" s="5">
        <v>0</v>
      </c>
      <c r="M111" s="5">
        <v>1</v>
      </c>
      <c r="N111" s="5">
        <v>2</v>
      </c>
      <c r="O111" s="5">
        <v>0</v>
      </c>
      <c r="P111" s="5">
        <v>10</v>
      </c>
      <c r="Q111" s="5">
        <v>0</v>
      </c>
      <c r="R111" s="5">
        <v>6</v>
      </c>
      <c r="S111" s="5">
        <v>0</v>
      </c>
    </row>
    <row r="112" spans="1:19" ht="15.9" customHeight="1">
      <c r="A112" s="4">
        <v>11340067</v>
      </c>
      <c r="B112" s="4" t="s">
        <v>147</v>
      </c>
      <c r="C112" s="2">
        <v>38</v>
      </c>
      <c r="D112" s="2">
        <v>9</v>
      </c>
      <c r="E112" s="2">
        <v>47</v>
      </c>
      <c r="F112" s="5">
        <v>0</v>
      </c>
      <c r="G112" s="5">
        <v>0</v>
      </c>
      <c r="H112" s="5">
        <v>4</v>
      </c>
      <c r="I112" s="5">
        <v>0</v>
      </c>
      <c r="J112" s="5">
        <v>2</v>
      </c>
      <c r="K112" s="5">
        <v>0</v>
      </c>
      <c r="L112" s="5">
        <v>5</v>
      </c>
      <c r="M112" s="5">
        <v>1</v>
      </c>
      <c r="N112" s="5">
        <v>1</v>
      </c>
      <c r="O112" s="5">
        <v>2</v>
      </c>
      <c r="P112" s="5">
        <v>4</v>
      </c>
      <c r="Q112" s="5">
        <v>1</v>
      </c>
      <c r="R112" s="5">
        <v>22</v>
      </c>
      <c r="S112" s="5">
        <v>5</v>
      </c>
    </row>
    <row r="113" spans="1:19" ht="15.9" customHeight="1">
      <c r="A113" s="4">
        <v>11340071</v>
      </c>
      <c r="B113" s="4" t="s">
        <v>173</v>
      </c>
      <c r="C113" s="2">
        <v>56</v>
      </c>
      <c r="D113" s="2">
        <v>5</v>
      </c>
      <c r="E113" s="2">
        <v>61</v>
      </c>
      <c r="F113" s="5">
        <v>0</v>
      </c>
      <c r="G113" s="5">
        <v>0</v>
      </c>
      <c r="H113" s="5">
        <v>0</v>
      </c>
      <c r="I113" s="5">
        <v>0</v>
      </c>
      <c r="J113" s="5">
        <v>13</v>
      </c>
      <c r="K113" s="5">
        <v>0</v>
      </c>
      <c r="L113" s="5">
        <v>1</v>
      </c>
      <c r="M113" s="5">
        <v>0</v>
      </c>
      <c r="N113" s="5">
        <v>0</v>
      </c>
      <c r="O113" s="5">
        <v>0</v>
      </c>
      <c r="P113" s="5">
        <v>5</v>
      </c>
      <c r="Q113" s="5">
        <v>1</v>
      </c>
      <c r="R113" s="5">
        <v>37</v>
      </c>
      <c r="S113" s="5">
        <v>4</v>
      </c>
    </row>
    <row r="114" spans="1:19" ht="15.9" customHeight="1">
      <c r="A114" s="4">
        <v>11340072</v>
      </c>
      <c r="B114" s="4" t="s">
        <v>149</v>
      </c>
      <c r="C114" s="2">
        <v>12</v>
      </c>
      <c r="D114" s="2">
        <v>0</v>
      </c>
      <c r="E114" s="2">
        <v>12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0</v>
      </c>
      <c r="M114" s="5">
        <v>0</v>
      </c>
      <c r="N114" s="5">
        <v>2</v>
      </c>
      <c r="O114" s="5">
        <v>0</v>
      </c>
      <c r="P114" s="5">
        <v>4</v>
      </c>
      <c r="Q114" s="5">
        <v>0</v>
      </c>
      <c r="R114" s="5">
        <v>6</v>
      </c>
      <c r="S114" s="5">
        <v>0</v>
      </c>
    </row>
    <row r="115" spans="1:19" ht="15.9" customHeight="1">
      <c r="A115" s="4">
        <v>11340073</v>
      </c>
      <c r="B115" s="4" t="s">
        <v>150</v>
      </c>
      <c r="C115" s="2">
        <v>16</v>
      </c>
      <c r="D115" s="2">
        <v>1</v>
      </c>
      <c r="E115" s="2">
        <v>17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1</v>
      </c>
      <c r="M115" s="5">
        <v>0</v>
      </c>
      <c r="N115" s="5">
        <v>2</v>
      </c>
      <c r="O115" s="5">
        <v>0</v>
      </c>
      <c r="P115" s="5">
        <v>4</v>
      </c>
      <c r="Q115" s="5">
        <v>0</v>
      </c>
      <c r="R115" s="5">
        <v>9</v>
      </c>
      <c r="S115" s="5">
        <v>1</v>
      </c>
    </row>
    <row r="116" spans="1:19" ht="15.9" customHeight="1">
      <c r="A116" s="4">
        <v>11340075</v>
      </c>
      <c r="B116" s="4" t="s">
        <v>151</v>
      </c>
      <c r="C116" s="2">
        <v>15</v>
      </c>
      <c r="D116" s="2">
        <v>1</v>
      </c>
      <c r="E116" s="2">
        <v>16</v>
      </c>
      <c r="F116" s="5">
        <v>0</v>
      </c>
      <c r="G116" s="5">
        <v>0</v>
      </c>
      <c r="H116" s="5">
        <v>1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5</v>
      </c>
      <c r="Q116" s="5">
        <v>0</v>
      </c>
      <c r="R116" s="5">
        <v>9</v>
      </c>
      <c r="S116" s="5">
        <v>1</v>
      </c>
    </row>
    <row r="117" spans="1:19" ht="15.9" customHeight="1">
      <c r="A117" s="4">
        <v>11340076</v>
      </c>
      <c r="B117" s="4" t="s">
        <v>174</v>
      </c>
      <c r="C117" s="2">
        <v>28</v>
      </c>
      <c r="D117" s="2">
        <v>1</v>
      </c>
      <c r="E117" s="2">
        <v>29</v>
      </c>
      <c r="F117" s="5">
        <v>0</v>
      </c>
      <c r="G117" s="5">
        <v>0</v>
      </c>
      <c r="H117" s="5">
        <v>0</v>
      </c>
      <c r="I117" s="5">
        <v>0</v>
      </c>
      <c r="J117" s="5">
        <v>2</v>
      </c>
      <c r="K117" s="5">
        <v>0</v>
      </c>
      <c r="L117" s="5">
        <v>6</v>
      </c>
      <c r="M117" s="5">
        <v>0</v>
      </c>
      <c r="N117" s="5">
        <v>1</v>
      </c>
      <c r="O117" s="5">
        <v>0</v>
      </c>
      <c r="P117" s="5">
        <v>3</v>
      </c>
      <c r="Q117" s="5">
        <v>0</v>
      </c>
      <c r="R117" s="5">
        <v>16</v>
      </c>
      <c r="S117" s="5">
        <v>1</v>
      </c>
    </row>
    <row r="118" spans="1:19" ht="15.9" customHeight="1">
      <c r="A118" s="4">
        <v>11340077</v>
      </c>
      <c r="B118" s="4" t="s">
        <v>175</v>
      </c>
      <c r="C118" s="2">
        <v>25</v>
      </c>
      <c r="D118" s="2">
        <v>11</v>
      </c>
      <c r="E118" s="2">
        <v>36</v>
      </c>
      <c r="F118" s="5">
        <v>1</v>
      </c>
      <c r="G118" s="5">
        <v>4</v>
      </c>
      <c r="H118" s="5">
        <v>1</v>
      </c>
      <c r="I118" s="5">
        <v>0</v>
      </c>
      <c r="J118" s="5">
        <v>4</v>
      </c>
      <c r="K118" s="5">
        <v>1</v>
      </c>
      <c r="L118" s="5">
        <v>1</v>
      </c>
      <c r="M118" s="5">
        <v>1</v>
      </c>
      <c r="N118" s="5">
        <v>2</v>
      </c>
      <c r="O118" s="5">
        <v>0</v>
      </c>
      <c r="P118" s="5">
        <v>5</v>
      </c>
      <c r="Q118" s="5">
        <v>1</v>
      </c>
      <c r="R118" s="5">
        <v>11</v>
      </c>
      <c r="S118" s="5">
        <v>4</v>
      </c>
    </row>
    <row r="119" spans="1:19" ht="15.9" customHeight="1">
      <c r="A119" s="4">
        <v>11340078</v>
      </c>
      <c r="B119" s="4" t="s">
        <v>181</v>
      </c>
      <c r="C119" s="2">
        <v>19</v>
      </c>
      <c r="D119" s="2">
        <v>2</v>
      </c>
      <c r="E119" s="2">
        <v>21</v>
      </c>
      <c r="F119" s="5">
        <v>3</v>
      </c>
      <c r="G119" s="5">
        <v>0</v>
      </c>
      <c r="H119" s="5">
        <v>2</v>
      </c>
      <c r="I119" s="5">
        <v>0</v>
      </c>
      <c r="J119" s="5">
        <v>4</v>
      </c>
      <c r="K119" s="5">
        <v>2</v>
      </c>
      <c r="L119" s="5">
        <v>0</v>
      </c>
      <c r="M119" s="5">
        <v>0</v>
      </c>
      <c r="N119" s="5">
        <v>1</v>
      </c>
      <c r="O119" s="5">
        <v>0</v>
      </c>
      <c r="P119" s="5">
        <v>5</v>
      </c>
      <c r="Q119" s="5">
        <v>0</v>
      </c>
      <c r="R119" s="5">
        <v>4</v>
      </c>
      <c r="S119" s="5">
        <v>0</v>
      </c>
    </row>
    <row r="120" spans="1:19" ht="15.9" customHeight="1">
      <c r="A120" s="4">
        <v>11340079</v>
      </c>
      <c r="B120" s="4" t="s">
        <v>182</v>
      </c>
      <c r="C120" s="2">
        <v>152</v>
      </c>
      <c r="D120" s="2">
        <v>22</v>
      </c>
      <c r="E120" s="2">
        <v>174</v>
      </c>
      <c r="F120" s="5">
        <v>4</v>
      </c>
      <c r="G120" s="5">
        <v>0</v>
      </c>
      <c r="H120" s="5">
        <v>7</v>
      </c>
      <c r="I120" s="5">
        <v>2</v>
      </c>
      <c r="J120" s="5">
        <v>25</v>
      </c>
      <c r="K120" s="5">
        <v>1</v>
      </c>
      <c r="L120" s="5">
        <v>18</v>
      </c>
      <c r="M120" s="5">
        <v>0</v>
      </c>
      <c r="N120" s="5">
        <v>5</v>
      </c>
      <c r="O120" s="5">
        <v>0</v>
      </c>
      <c r="P120" s="5">
        <v>25</v>
      </c>
      <c r="Q120" s="5">
        <v>3</v>
      </c>
      <c r="R120" s="5">
        <v>68</v>
      </c>
      <c r="S120" s="5">
        <v>16</v>
      </c>
    </row>
    <row r="121" spans="1:19" ht="15.9" customHeight="1">
      <c r="A121" s="4">
        <v>11460010</v>
      </c>
      <c r="B121" s="4" t="s">
        <v>63</v>
      </c>
      <c r="C121" s="2">
        <v>44</v>
      </c>
      <c r="D121" s="2">
        <v>9</v>
      </c>
      <c r="E121" s="2">
        <v>53</v>
      </c>
      <c r="F121" s="5">
        <v>0</v>
      </c>
      <c r="G121" s="5">
        <v>0</v>
      </c>
      <c r="H121" s="5">
        <v>2</v>
      </c>
      <c r="I121" s="5">
        <v>0</v>
      </c>
      <c r="J121" s="5">
        <v>6</v>
      </c>
      <c r="K121" s="5">
        <v>0</v>
      </c>
      <c r="L121" s="5">
        <v>2</v>
      </c>
      <c r="M121" s="5">
        <v>0</v>
      </c>
      <c r="N121" s="5">
        <v>2</v>
      </c>
      <c r="O121" s="5">
        <v>0</v>
      </c>
      <c r="P121" s="5">
        <v>6</v>
      </c>
      <c r="Q121" s="5">
        <v>3</v>
      </c>
      <c r="R121" s="5">
        <v>26</v>
      </c>
      <c r="S121" s="5">
        <v>6</v>
      </c>
    </row>
    <row r="122" spans="1:19" ht="15.9" customHeight="1">
      <c r="A122" s="4">
        <v>11460012</v>
      </c>
      <c r="B122" s="4" t="s">
        <v>64</v>
      </c>
      <c r="C122" s="2">
        <v>26</v>
      </c>
      <c r="D122" s="2">
        <v>7</v>
      </c>
      <c r="E122" s="2">
        <v>33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1</v>
      </c>
      <c r="M122" s="5">
        <v>0</v>
      </c>
      <c r="N122" s="5">
        <v>1</v>
      </c>
      <c r="O122" s="5">
        <v>0</v>
      </c>
      <c r="P122" s="5">
        <v>2</v>
      </c>
      <c r="Q122" s="5">
        <v>1</v>
      </c>
      <c r="R122" s="5">
        <v>22</v>
      </c>
      <c r="S122" s="5">
        <v>6</v>
      </c>
    </row>
    <row r="123" spans="1:19" ht="15.9" customHeight="1">
      <c r="A123" s="4">
        <v>11460017</v>
      </c>
      <c r="B123" s="4" t="s">
        <v>65</v>
      </c>
      <c r="C123" s="2">
        <v>31</v>
      </c>
      <c r="D123" s="2">
        <v>3</v>
      </c>
      <c r="E123" s="2">
        <v>34</v>
      </c>
      <c r="F123" s="5">
        <v>1</v>
      </c>
      <c r="G123" s="5">
        <v>0</v>
      </c>
      <c r="H123" s="5">
        <v>5</v>
      </c>
      <c r="I123" s="5">
        <v>0</v>
      </c>
      <c r="J123" s="5">
        <v>3</v>
      </c>
      <c r="K123" s="5">
        <v>1</v>
      </c>
      <c r="L123" s="5">
        <v>6</v>
      </c>
      <c r="M123" s="5">
        <v>1</v>
      </c>
      <c r="N123" s="5">
        <v>0</v>
      </c>
      <c r="O123" s="5">
        <v>0</v>
      </c>
      <c r="P123" s="5">
        <v>4</v>
      </c>
      <c r="Q123" s="5">
        <v>0</v>
      </c>
      <c r="R123" s="5">
        <v>12</v>
      </c>
      <c r="S123" s="5">
        <v>1</v>
      </c>
    </row>
    <row r="124" spans="1:19" ht="15.9" customHeight="1">
      <c r="A124" s="4">
        <v>11460021</v>
      </c>
      <c r="B124" s="4" t="s">
        <v>191</v>
      </c>
      <c r="C124" s="2">
        <v>56</v>
      </c>
      <c r="D124" s="2">
        <v>7</v>
      </c>
      <c r="E124" s="2">
        <v>63</v>
      </c>
      <c r="F124" s="5">
        <v>0</v>
      </c>
      <c r="G124" s="5">
        <v>0</v>
      </c>
      <c r="H124" s="5">
        <v>1</v>
      </c>
      <c r="I124" s="5">
        <v>0</v>
      </c>
      <c r="J124" s="5">
        <v>8</v>
      </c>
      <c r="K124" s="5">
        <v>0</v>
      </c>
      <c r="L124" s="5">
        <v>11</v>
      </c>
      <c r="M124" s="5">
        <v>1</v>
      </c>
      <c r="N124" s="5">
        <v>2</v>
      </c>
      <c r="O124" s="5">
        <v>1</v>
      </c>
      <c r="P124" s="5">
        <v>12</v>
      </c>
      <c r="Q124" s="5">
        <v>2</v>
      </c>
      <c r="R124" s="5">
        <v>22</v>
      </c>
      <c r="S124" s="5">
        <v>3</v>
      </c>
    </row>
    <row r="125" spans="1:19" ht="15.9" customHeight="1">
      <c r="A125" s="4">
        <v>11460022</v>
      </c>
      <c r="B125" s="4" t="s">
        <v>66</v>
      </c>
      <c r="C125" s="2">
        <v>7</v>
      </c>
      <c r="D125" s="2">
        <v>1</v>
      </c>
      <c r="E125" s="2">
        <v>8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0</v>
      </c>
      <c r="L125" s="5">
        <v>1</v>
      </c>
      <c r="M125" s="5">
        <v>0</v>
      </c>
      <c r="N125" s="5">
        <v>0</v>
      </c>
      <c r="O125" s="5">
        <v>0</v>
      </c>
      <c r="P125" s="5">
        <v>2</v>
      </c>
      <c r="Q125" s="5">
        <v>0</v>
      </c>
      <c r="R125" s="5">
        <v>4</v>
      </c>
      <c r="S125" s="5">
        <v>1</v>
      </c>
    </row>
    <row r="126" spans="1:19" ht="15.9" customHeight="1">
      <c r="A126" s="4">
        <v>11460023</v>
      </c>
      <c r="B126" s="4" t="s">
        <v>67</v>
      </c>
      <c r="C126" s="2">
        <v>14</v>
      </c>
      <c r="D126" s="2">
        <v>4</v>
      </c>
      <c r="E126" s="2">
        <v>18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1</v>
      </c>
      <c r="M126" s="5">
        <v>0</v>
      </c>
      <c r="N126" s="5">
        <v>0</v>
      </c>
      <c r="O126" s="5">
        <v>1</v>
      </c>
      <c r="P126" s="5">
        <v>3</v>
      </c>
      <c r="Q126" s="5">
        <v>2</v>
      </c>
      <c r="R126" s="5">
        <v>10</v>
      </c>
      <c r="S126" s="5">
        <v>1</v>
      </c>
    </row>
    <row r="127" spans="1:19" ht="15.9" customHeight="1">
      <c r="A127" s="4">
        <v>11460024</v>
      </c>
      <c r="B127" s="4" t="s">
        <v>68</v>
      </c>
      <c r="C127" s="2">
        <v>26</v>
      </c>
      <c r="D127" s="2">
        <v>1</v>
      </c>
      <c r="E127" s="2">
        <v>27</v>
      </c>
      <c r="F127" s="5">
        <v>1</v>
      </c>
      <c r="G127" s="5">
        <v>0</v>
      </c>
      <c r="H127" s="5">
        <v>0</v>
      </c>
      <c r="I127" s="5">
        <v>1</v>
      </c>
      <c r="J127" s="5">
        <v>7</v>
      </c>
      <c r="K127" s="5">
        <v>0</v>
      </c>
      <c r="L127" s="5">
        <v>2</v>
      </c>
      <c r="M127" s="5">
        <v>0</v>
      </c>
      <c r="N127" s="5">
        <v>2</v>
      </c>
      <c r="O127" s="5">
        <v>0</v>
      </c>
      <c r="P127" s="5">
        <v>2</v>
      </c>
      <c r="Q127" s="5">
        <v>0</v>
      </c>
      <c r="R127" s="5">
        <v>12</v>
      </c>
      <c r="S127" s="5">
        <v>0</v>
      </c>
    </row>
    <row r="128" spans="1:19" ht="15.9" customHeight="1">
      <c r="A128" s="4">
        <v>11460027</v>
      </c>
      <c r="B128" s="4" t="s">
        <v>184</v>
      </c>
      <c r="C128" s="2">
        <v>47</v>
      </c>
      <c r="D128" s="2">
        <v>5</v>
      </c>
      <c r="E128" s="2">
        <v>52</v>
      </c>
      <c r="F128" s="5">
        <v>0</v>
      </c>
      <c r="G128" s="5">
        <v>0</v>
      </c>
      <c r="H128" s="5">
        <v>4</v>
      </c>
      <c r="I128" s="5">
        <v>0</v>
      </c>
      <c r="J128" s="5">
        <v>12</v>
      </c>
      <c r="K128" s="5">
        <v>0</v>
      </c>
      <c r="L128" s="5">
        <v>5</v>
      </c>
      <c r="M128" s="5">
        <v>0</v>
      </c>
      <c r="N128" s="5">
        <v>0</v>
      </c>
      <c r="O128" s="5">
        <v>0</v>
      </c>
      <c r="P128" s="5">
        <v>5</v>
      </c>
      <c r="Q128" s="5">
        <v>2</v>
      </c>
      <c r="R128" s="5">
        <v>21</v>
      </c>
      <c r="S128" s="5">
        <v>3</v>
      </c>
    </row>
    <row r="129" spans="1:19" ht="15.9" customHeight="1">
      <c r="A129" s="4">
        <v>11460028</v>
      </c>
      <c r="B129" s="4" t="s">
        <v>192</v>
      </c>
      <c r="C129" s="2">
        <v>30</v>
      </c>
      <c r="D129" s="2">
        <v>5</v>
      </c>
      <c r="E129" s="2">
        <v>35</v>
      </c>
      <c r="F129" s="5">
        <v>0</v>
      </c>
      <c r="G129" s="5">
        <v>0</v>
      </c>
      <c r="H129" s="5">
        <v>1</v>
      </c>
      <c r="I129" s="5">
        <v>0</v>
      </c>
      <c r="J129" s="5">
        <v>5</v>
      </c>
      <c r="K129" s="5">
        <v>2</v>
      </c>
      <c r="L129" s="5">
        <v>6</v>
      </c>
      <c r="M129" s="5">
        <v>0</v>
      </c>
      <c r="N129" s="5">
        <v>0</v>
      </c>
      <c r="O129" s="5">
        <v>0</v>
      </c>
      <c r="P129" s="5">
        <v>4</v>
      </c>
      <c r="Q129" s="5">
        <v>0</v>
      </c>
      <c r="R129" s="5">
        <v>14</v>
      </c>
      <c r="S129" s="5">
        <v>3</v>
      </c>
    </row>
    <row r="130" spans="1:19" ht="15.9" customHeight="1">
      <c r="A130" s="4">
        <v>11460029</v>
      </c>
      <c r="B130" s="4" t="s">
        <v>193</v>
      </c>
      <c r="C130" s="2">
        <v>49</v>
      </c>
      <c r="D130" s="2">
        <v>19</v>
      </c>
      <c r="E130" s="2">
        <v>68</v>
      </c>
      <c r="F130" s="5">
        <v>3</v>
      </c>
      <c r="G130" s="5">
        <v>0</v>
      </c>
      <c r="H130" s="5">
        <v>8</v>
      </c>
      <c r="I130" s="5">
        <v>4</v>
      </c>
      <c r="J130" s="5">
        <v>5</v>
      </c>
      <c r="K130" s="5">
        <v>5</v>
      </c>
      <c r="L130" s="5">
        <v>4</v>
      </c>
      <c r="M130" s="5">
        <v>0</v>
      </c>
      <c r="N130" s="5">
        <v>3</v>
      </c>
      <c r="O130" s="5">
        <v>0</v>
      </c>
      <c r="P130" s="5">
        <v>2</v>
      </c>
      <c r="Q130" s="5">
        <v>0</v>
      </c>
      <c r="R130" s="5">
        <v>24</v>
      </c>
      <c r="S130" s="5">
        <v>10</v>
      </c>
    </row>
    <row r="131" spans="1:19" ht="15.9" customHeight="1">
      <c r="A131" s="4">
        <v>11480006</v>
      </c>
      <c r="B131" s="4" t="s">
        <v>152</v>
      </c>
      <c r="C131" s="2">
        <v>25</v>
      </c>
      <c r="D131" s="2">
        <v>7</v>
      </c>
      <c r="E131" s="2">
        <v>32</v>
      </c>
      <c r="F131" s="5">
        <v>0</v>
      </c>
      <c r="G131" s="5">
        <v>0</v>
      </c>
      <c r="H131" s="5">
        <v>0</v>
      </c>
      <c r="I131" s="5">
        <v>0</v>
      </c>
      <c r="J131" s="5">
        <v>3</v>
      </c>
      <c r="K131" s="5">
        <v>1</v>
      </c>
      <c r="L131" s="5">
        <v>3</v>
      </c>
      <c r="M131" s="5">
        <v>0</v>
      </c>
      <c r="N131" s="5">
        <v>2</v>
      </c>
      <c r="O131" s="5">
        <v>0</v>
      </c>
      <c r="P131" s="5">
        <v>6</v>
      </c>
      <c r="Q131" s="5">
        <v>4</v>
      </c>
      <c r="R131" s="5">
        <v>11</v>
      </c>
      <c r="S131" s="5">
        <v>2</v>
      </c>
    </row>
    <row r="132" spans="1:19" ht="15.9" customHeight="1">
      <c r="A132" s="4">
        <v>11480020</v>
      </c>
      <c r="B132" s="4" t="s">
        <v>154</v>
      </c>
      <c r="C132" s="2">
        <v>34</v>
      </c>
      <c r="D132" s="2">
        <v>2</v>
      </c>
      <c r="E132" s="2">
        <v>36</v>
      </c>
      <c r="F132" s="5">
        <v>0</v>
      </c>
      <c r="G132" s="5">
        <v>0</v>
      </c>
      <c r="H132" s="5">
        <v>0</v>
      </c>
      <c r="I132" s="5">
        <v>0</v>
      </c>
      <c r="J132" s="5">
        <v>2</v>
      </c>
      <c r="K132" s="5">
        <v>0</v>
      </c>
      <c r="L132" s="5">
        <v>1</v>
      </c>
      <c r="M132" s="5">
        <v>0</v>
      </c>
      <c r="N132" s="5">
        <v>4</v>
      </c>
      <c r="O132" s="5">
        <v>0</v>
      </c>
      <c r="P132" s="5">
        <v>9</v>
      </c>
      <c r="Q132" s="5">
        <v>1</v>
      </c>
      <c r="R132" s="5">
        <v>18</v>
      </c>
      <c r="S132" s="5">
        <v>1</v>
      </c>
    </row>
    <row r="133" spans="1:19" ht="15.9" customHeight="1">
      <c r="A133" s="4">
        <v>11480027</v>
      </c>
      <c r="B133" s="4" t="s">
        <v>185</v>
      </c>
      <c r="C133" s="2">
        <v>57</v>
      </c>
      <c r="D133" s="2">
        <v>13</v>
      </c>
      <c r="E133" s="2">
        <v>70</v>
      </c>
      <c r="F133" s="5">
        <v>3</v>
      </c>
      <c r="G133" s="5">
        <v>3</v>
      </c>
      <c r="H133" s="5">
        <v>3</v>
      </c>
      <c r="I133" s="5">
        <v>0</v>
      </c>
      <c r="J133" s="5">
        <v>14</v>
      </c>
      <c r="K133" s="5">
        <v>0</v>
      </c>
      <c r="L133" s="5">
        <v>3</v>
      </c>
      <c r="M133" s="5">
        <v>0</v>
      </c>
      <c r="N133" s="5">
        <v>7</v>
      </c>
      <c r="O133" s="5">
        <v>0</v>
      </c>
      <c r="P133" s="5">
        <v>6</v>
      </c>
      <c r="Q133" s="5">
        <v>3</v>
      </c>
      <c r="R133" s="5">
        <v>21</v>
      </c>
      <c r="S133" s="5">
        <v>7</v>
      </c>
    </row>
    <row r="134" spans="1:19" ht="15.9" customHeight="1">
      <c r="A134" s="4">
        <v>11480028</v>
      </c>
      <c r="B134" s="4" t="s">
        <v>156</v>
      </c>
      <c r="C134" s="2">
        <v>18</v>
      </c>
      <c r="D134" s="2">
        <v>5</v>
      </c>
      <c r="E134" s="2">
        <v>23</v>
      </c>
      <c r="F134" s="5">
        <v>2</v>
      </c>
      <c r="G134" s="5">
        <v>0</v>
      </c>
      <c r="H134" s="5">
        <v>1</v>
      </c>
      <c r="I134" s="5">
        <v>0</v>
      </c>
      <c r="J134" s="5">
        <v>1</v>
      </c>
      <c r="K134" s="5">
        <v>0</v>
      </c>
      <c r="L134" s="5">
        <v>2</v>
      </c>
      <c r="M134" s="5">
        <v>3</v>
      </c>
      <c r="N134" s="5">
        <v>0</v>
      </c>
      <c r="O134" s="5">
        <v>0</v>
      </c>
      <c r="P134" s="5">
        <v>2</v>
      </c>
      <c r="Q134" s="5">
        <v>1</v>
      </c>
      <c r="R134" s="5">
        <v>10</v>
      </c>
      <c r="S134" s="5">
        <v>1</v>
      </c>
    </row>
    <row r="135" spans="1:19" ht="15.9" customHeight="1">
      <c r="A135" s="4">
        <v>11480037</v>
      </c>
      <c r="B135" s="4" t="s">
        <v>186</v>
      </c>
      <c r="C135" s="2">
        <v>3</v>
      </c>
      <c r="D135" s="2">
        <v>0</v>
      </c>
      <c r="E135" s="2">
        <v>3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2</v>
      </c>
      <c r="Q135" s="5">
        <v>0</v>
      </c>
      <c r="R135" s="5">
        <v>1</v>
      </c>
      <c r="S135" s="5">
        <v>0</v>
      </c>
    </row>
    <row r="136" spans="1:19" ht="15.9" customHeight="1">
      <c r="A136" s="4">
        <v>11650004</v>
      </c>
      <c r="B136" s="4" t="s">
        <v>69</v>
      </c>
      <c r="C136" s="2">
        <v>68</v>
      </c>
      <c r="D136" s="2">
        <v>9</v>
      </c>
      <c r="E136" s="2">
        <v>77</v>
      </c>
      <c r="F136" s="5">
        <v>7</v>
      </c>
      <c r="G136" s="5">
        <v>1</v>
      </c>
      <c r="H136" s="5">
        <v>7</v>
      </c>
      <c r="I136" s="5">
        <v>2</v>
      </c>
      <c r="J136" s="5">
        <v>7</v>
      </c>
      <c r="K136" s="5">
        <v>1</v>
      </c>
      <c r="L136" s="5">
        <v>6</v>
      </c>
      <c r="M136" s="5">
        <v>2</v>
      </c>
      <c r="N136" s="5">
        <v>3</v>
      </c>
      <c r="O136" s="5">
        <v>0</v>
      </c>
      <c r="P136" s="5">
        <v>17</v>
      </c>
      <c r="Q136" s="5">
        <v>0</v>
      </c>
      <c r="R136" s="5">
        <v>21</v>
      </c>
      <c r="S136" s="5">
        <v>3</v>
      </c>
    </row>
    <row r="137" spans="1:19" ht="15.9" customHeight="1">
      <c r="A137" s="4">
        <v>11650014</v>
      </c>
      <c r="B137" s="4" t="s">
        <v>70</v>
      </c>
      <c r="C137" s="2">
        <v>43</v>
      </c>
      <c r="D137" s="2">
        <v>3</v>
      </c>
      <c r="E137" s="2">
        <v>46</v>
      </c>
      <c r="F137" s="5">
        <v>2</v>
      </c>
      <c r="G137" s="5">
        <v>0</v>
      </c>
      <c r="H137" s="5">
        <v>2</v>
      </c>
      <c r="I137" s="5">
        <v>0</v>
      </c>
      <c r="J137" s="5">
        <v>4</v>
      </c>
      <c r="K137" s="5">
        <v>1</v>
      </c>
      <c r="L137" s="5">
        <v>6</v>
      </c>
      <c r="M137" s="5">
        <v>0</v>
      </c>
      <c r="N137" s="5">
        <v>3</v>
      </c>
      <c r="O137" s="5">
        <v>0</v>
      </c>
      <c r="P137" s="5">
        <v>3</v>
      </c>
      <c r="Q137" s="5">
        <v>0</v>
      </c>
      <c r="R137" s="5">
        <v>23</v>
      </c>
      <c r="S137" s="5">
        <v>2</v>
      </c>
    </row>
    <row r="138" spans="1:19" ht="15.9" customHeight="1">
      <c r="A138" s="4">
        <v>11650016</v>
      </c>
      <c r="B138" s="4" t="s">
        <v>71</v>
      </c>
      <c r="C138" s="2">
        <v>11</v>
      </c>
      <c r="D138" s="2">
        <v>0</v>
      </c>
      <c r="E138" s="2">
        <v>11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2</v>
      </c>
      <c r="Q138" s="5">
        <v>0</v>
      </c>
      <c r="R138" s="5">
        <v>9</v>
      </c>
      <c r="S138" s="5">
        <v>0</v>
      </c>
    </row>
    <row r="139" spans="1:19" ht="15.9" customHeight="1">
      <c r="A139" s="4">
        <v>11650017</v>
      </c>
      <c r="B139" s="4" t="s">
        <v>72</v>
      </c>
      <c r="C139" s="2">
        <v>20</v>
      </c>
      <c r="D139" s="2">
        <v>4</v>
      </c>
      <c r="E139" s="2">
        <v>24</v>
      </c>
      <c r="F139" s="5">
        <v>0</v>
      </c>
      <c r="G139" s="5">
        <v>0</v>
      </c>
      <c r="H139" s="5">
        <v>0</v>
      </c>
      <c r="I139" s="5">
        <v>0</v>
      </c>
      <c r="J139" s="5">
        <v>2</v>
      </c>
      <c r="K139" s="5">
        <v>1</v>
      </c>
      <c r="L139" s="5">
        <v>1</v>
      </c>
      <c r="M139" s="5">
        <v>0</v>
      </c>
      <c r="N139" s="5">
        <v>2</v>
      </c>
      <c r="O139" s="5">
        <v>0</v>
      </c>
      <c r="P139" s="5">
        <v>1</v>
      </c>
      <c r="Q139" s="5">
        <v>0</v>
      </c>
      <c r="R139" s="5">
        <v>14</v>
      </c>
      <c r="S139" s="5">
        <v>3</v>
      </c>
    </row>
    <row r="140" spans="1:19" ht="15.9" customHeight="1">
      <c r="A140" s="4">
        <v>11650018</v>
      </c>
      <c r="B140" s="4" t="s">
        <v>73</v>
      </c>
      <c r="C140" s="2">
        <v>54</v>
      </c>
      <c r="D140" s="2">
        <v>6</v>
      </c>
      <c r="E140" s="2">
        <v>60</v>
      </c>
      <c r="F140" s="5">
        <v>2</v>
      </c>
      <c r="G140" s="5">
        <v>2</v>
      </c>
      <c r="H140" s="5">
        <v>5</v>
      </c>
      <c r="I140" s="5">
        <v>0</v>
      </c>
      <c r="J140" s="5">
        <v>9</v>
      </c>
      <c r="K140" s="5">
        <v>1</v>
      </c>
      <c r="L140" s="5">
        <v>3</v>
      </c>
      <c r="M140" s="5">
        <v>1</v>
      </c>
      <c r="N140" s="5">
        <v>3</v>
      </c>
      <c r="O140" s="5">
        <v>1</v>
      </c>
      <c r="P140" s="5">
        <v>6</v>
      </c>
      <c r="Q140" s="5">
        <v>0</v>
      </c>
      <c r="R140" s="5">
        <v>26</v>
      </c>
      <c r="S140" s="5">
        <v>1</v>
      </c>
    </row>
    <row r="141" spans="1:19" ht="15.9" customHeight="1">
      <c r="A141" s="4">
        <v>11650026</v>
      </c>
      <c r="B141" s="4" t="s">
        <v>74</v>
      </c>
      <c r="C141" s="2">
        <v>24</v>
      </c>
      <c r="D141" s="2">
        <v>4</v>
      </c>
      <c r="E141" s="2">
        <v>28</v>
      </c>
      <c r="F141" s="5">
        <v>1</v>
      </c>
      <c r="G141" s="5">
        <v>0</v>
      </c>
      <c r="H141" s="5">
        <v>2</v>
      </c>
      <c r="I141" s="5">
        <v>0</v>
      </c>
      <c r="J141" s="5">
        <v>4</v>
      </c>
      <c r="K141" s="5">
        <v>0</v>
      </c>
      <c r="L141" s="5">
        <v>3</v>
      </c>
      <c r="M141" s="5">
        <v>0</v>
      </c>
      <c r="N141" s="5">
        <v>0</v>
      </c>
      <c r="O141" s="5">
        <v>0</v>
      </c>
      <c r="P141" s="5">
        <v>3</v>
      </c>
      <c r="Q141" s="5">
        <v>1</v>
      </c>
      <c r="R141" s="5">
        <v>11</v>
      </c>
      <c r="S141" s="5">
        <v>3</v>
      </c>
    </row>
    <row r="142" spans="1:19" ht="15.9" customHeight="1">
      <c r="A142" s="4">
        <v>11650034</v>
      </c>
      <c r="B142" s="4" t="s">
        <v>75</v>
      </c>
      <c r="C142" s="2">
        <v>53</v>
      </c>
      <c r="D142" s="2">
        <v>7</v>
      </c>
      <c r="E142" s="2">
        <v>60</v>
      </c>
      <c r="F142" s="5">
        <v>1</v>
      </c>
      <c r="G142" s="5">
        <v>0</v>
      </c>
      <c r="H142" s="5">
        <v>0</v>
      </c>
      <c r="I142" s="5">
        <v>0</v>
      </c>
      <c r="J142" s="5">
        <v>8</v>
      </c>
      <c r="K142" s="5">
        <v>0</v>
      </c>
      <c r="L142" s="5">
        <v>4</v>
      </c>
      <c r="M142" s="5">
        <v>0</v>
      </c>
      <c r="N142" s="5">
        <v>3</v>
      </c>
      <c r="O142" s="5">
        <v>0</v>
      </c>
      <c r="P142" s="5">
        <v>13</v>
      </c>
      <c r="Q142" s="5">
        <v>0</v>
      </c>
      <c r="R142" s="5">
        <v>24</v>
      </c>
      <c r="S142" s="5">
        <v>7</v>
      </c>
    </row>
    <row r="143" spans="1:19" ht="15.9" customHeight="1">
      <c r="A143" s="4">
        <v>11660001</v>
      </c>
      <c r="B143" s="4" t="s">
        <v>157</v>
      </c>
      <c r="C143" s="2">
        <v>53</v>
      </c>
      <c r="D143" s="2">
        <v>9</v>
      </c>
      <c r="E143" s="2">
        <v>62</v>
      </c>
      <c r="F143" s="5">
        <v>3</v>
      </c>
      <c r="G143" s="5">
        <v>0</v>
      </c>
      <c r="H143" s="5">
        <v>3</v>
      </c>
      <c r="I143" s="5">
        <v>2</v>
      </c>
      <c r="J143" s="5">
        <v>2</v>
      </c>
      <c r="K143" s="5">
        <v>2</v>
      </c>
      <c r="L143" s="5">
        <v>2</v>
      </c>
      <c r="M143" s="5">
        <v>1</v>
      </c>
      <c r="N143" s="5">
        <v>3</v>
      </c>
      <c r="O143" s="5">
        <v>0</v>
      </c>
      <c r="P143" s="5">
        <v>8</v>
      </c>
      <c r="Q143" s="5">
        <v>1</v>
      </c>
      <c r="R143" s="5">
        <v>32</v>
      </c>
      <c r="S143" s="5">
        <v>3</v>
      </c>
    </row>
    <row r="144" spans="1:19" ht="15.9" customHeight="1">
      <c r="A144" s="4">
        <v>11660003</v>
      </c>
      <c r="B144" s="4" t="s">
        <v>158</v>
      </c>
      <c r="C144" s="2">
        <v>53</v>
      </c>
      <c r="D144" s="2">
        <v>5</v>
      </c>
      <c r="E144" s="2">
        <v>58</v>
      </c>
      <c r="F144" s="5">
        <v>0</v>
      </c>
      <c r="G144" s="5">
        <v>0</v>
      </c>
      <c r="H144" s="5">
        <v>1</v>
      </c>
      <c r="I144" s="5">
        <v>1</v>
      </c>
      <c r="J144" s="5">
        <v>9</v>
      </c>
      <c r="K144" s="5">
        <v>2</v>
      </c>
      <c r="L144" s="5">
        <v>6</v>
      </c>
      <c r="M144" s="5">
        <v>0</v>
      </c>
      <c r="N144" s="5">
        <v>4</v>
      </c>
      <c r="O144" s="5">
        <v>0</v>
      </c>
      <c r="P144" s="5">
        <v>3</v>
      </c>
      <c r="Q144" s="5">
        <v>1</v>
      </c>
      <c r="R144" s="5">
        <v>30</v>
      </c>
      <c r="S144" s="5">
        <v>1</v>
      </c>
    </row>
    <row r="145" spans="1:19" ht="15.9" customHeight="1">
      <c r="A145" s="4">
        <v>11660007</v>
      </c>
      <c r="B145" s="4" t="s">
        <v>159</v>
      </c>
      <c r="C145" s="2">
        <v>46</v>
      </c>
      <c r="D145" s="2">
        <v>8</v>
      </c>
      <c r="E145" s="2">
        <v>54</v>
      </c>
      <c r="F145" s="5">
        <v>0</v>
      </c>
      <c r="G145" s="5">
        <v>0</v>
      </c>
      <c r="H145" s="5">
        <v>2</v>
      </c>
      <c r="I145" s="5">
        <v>2</v>
      </c>
      <c r="J145" s="5">
        <v>4</v>
      </c>
      <c r="K145" s="5">
        <v>0</v>
      </c>
      <c r="L145" s="5">
        <v>7</v>
      </c>
      <c r="M145" s="5">
        <v>1</v>
      </c>
      <c r="N145" s="5">
        <v>1</v>
      </c>
      <c r="O145" s="5">
        <v>1</v>
      </c>
      <c r="P145" s="5">
        <v>14</v>
      </c>
      <c r="Q145" s="5">
        <v>1</v>
      </c>
      <c r="R145" s="5">
        <v>18</v>
      </c>
      <c r="S145" s="5">
        <v>3</v>
      </c>
    </row>
    <row r="146" spans="1:19" ht="15.9" customHeight="1">
      <c r="A146" s="4">
        <v>11660008</v>
      </c>
      <c r="B146" s="4" t="s">
        <v>160</v>
      </c>
      <c r="C146" s="2">
        <v>18</v>
      </c>
      <c r="D146" s="2">
        <v>0</v>
      </c>
      <c r="E146" s="2">
        <v>18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0</v>
      </c>
      <c r="O146" s="5">
        <v>0</v>
      </c>
      <c r="P146" s="5">
        <v>4</v>
      </c>
      <c r="Q146" s="5">
        <v>0</v>
      </c>
      <c r="R146" s="5">
        <v>14</v>
      </c>
      <c r="S146" s="5">
        <v>0</v>
      </c>
    </row>
    <row r="147" spans="1:19" ht="15.9" customHeight="1">
      <c r="A147" s="4">
        <v>11660009</v>
      </c>
      <c r="B147" s="4" t="s">
        <v>161</v>
      </c>
      <c r="C147" s="2">
        <v>81</v>
      </c>
      <c r="D147" s="2">
        <v>20</v>
      </c>
      <c r="E147" s="2">
        <v>101</v>
      </c>
      <c r="F147" s="5">
        <v>3</v>
      </c>
      <c r="G147" s="5">
        <v>3</v>
      </c>
      <c r="H147" s="5">
        <v>4</v>
      </c>
      <c r="I147" s="5">
        <v>2</v>
      </c>
      <c r="J147" s="5">
        <v>6</v>
      </c>
      <c r="K147" s="5">
        <v>1</v>
      </c>
      <c r="L147" s="5">
        <v>9</v>
      </c>
      <c r="M147" s="5">
        <v>2</v>
      </c>
      <c r="N147" s="5">
        <v>6</v>
      </c>
      <c r="O147" s="5">
        <v>3</v>
      </c>
      <c r="P147" s="5">
        <v>23</v>
      </c>
      <c r="Q147" s="5">
        <v>3</v>
      </c>
      <c r="R147" s="5">
        <v>30</v>
      </c>
      <c r="S147" s="5">
        <v>6</v>
      </c>
    </row>
    <row r="148" spans="1:19" ht="15.9" customHeight="1">
      <c r="A148" s="4">
        <v>11660011</v>
      </c>
      <c r="B148" s="4" t="s">
        <v>162</v>
      </c>
      <c r="C148" s="2">
        <v>59</v>
      </c>
      <c r="D148" s="2">
        <v>9</v>
      </c>
      <c r="E148" s="2">
        <v>68</v>
      </c>
      <c r="F148" s="5">
        <v>0</v>
      </c>
      <c r="G148" s="5">
        <v>0</v>
      </c>
      <c r="H148" s="5">
        <v>0</v>
      </c>
      <c r="I148" s="5">
        <v>0</v>
      </c>
      <c r="J148" s="5">
        <v>1</v>
      </c>
      <c r="K148" s="5">
        <v>1</v>
      </c>
      <c r="L148" s="5">
        <v>1</v>
      </c>
      <c r="M148" s="5">
        <v>1</v>
      </c>
      <c r="N148" s="5">
        <v>2</v>
      </c>
      <c r="O148" s="5">
        <v>1</v>
      </c>
      <c r="P148" s="5">
        <v>6</v>
      </c>
      <c r="Q148" s="5">
        <v>0</v>
      </c>
      <c r="R148" s="5">
        <v>49</v>
      </c>
      <c r="S148" s="5">
        <v>6</v>
      </c>
    </row>
    <row r="149" spans="1:19" ht="15.9" customHeight="1">
      <c r="A149" s="4">
        <v>11660019</v>
      </c>
      <c r="B149" s="4" t="s">
        <v>163</v>
      </c>
      <c r="C149" s="2">
        <v>23</v>
      </c>
      <c r="D149" s="2">
        <v>1</v>
      </c>
      <c r="E149" s="2">
        <v>24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1</v>
      </c>
      <c r="M149" s="5">
        <v>0</v>
      </c>
      <c r="N149" s="5">
        <v>2</v>
      </c>
      <c r="O149" s="5">
        <v>0</v>
      </c>
      <c r="P149" s="5">
        <v>5</v>
      </c>
      <c r="Q149" s="5">
        <v>1</v>
      </c>
      <c r="R149" s="5">
        <v>15</v>
      </c>
      <c r="S149" s="5">
        <v>0</v>
      </c>
    </row>
    <row r="150" spans="1:19" ht="15.9" customHeight="1">
      <c r="A150" s="4">
        <v>11660020</v>
      </c>
      <c r="B150" s="4" t="s">
        <v>194</v>
      </c>
      <c r="C150" s="2">
        <v>69</v>
      </c>
      <c r="D150" s="2">
        <v>11</v>
      </c>
      <c r="E150" s="2">
        <v>80</v>
      </c>
      <c r="F150" s="5">
        <v>1</v>
      </c>
      <c r="G150" s="5">
        <v>0</v>
      </c>
      <c r="H150" s="5">
        <v>0</v>
      </c>
      <c r="I150" s="5">
        <v>0</v>
      </c>
      <c r="J150" s="5">
        <v>2</v>
      </c>
      <c r="K150" s="5">
        <v>0</v>
      </c>
      <c r="L150" s="5">
        <v>1</v>
      </c>
      <c r="M150" s="5">
        <v>0</v>
      </c>
      <c r="N150" s="5">
        <v>4</v>
      </c>
      <c r="O150" s="5">
        <v>1</v>
      </c>
      <c r="P150" s="5">
        <v>5</v>
      </c>
      <c r="Q150" s="5">
        <v>3</v>
      </c>
      <c r="R150" s="5">
        <v>56</v>
      </c>
      <c r="S150" s="5">
        <v>7</v>
      </c>
    </row>
    <row r="151" spans="1:19" ht="15.9" customHeight="1">
      <c r="A151" s="4">
        <v>11660021</v>
      </c>
      <c r="B151" s="4" t="s">
        <v>164</v>
      </c>
      <c r="C151" s="2">
        <v>38</v>
      </c>
      <c r="D151" s="2">
        <v>5</v>
      </c>
      <c r="E151" s="2">
        <v>43</v>
      </c>
      <c r="F151" s="5">
        <v>1</v>
      </c>
      <c r="G151" s="5">
        <v>1</v>
      </c>
      <c r="H151" s="5">
        <v>1</v>
      </c>
      <c r="I151" s="5">
        <v>0</v>
      </c>
      <c r="J151" s="5">
        <v>6</v>
      </c>
      <c r="K151" s="5">
        <v>1</v>
      </c>
      <c r="L151" s="5">
        <v>1</v>
      </c>
      <c r="M151" s="5">
        <v>0</v>
      </c>
      <c r="N151" s="5">
        <v>4</v>
      </c>
      <c r="O151" s="5">
        <v>1</v>
      </c>
      <c r="P151" s="5">
        <v>6</v>
      </c>
      <c r="Q151" s="5">
        <v>1</v>
      </c>
      <c r="R151" s="5">
        <v>19</v>
      </c>
      <c r="S151" s="5">
        <v>1</v>
      </c>
    </row>
    <row r="152" spans="1:19" ht="15.9" customHeight="1">
      <c r="A152" s="4">
        <v>11660031</v>
      </c>
      <c r="B152" s="4" t="s">
        <v>165</v>
      </c>
      <c r="C152" s="2">
        <v>18</v>
      </c>
      <c r="D152" s="2">
        <v>4</v>
      </c>
      <c r="E152" s="2">
        <v>22</v>
      </c>
      <c r="F152" s="5">
        <v>1</v>
      </c>
      <c r="G152" s="5">
        <v>0</v>
      </c>
      <c r="H152" s="5">
        <v>1</v>
      </c>
      <c r="I152" s="5">
        <v>1</v>
      </c>
      <c r="J152" s="5">
        <v>6</v>
      </c>
      <c r="K152" s="5">
        <v>0</v>
      </c>
      <c r="L152" s="5">
        <v>2</v>
      </c>
      <c r="M152" s="5">
        <v>0</v>
      </c>
      <c r="N152" s="5">
        <v>0</v>
      </c>
      <c r="O152" s="5">
        <v>0</v>
      </c>
      <c r="P152" s="5">
        <v>3</v>
      </c>
      <c r="Q152" s="5">
        <v>0</v>
      </c>
      <c r="R152" s="5">
        <v>5</v>
      </c>
      <c r="S152" s="5">
        <v>3</v>
      </c>
    </row>
    <row r="153" spans="1:19" ht="15.9" customHeight="1">
      <c r="A153" s="4">
        <v>11660032</v>
      </c>
      <c r="B153" s="4" t="s">
        <v>166</v>
      </c>
      <c r="C153" s="2">
        <v>29</v>
      </c>
      <c r="D153" s="2">
        <v>3</v>
      </c>
      <c r="E153" s="2">
        <v>32</v>
      </c>
      <c r="F153" s="5">
        <v>2</v>
      </c>
      <c r="G153" s="5">
        <v>0</v>
      </c>
      <c r="H153" s="5">
        <v>1</v>
      </c>
      <c r="I153" s="5">
        <v>0</v>
      </c>
      <c r="J153" s="5">
        <v>3</v>
      </c>
      <c r="K153" s="5">
        <v>1</v>
      </c>
      <c r="L153" s="5">
        <v>0</v>
      </c>
      <c r="M153" s="5">
        <v>0</v>
      </c>
      <c r="N153" s="5">
        <v>1</v>
      </c>
      <c r="O153" s="5">
        <v>0</v>
      </c>
      <c r="P153" s="5">
        <v>4</v>
      </c>
      <c r="Q153" s="5">
        <v>1</v>
      </c>
      <c r="R153" s="5">
        <v>18</v>
      </c>
      <c r="S153" s="5">
        <v>1</v>
      </c>
    </row>
    <row r="154" spans="1:19" ht="15.9" customHeight="1">
      <c r="A154" s="4">
        <v>11660041</v>
      </c>
      <c r="B154" s="4" t="s">
        <v>168</v>
      </c>
      <c r="C154" s="2">
        <v>46</v>
      </c>
      <c r="D154" s="2">
        <v>11</v>
      </c>
      <c r="E154" s="2">
        <v>57</v>
      </c>
      <c r="F154" s="5">
        <v>2</v>
      </c>
      <c r="G154" s="5">
        <v>0</v>
      </c>
      <c r="H154" s="5">
        <v>2</v>
      </c>
      <c r="I154" s="5">
        <v>3</v>
      </c>
      <c r="J154" s="5">
        <v>1</v>
      </c>
      <c r="K154" s="5">
        <v>0</v>
      </c>
      <c r="L154" s="5">
        <v>1</v>
      </c>
      <c r="M154" s="5">
        <v>1</v>
      </c>
      <c r="N154" s="5">
        <v>0</v>
      </c>
      <c r="O154" s="5">
        <v>0</v>
      </c>
      <c r="P154" s="5">
        <v>12</v>
      </c>
      <c r="Q154" s="5">
        <v>2</v>
      </c>
      <c r="R154" s="5">
        <v>28</v>
      </c>
      <c r="S154" s="5">
        <v>5</v>
      </c>
    </row>
    <row r="155" spans="1:19" ht="15.9" customHeight="1">
      <c r="A155" s="4">
        <v>11810001</v>
      </c>
      <c r="B155" s="4" t="s">
        <v>176</v>
      </c>
      <c r="C155" s="2">
        <v>155</v>
      </c>
      <c r="D155" s="2">
        <v>35</v>
      </c>
      <c r="E155" s="2">
        <v>190</v>
      </c>
      <c r="F155" s="5">
        <v>9</v>
      </c>
      <c r="G155" s="5">
        <v>2</v>
      </c>
      <c r="H155" s="5">
        <v>16</v>
      </c>
      <c r="I155" s="5">
        <v>4</v>
      </c>
      <c r="J155" s="5">
        <v>23</v>
      </c>
      <c r="K155" s="5">
        <v>1</v>
      </c>
      <c r="L155" s="5">
        <v>19</v>
      </c>
      <c r="M155" s="5">
        <v>2</v>
      </c>
      <c r="N155" s="5">
        <v>10</v>
      </c>
      <c r="O155" s="5">
        <v>1</v>
      </c>
      <c r="P155" s="5">
        <v>21</v>
      </c>
      <c r="Q155" s="5">
        <v>2</v>
      </c>
      <c r="R155" s="5">
        <v>57</v>
      </c>
      <c r="S155" s="5">
        <v>23</v>
      </c>
    </row>
    <row r="156" spans="1:19" ht="15.9" customHeight="1">
      <c r="A156" s="4">
        <v>11810003</v>
      </c>
      <c r="B156" s="4" t="s">
        <v>76</v>
      </c>
      <c r="C156" s="2">
        <v>31</v>
      </c>
      <c r="D156" s="2">
        <v>4</v>
      </c>
      <c r="E156" s="2">
        <v>35</v>
      </c>
      <c r="F156" s="5">
        <v>0</v>
      </c>
      <c r="G156" s="5">
        <v>0</v>
      </c>
      <c r="H156" s="5">
        <v>3</v>
      </c>
      <c r="I156" s="5">
        <v>0</v>
      </c>
      <c r="J156" s="5">
        <v>0</v>
      </c>
      <c r="K156" s="5">
        <v>0</v>
      </c>
      <c r="L156" s="5">
        <v>2</v>
      </c>
      <c r="M156" s="5">
        <v>0</v>
      </c>
      <c r="N156" s="5">
        <v>2</v>
      </c>
      <c r="O156" s="5">
        <v>0</v>
      </c>
      <c r="P156" s="5">
        <v>1</v>
      </c>
      <c r="Q156" s="5">
        <v>0</v>
      </c>
      <c r="R156" s="5">
        <v>23</v>
      </c>
      <c r="S156" s="5">
        <v>4</v>
      </c>
    </row>
    <row r="157" spans="1:19" ht="15.9" customHeight="1">
      <c r="A157" s="4">
        <v>11810008</v>
      </c>
      <c r="B157" s="4" t="s">
        <v>77</v>
      </c>
      <c r="C157" s="2">
        <v>69</v>
      </c>
      <c r="D157" s="2">
        <v>25</v>
      </c>
      <c r="E157" s="2">
        <v>94</v>
      </c>
      <c r="F157" s="5">
        <v>3</v>
      </c>
      <c r="G157" s="5">
        <v>1</v>
      </c>
      <c r="H157" s="5">
        <v>8</v>
      </c>
      <c r="I157" s="5">
        <v>1</v>
      </c>
      <c r="J157" s="5">
        <v>4</v>
      </c>
      <c r="K157" s="5">
        <v>0</v>
      </c>
      <c r="L157" s="5">
        <v>5</v>
      </c>
      <c r="M157" s="5">
        <v>0</v>
      </c>
      <c r="N157" s="5">
        <v>2</v>
      </c>
      <c r="O157" s="5">
        <v>1</v>
      </c>
      <c r="P157" s="5">
        <v>10</v>
      </c>
      <c r="Q157" s="5">
        <v>1</v>
      </c>
      <c r="R157" s="5">
        <v>37</v>
      </c>
      <c r="S157" s="5">
        <v>21</v>
      </c>
    </row>
    <row r="158" spans="1:19" ht="15.9" customHeight="1">
      <c r="A158" s="4">
        <v>11810013</v>
      </c>
      <c r="B158" s="4" t="s">
        <v>78</v>
      </c>
      <c r="C158" s="2">
        <v>19</v>
      </c>
      <c r="D158" s="2">
        <v>8</v>
      </c>
      <c r="E158" s="2">
        <v>27</v>
      </c>
      <c r="F158" s="5">
        <v>0</v>
      </c>
      <c r="G158" s="5">
        <v>0</v>
      </c>
      <c r="H158" s="5">
        <v>0</v>
      </c>
      <c r="I158" s="5">
        <v>2</v>
      </c>
      <c r="J158" s="5">
        <v>3</v>
      </c>
      <c r="K158" s="5">
        <v>0</v>
      </c>
      <c r="L158" s="5">
        <v>2</v>
      </c>
      <c r="M158" s="5">
        <v>1</v>
      </c>
      <c r="N158" s="5">
        <v>0</v>
      </c>
      <c r="O158" s="5">
        <v>0</v>
      </c>
      <c r="P158" s="5">
        <v>3</v>
      </c>
      <c r="Q158" s="5">
        <v>0</v>
      </c>
      <c r="R158" s="5">
        <v>11</v>
      </c>
      <c r="S158" s="5">
        <v>5</v>
      </c>
    </row>
    <row r="159" spans="1:19" ht="15.9" customHeight="1">
      <c r="A159" s="4">
        <v>11810015</v>
      </c>
      <c r="B159" s="4" t="s">
        <v>79</v>
      </c>
      <c r="C159" s="2">
        <v>173</v>
      </c>
      <c r="D159" s="2">
        <v>42</v>
      </c>
      <c r="E159" s="2">
        <v>215</v>
      </c>
      <c r="F159" s="5">
        <v>22</v>
      </c>
      <c r="G159" s="5">
        <v>9</v>
      </c>
      <c r="H159" s="5">
        <v>20</v>
      </c>
      <c r="I159" s="5">
        <v>3</v>
      </c>
      <c r="J159" s="5">
        <v>28</v>
      </c>
      <c r="K159" s="5">
        <v>4</v>
      </c>
      <c r="L159" s="5">
        <v>18</v>
      </c>
      <c r="M159" s="5">
        <v>1</v>
      </c>
      <c r="N159" s="5">
        <v>12</v>
      </c>
      <c r="O159" s="5">
        <v>2</v>
      </c>
      <c r="P159" s="5">
        <v>18</v>
      </c>
      <c r="Q159" s="5">
        <v>6</v>
      </c>
      <c r="R159" s="5">
        <v>55</v>
      </c>
      <c r="S159" s="5">
        <v>17</v>
      </c>
    </row>
    <row r="160" spans="1:19" ht="15.9" customHeight="1">
      <c r="A160" s="4">
        <v>11810024</v>
      </c>
      <c r="B160" s="4" t="s">
        <v>80</v>
      </c>
      <c r="C160" s="2">
        <v>48</v>
      </c>
      <c r="D160" s="2">
        <v>13</v>
      </c>
      <c r="E160" s="2">
        <v>61</v>
      </c>
      <c r="F160" s="5">
        <v>1</v>
      </c>
      <c r="G160" s="5">
        <v>0</v>
      </c>
      <c r="H160" s="5">
        <v>4</v>
      </c>
      <c r="I160" s="5">
        <v>2</v>
      </c>
      <c r="J160" s="5">
        <v>5</v>
      </c>
      <c r="K160" s="5">
        <v>1</v>
      </c>
      <c r="L160" s="5">
        <v>2</v>
      </c>
      <c r="M160" s="5">
        <v>1</v>
      </c>
      <c r="N160" s="5">
        <v>2</v>
      </c>
      <c r="O160" s="5">
        <v>0</v>
      </c>
      <c r="P160" s="5">
        <v>4</v>
      </c>
      <c r="Q160" s="5">
        <v>2</v>
      </c>
      <c r="R160" s="5">
        <v>30</v>
      </c>
      <c r="S160" s="5">
        <v>7</v>
      </c>
    </row>
    <row r="161" spans="1:19" ht="15.9" customHeight="1">
      <c r="A161" s="4">
        <v>11810028</v>
      </c>
      <c r="B161" s="4" t="s">
        <v>195</v>
      </c>
      <c r="C161" s="2">
        <v>112</v>
      </c>
      <c r="D161" s="2">
        <v>29</v>
      </c>
      <c r="E161" s="2">
        <v>141</v>
      </c>
      <c r="F161" s="5">
        <v>3</v>
      </c>
      <c r="G161" s="5">
        <v>0</v>
      </c>
      <c r="H161" s="5">
        <v>9</v>
      </c>
      <c r="I161" s="5">
        <v>0</v>
      </c>
      <c r="J161" s="5">
        <v>15</v>
      </c>
      <c r="K161" s="5">
        <v>2</v>
      </c>
      <c r="L161" s="5">
        <v>6</v>
      </c>
      <c r="M161" s="5">
        <v>1</v>
      </c>
      <c r="N161" s="5">
        <v>3</v>
      </c>
      <c r="O161" s="5">
        <v>0</v>
      </c>
      <c r="P161" s="5">
        <v>12</v>
      </c>
      <c r="Q161" s="5">
        <v>2</v>
      </c>
      <c r="R161" s="5">
        <v>64</v>
      </c>
      <c r="S161" s="5">
        <v>24</v>
      </c>
    </row>
    <row r="162" spans="1:19" ht="15.9" customHeight="1">
      <c r="A162" s="4">
        <v>11810033</v>
      </c>
      <c r="B162" s="4" t="s">
        <v>82</v>
      </c>
      <c r="C162" s="2">
        <v>42</v>
      </c>
      <c r="D162" s="2">
        <v>7</v>
      </c>
      <c r="E162" s="2">
        <v>49</v>
      </c>
      <c r="F162" s="5">
        <v>1</v>
      </c>
      <c r="G162" s="5">
        <v>0</v>
      </c>
      <c r="H162" s="5">
        <v>4</v>
      </c>
      <c r="I162" s="5">
        <v>1</v>
      </c>
      <c r="J162" s="5">
        <v>3</v>
      </c>
      <c r="K162" s="5">
        <v>0</v>
      </c>
      <c r="L162" s="5">
        <v>4</v>
      </c>
      <c r="M162" s="5">
        <v>0</v>
      </c>
      <c r="N162" s="5">
        <v>4</v>
      </c>
      <c r="O162" s="5">
        <v>0</v>
      </c>
      <c r="P162" s="5">
        <v>3</v>
      </c>
      <c r="Q162" s="5">
        <v>0</v>
      </c>
      <c r="R162" s="5">
        <v>23</v>
      </c>
      <c r="S162" s="5">
        <v>6</v>
      </c>
    </row>
    <row r="163" spans="1:19" ht="15.9" customHeight="1">
      <c r="A163" s="4">
        <v>11810034</v>
      </c>
      <c r="B163" s="4" t="s">
        <v>438</v>
      </c>
      <c r="C163" s="2">
        <v>29</v>
      </c>
      <c r="D163" s="2">
        <v>4</v>
      </c>
      <c r="E163" s="2">
        <v>33</v>
      </c>
      <c r="F163" s="5">
        <v>0</v>
      </c>
      <c r="G163" s="5">
        <v>0</v>
      </c>
      <c r="H163" s="5">
        <v>2</v>
      </c>
      <c r="I163" s="5">
        <v>0</v>
      </c>
      <c r="J163" s="5">
        <v>7</v>
      </c>
      <c r="K163" s="5">
        <v>0</v>
      </c>
      <c r="L163" s="5">
        <v>3</v>
      </c>
      <c r="M163" s="5">
        <v>0</v>
      </c>
      <c r="N163" s="5">
        <v>2</v>
      </c>
      <c r="O163" s="5">
        <v>0</v>
      </c>
      <c r="P163" s="5">
        <v>6</v>
      </c>
      <c r="Q163" s="5">
        <v>2</v>
      </c>
      <c r="R163" s="5">
        <v>9</v>
      </c>
      <c r="S163" s="5">
        <v>2</v>
      </c>
    </row>
    <row r="164" spans="1:19" ht="15.9" customHeight="1">
      <c r="A164" s="4">
        <v>11820007</v>
      </c>
      <c r="B164" s="4" t="s">
        <v>83</v>
      </c>
      <c r="C164" s="2">
        <v>63</v>
      </c>
      <c r="D164" s="2">
        <v>4</v>
      </c>
      <c r="E164" s="2">
        <v>67</v>
      </c>
      <c r="F164" s="5">
        <v>2</v>
      </c>
      <c r="G164" s="5">
        <v>0</v>
      </c>
      <c r="H164" s="5">
        <v>7</v>
      </c>
      <c r="I164" s="5">
        <v>0</v>
      </c>
      <c r="J164" s="5">
        <v>8</v>
      </c>
      <c r="K164" s="5">
        <v>0</v>
      </c>
      <c r="L164" s="5">
        <v>9</v>
      </c>
      <c r="M164" s="5">
        <v>0</v>
      </c>
      <c r="N164" s="5">
        <v>3</v>
      </c>
      <c r="O164" s="5">
        <v>0</v>
      </c>
      <c r="P164" s="5">
        <v>5</v>
      </c>
      <c r="Q164" s="5">
        <v>0</v>
      </c>
      <c r="R164" s="5">
        <v>29</v>
      </c>
      <c r="S164" s="5">
        <v>4</v>
      </c>
    </row>
    <row r="165" spans="1:19" ht="15.9" customHeight="1">
      <c r="A165" s="4">
        <v>11820008</v>
      </c>
      <c r="B165" s="4" t="s">
        <v>84</v>
      </c>
      <c r="C165" s="2">
        <v>187</v>
      </c>
      <c r="D165" s="2">
        <v>37</v>
      </c>
      <c r="E165" s="2">
        <v>224</v>
      </c>
      <c r="F165" s="5">
        <v>32</v>
      </c>
      <c r="G165" s="5">
        <v>27</v>
      </c>
      <c r="H165" s="5">
        <v>26</v>
      </c>
      <c r="I165" s="5">
        <v>2</v>
      </c>
      <c r="J165" s="5">
        <v>54</v>
      </c>
      <c r="K165" s="5">
        <v>4</v>
      </c>
      <c r="L165" s="5">
        <v>17</v>
      </c>
      <c r="M165" s="5">
        <v>1</v>
      </c>
      <c r="N165" s="5">
        <v>10</v>
      </c>
      <c r="O165" s="5">
        <v>1</v>
      </c>
      <c r="P165" s="5">
        <v>21</v>
      </c>
      <c r="Q165" s="5">
        <v>0</v>
      </c>
      <c r="R165" s="5">
        <v>27</v>
      </c>
      <c r="S165" s="5">
        <v>2</v>
      </c>
    </row>
    <row r="166" spans="1:19" ht="15.9" customHeight="1">
      <c r="A166" s="4">
        <v>11820011</v>
      </c>
      <c r="B166" s="4" t="s">
        <v>85</v>
      </c>
      <c r="C166" s="2">
        <v>49</v>
      </c>
      <c r="D166" s="2">
        <v>2</v>
      </c>
      <c r="E166" s="2">
        <v>51</v>
      </c>
      <c r="F166" s="5">
        <v>5</v>
      </c>
      <c r="G166" s="5">
        <v>0</v>
      </c>
      <c r="H166" s="5">
        <v>10</v>
      </c>
      <c r="I166" s="5">
        <v>1</v>
      </c>
      <c r="J166" s="5">
        <v>3</v>
      </c>
      <c r="K166" s="5">
        <v>0</v>
      </c>
      <c r="L166" s="5">
        <v>2</v>
      </c>
      <c r="M166" s="5">
        <v>0</v>
      </c>
      <c r="N166" s="5">
        <v>0</v>
      </c>
      <c r="O166" s="5">
        <v>0</v>
      </c>
      <c r="P166" s="5">
        <v>6</v>
      </c>
      <c r="Q166" s="5">
        <v>0</v>
      </c>
      <c r="R166" s="5">
        <v>23</v>
      </c>
      <c r="S166" s="5">
        <v>1</v>
      </c>
    </row>
    <row r="167" spans="1:19" ht="15.9" customHeight="1">
      <c r="A167" s="4">
        <v>11820018</v>
      </c>
      <c r="B167" s="4" t="s">
        <v>196</v>
      </c>
      <c r="C167" s="2">
        <v>90</v>
      </c>
      <c r="D167" s="2">
        <v>8</v>
      </c>
      <c r="E167" s="2">
        <v>98</v>
      </c>
      <c r="F167" s="5">
        <v>12</v>
      </c>
      <c r="G167" s="5">
        <v>1</v>
      </c>
      <c r="H167" s="5">
        <v>18</v>
      </c>
      <c r="I167" s="5">
        <v>4</v>
      </c>
      <c r="J167" s="5">
        <v>16</v>
      </c>
      <c r="K167" s="5">
        <v>2</v>
      </c>
      <c r="L167" s="5">
        <v>9</v>
      </c>
      <c r="M167" s="5">
        <v>0</v>
      </c>
      <c r="N167" s="5">
        <v>7</v>
      </c>
      <c r="O167" s="5">
        <v>0</v>
      </c>
      <c r="P167" s="5">
        <v>12</v>
      </c>
      <c r="Q167" s="5">
        <v>1</v>
      </c>
      <c r="R167" s="5">
        <v>16</v>
      </c>
      <c r="S167" s="5">
        <v>0</v>
      </c>
    </row>
    <row r="168" spans="1:19" ht="15.9" customHeight="1">
      <c r="A168" s="4">
        <v>11820026</v>
      </c>
      <c r="B168" s="4" t="s">
        <v>86</v>
      </c>
      <c r="C168" s="2">
        <v>30</v>
      </c>
      <c r="D168" s="2">
        <v>6</v>
      </c>
      <c r="E168" s="2">
        <v>36</v>
      </c>
      <c r="F168" s="5">
        <v>3</v>
      </c>
      <c r="G168" s="5">
        <v>0</v>
      </c>
      <c r="H168" s="5">
        <v>5</v>
      </c>
      <c r="I168" s="5">
        <v>1</v>
      </c>
      <c r="J168" s="5">
        <v>3</v>
      </c>
      <c r="K168" s="5">
        <v>0</v>
      </c>
      <c r="L168" s="5">
        <v>3</v>
      </c>
      <c r="M168" s="5">
        <v>0</v>
      </c>
      <c r="N168" s="5">
        <v>0</v>
      </c>
      <c r="O168" s="5">
        <v>0</v>
      </c>
      <c r="P168" s="5">
        <v>3</v>
      </c>
      <c r="Q168" s="5">
        <v>3</v>
      </c>
      <c r="R168" s="5">
        <v>13</v>
      </c>
      <c r="S168" s="5">
        <v>2</v>
      </c>
    </row>
    <row r="169" spans="1:19" ht="15.9" customHeight="1">
      <c r="A169" s="4">
        <v>11820027</v>
      </c>
      <c r="B169" s="4" t="s">
        <v>87</v>
      </c>
      <c r="C169" s="2">
        <v>20</v>
      </c>
      <c r="D169" s="2">
        <v>1</v>
      </c>
      <c r="E169" s="2">
        <v>21</v>
      </c>
      <c r="F169" s="5">
        <v>0</v>
      </c>
      <c r="G169" s="5">
        <v>0</v>
      </c>
      <c r="H169" s="5">
        <v>2</v>
      </c>
      <c r="I169" s="5">
        <v>0</v>
      </c>
      <c r="J169" s="5">
        <v>2</v>
      </c>
      <c r="K169" s="5">
        <v>0</v>
      </c>
      <c r="L169" s="5">
        <v>3</v>
      </c>
      <c r="M169" s="5">
        <v>0</v>
      </c>
      <c r="N169" s="5">
        <v>1</v>
      </c>
      <c r="O169" s="5">
        <v>0</v>
      </c>
      <c r="P169" s="5">
        <v>3</v>
      </c>
      <c r="Q169" s="5">
        <v>0</v>
      </c>
      <c r="R169" s="5">
        <v>9</v>
      </c>
      <c r="S169" s="5">
        <v>1</v>
      </c>
    </row>
    <row r="170" spans="1:19" ht="15.9" customHeight="1">
      <c r="A170" s="4">
        <v>11820031</v>
      </c>
      <c r="B170" s="4" t="s">
        <v>88</v>
      </c>
      <c r="C170" s="2">
        <v>15</v>
      </c>
      <c r="D170" s="2">
        <v>9</v>
      </c>
      <c r="E170" s="2">
        <v>24</v>
      </c>
      <c r="F170" s="5">
        <v>0</v>
      </c>
      <c r="G170" s="5">
        <v>0</v>
      </c>
      <c r="H170" s="5">
        <v>0</v>
      </c>
      <c r="I170" s="5">
        <v>0</v>
      </c>
      <c r="J170" s="5">
        <v>4</v>
      </c>
      <c r="K170" s="5">
        <v>0</v>
      </c>
      <c r="L170" s="5">
        <v>2</v>
      </c>
      <c r="M170" s="5">
        <v>1</v>
      </c>
      <c r="N170" s="5">
        <v>2</v>
      </c>
      <c r="O170" s="5">
        <v>0</v>
      </c>
      <c r="P170" s="5">
        <v>1</v>
      </c>
      <c r="Q170" s="5">
        <v>0</v>
      </c>
      <c r="R170" s="5">
        <v>6</v>
      </c>
      <c r="S170" s="5">
        <v>8</v>
      </c>
    </row>
    <row r="171" spans="1:19" ht="15.9" customHeight="1">
      <c r="A171" s="4">
        <v>11820032</v>
      </c>
      <c r="B171" s="4" t="s">
        <v>89</v>
      </c>
      <c r="C171" s="2">
        <v>42</v>
      </c>
      <c r="D171" s="2">
        <v>3</v>
      </c>
      <c r="E171" s="2">
        <v>45</v>
      </c>
      <c r="F171" s="5">
        <v>3</v>
      </c>
      <c r="G171" s="5">
        <v>0</v>
      </c>
      <c r="H171" s="5">
        <v>3</v>
      </c>
      <c r="I171" s="5">
        <v>0</v>
      </c>
      <c r="J171" s="5">
        <v>7</v>
      </c>
      <c r="K171" s="5">
        <v>0</v>
      </c>
      <c r="L171" s="5">
        <v>6</v>
      </c>
      <c r="M171" s="5">
        <v>2</v>
      </c>
      <c r="N171" s="5">
        <v>4</v>
      </c>
      <c r="O171" s="5">
        <v>0</v>
      </c>
      <c r="P171" s="5">
        <v>2</v>
      </c>
      <c r="Q171" s="5">
        <v>0</v>
      </c>
      <c r="R171" s="5">
        <v>17</v>
      </c>
      <c r="S171" s="5">
        <v>1</v>
      </c>
    </row>
    <row r="172" spans="1:19" ht="15.9" customHeight="1">
      <c r="A172" s="4">
        <v>11820034</v>
      </c>
      <c r="B172" s="4" t="s">
        <v>90</v>
      </c>
      <c r="C172" s="2">
        <v>25</v>
      </c>
      <c r="D172" s="2">
        <v>0</v>
      </c>
      <c r="E172" s="2">
        <v>25</v>
      </c>
      <c r="F172" s="5">
        <v>0</v>
      </c>
      <c r="G172" s="5">
        <v>0</v>
      </c>
      <c r="H172" s="5">
        <v>0</v>
      </c>
      <c r="I172" s="5">
        <v>0</v>
      </c>
      <c r="J172" s="5">
        <v>6</v>
      </c>
      <c r="K172" s="5">
        <v>0</v>
      </c>
      <c r="L172" s="5">
        <v>5</v>
      </c>
      <c r="M172" s="5">
        <v>0</v>
      </c>
      <c r="N172" s="5">
        <v>1</v>
      </c>
      <c r="O172" s="5">
        <v>0</v>
      </c>
      <c r="P172" s="5">
        <v>2</v>
      </c>
      <c r="Q172" s="5">
        <v>0</v>
      </c>
      <c r="R172" s="5">
        <v>11</v>
      </c>
      <c r="S172" s="5">
        <v>0</v>
      </c>
    </row>
    <row r="173" spans="1:19" ht="15.9" customHeight="1">
      <c r="A173" s="4">
        <v>11820035</v>
      </c>
      <c r="B173" s="4" t="s">
        <v>91</v>
      </c>
      <c r="C173" s="2">
        <v>15</v>
      </c>
      <c r="D173" s="2">
        <v>1</v>
      </c>
      <c r="E173" s="2">
        <v>16</v>
      </c>
      <c r="F173" s="5">
        <v>1</v>
      </c>
      <c r="G173" s="5">
        <v>0</v>
      </c>
      <c r="H173" s="5">
        <v>0</v>
      </c>
      <c r="I173" s="5">
        <v>0</v>
      </c>
      <c r="J173" s="5">
        <v>3</v>
      </c>
      <c r="K173" s="5">
        <v>0</v>
      </c>
      <c r="L173" s="5">
        <v>1</v>
      </c>
      <c r="M173" s="5">
        <v>0</v>
      </c>
      <c r="N173" s="5">
        <v>0</v>
      </c>
      <c r="O173" s="5">
        <v>0</v>
      </c>
      <c r="P173" s="5">
        <v>3</v>
      </c>
      <c r="Q173" s="5">
        <v>0</v>
      </c>
      <c r="R173" s="5">
        <v>7</v>
      </c>
      <c r="S173" s="5">
        <v>1</v>
      </c>
    </row>
    <row r="174" spans="1:19">
      <c r="A174" s="6" t="s">
        <v>177</v>
      </c>
    </row>
  </sheetData>
  <autoFilter ref="A2:V174" xr:uid="{9CEB32CC-BFE7-4518-8691-D6958FB0BD5B}"/>
  <mergeCells count="10">
    <mergeCell ref="L1:M1"/>
    <mergeCell ref="N1:O1"/>
    <mergeCell ref="P1:Q1"/>
    <mergeCell ref="R1:S1"/>
    <mergeCell ref="A1:A2"/>
    <mergeCell ref="B1:B2"/>
    <mergeCell ref="C1:E1"/>
    <mergeCell ref="F1:G1"/>
    <mergeCell ref="H1:I1"/>
    <mergeCell ref="J1:K1"/>
  </mergeCells>
  <pageMargins left="0.78740157499999996" right="0.78740157499999996" top="0.984251969" bottom="0.984251969" header="0.4921259845" footer="0.4921259845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1DE26-F4D7-4C47-8B6C-60D5295771BB}">
  <sheetPr codeName="Feuil8"/>
  <dimension ref="A1:AG180"/>
  <sheetViews>
    <sheetView showGridLines="0" workbookViewId="0">
      <selection activeCell="AG2" sqref="AG2"/>
    </sheetView>
  </sheetViews>
  <sheetFormatPr baseColWidth="10" defaultRowHeight="14.4"/>
  <cols>
    <col min="1" max="1" width="6.19921875" style="1" bestFit="1" customWidth="1"/>
    <col min="2" max="2" width="21.3984375" style="1" bestFit="1" customWidth="1"/>
    <col min="3" max="3" width="4.09765625" style="1" bestFit="1" customWidth="1"/>
    <col min="4" max="4" width="3.3984375" style="1" bestFit="1" customWidth="1"/>
    <col min="5" max="5" width="4.09765625" style="1" bestFit="1" customWidth="1"/>
    <col min="6" max="6" width="3.8984375" style="1" customWidth="1"/>
    <col min="7" max="7" width="3" style="1" customWidth="1"/>
    <col min="8" max="8" width="4.19921875" style="1" customWidth="1"/>
    <col min="9" max="9" width="3.19921875" style="1" customWidth="1"/>
    <col min="10" max="10" width="3.5" style="1" customWidth="1"/>
    <col min="11" max="11" width="2.69921875" style="1" customWidth="1"/>
    <col min="12" max="12" width="3.3984375" style="1" bestFit="1" customWidth="1"/>
    <col min="13" max="13" width="2.59765625" style="1" bestFit="1" customWidth="1"/>
    <col min="14" max="14" width="3.3984375" style="1" bestFit="1" customWidth="1"/>
    <col min="15" max="15" width="2.59765625" style="1" bestFit="1" customWidth="1"/>
    <col min="16" max="16" width="4.09765625" style="1" bestFit="1" customWidth="1"/>
    <col min="17" max="17" width="3.3984375" style="1" bestFit="1" customWidth="1"/>
    <col min="18" max="18" width="4.09765625" style="1" bestFit="1" customWidth="1"/>
    <col min="19" max="19" width="3.3984375" style="1" bestFit="1" customWidth="1"/>
    <col min="20" max="20" width="11" style="1"/>
    <col min="21" max="21" width="7.09765625" style="1" bestFit="1" customWidth="1"/>
    <col min="22" max="22" width="7.69921875" style="1" bestFit="1" customWidth="1"/>
    <col min="23" max="23" width="6.5" style="1" bestFit="1" customWidth="1"/>
    <col min="24" max="24" width="5.59765625" style="1" bestFit="1" customWidth="1"/>
    <col min="25" max="25" width="5.8984375" style="1" bestFit="1" customWidth="1"/>
    <col min="26" max="26" width="6" style="1" bestFit="1" customWidth="1"/>
    <col min="27" max="27" width="6.69921875" style="1" bestFit="1" customWidth="1"/>
    <col min="28" max="28" width="1.09765625" style="1" customWidth="1"/>
    <col min="29" max="247" width="11" style="1"/>
    <col min="248" max="248" width="5.59765625" style="1" bestFit="1" customWidth="1"/>
    <col min="249" max="249" width="21.3984375" style="1" bestFit="1" customWidth="1"/>
    <col min="250" max="250" width="4.09765625" style="1" bestFit="1" customWidth="1"/>
    <col min="251" max="251" width="3.3984375" style="1" bestFit="1" customWidth="1"/>
    <col min="252" max="252" width="4.09765625" style="1" bestFit="1" customWidth="1"/>
    <col min="253" max="253" width="3.8984375" style="1" customWidth="1"/>
    <col min="254" max="254" width="3" style="1" customWidth="1"/>
    <col min="255" max="255" width="4.19921875" style="1" customWidth="1"/>
    <col min="256" max="256" width="3.19921875" style="1" customWidth="1"/>
    <col min="257" max="257" width="3.5" style="1" customWidth="1"/>
    <col min="258" max="258" width="2.69921875" style="1" customWidth="1"/>
    <col min="259" max="259" width="3.3984375" style="1" bestFit="1" customWidth="1"/>
    <col min="260" max="260" width="2.59765625" style="1" bestFit="1" customWidth="1"/>
    <col min="261" max="261" width="3.3984375" style="1" bestFit="1" customWidth="1"/>
    <col min="262" max="262" width="2.59765625" style="1" bestFit="1" customWidth="1"/>
    <col min="263" max="263" width="4.09765625" style="1" bestFit="1" customWidth="1"/>
    <col min="264" max="264" width="3.3984375" style="1" bestFit="1" customWidth="1"/>
    <col min="265" max="265" width="4.09765625" style="1" bestFit="1" customWidth="1"/>
    <col min="266" max="266" width="3.3984375" style="1" bestFit="1" customWidth="1"/>
    <col min="267" max="503" width="11" style="1"/>
    <col min="504" max="504" width="5.59765625" style="1" bestFit="1" customWidth="1"/>
    <col min="505" max="505" width="21.3984375" style="1" bestFit="1" customWidth="1"/>
    <col min="506" max="506" width="4.09765625" style="1" bestFit="1" customWidth="1"/>
    <col min="507" max="507" width="3.3984375" style="1" bestFit="1" customWidth="1"/>
    <col min="508" max="508" width="4.09765625" style="1" bestFit="1" customWidth="1"/>
    <col min="509" max="509" width="3.8984375" style="1" customWidth="1"/>
    <col min="510" max="510" width="3" style="1" customWidth="1"/>
    <col min="511" max="511" width="4.19921875" style="1" customWidth="1"/>
    <col min="512" max="512" width="3.19921875" style="1" customWidth="1"/>
    <col min="513" max="513" width="3.5" style="1" customWidth="1"/>
    <col min="514" max="514" width="2.69921875" style="1" customWidth="1"/>
    <col min="515" max="515" width="3.3984375" style="1" bestFit="1" customWidth="1"/>
    <col min="516" max="516" width="2.59765625" style="1" bestFit="1" customWidth="1"/>
    <col min="517" max="517" width="3.3984375" style="1" bestFit="1" customWidth="1"/>
    <col min="518" max="518" width="2.59765625" style="1" bestFit="1" customWidth="1"/>
    <col min="519" max="519" width="4.09765625" style="1" bestFit="1" customWidth="1"/>
    <col min="520" max="520" width="3.3984375" style="1" bestFit="1" customWidth="1"/>
    <col min="521" max="521" width="4.09765625" style="1" bestFit="1" customWidth="1"/>
    <col min="522" max="522" width="3.3984375" style="1" bestFit="1" customWidth="1"/>
    <col min="523" max="759" width="11" style="1"/>
    <col min="760" max="760" width="5.59765625" style="1" bestFit="1" customWidth="1"/>
    <col min="761" max="761" width="21.3984375" style="1" bestFit="1" customWidth="1"/>
    <col min="762" max="762" width="4.09765625" style="1" bestFit="1" customWidth="1"/>
    <col min="763" max="763" width="3.3984375" style="1" bestFit="1" customWidth="1"/>
    <col min="764" max="764" width="4.09765625" style="1" bestFit="1" customWidth="1"/>
    <col min="765" max="765" width="3.8984375" style="1" customWidth="1"/>
    <col min="766" max="766" width="3" style="1" customWidth="1"/>
    <col min="767" max="767" width="4.19921875" style="1" customWidth="1"/>
    <col min="768" max="768" width="3.19921875" style="1" customWidth="1"/>
    <col min="769" max="769" width="3.5" style="1" customWidth="1"/>
    <col min="770" max="770" width="2.69921875" style="1" customWidth="1"/>
    <col min="771" max="771" width="3.3984375" style="1" bestFit="1" customWidth="1"/>
    <col min="772" max="772" width="2.59765625" style="1" bestFit="1" customWidth="1"/>
    <col min="773" max="773" width="3.3984375" style="1" bestFit="1" customWidth="1"/>
    <col min="774" max="774" width="2.59765625" style="1" bestFit="1" customWidth="1"/>
    <col min="775" max="775" width="4.09765625" style="1" bestFit="1" customWidth="1"/>
    <col min="776" max="776" width="3.3984375" style="1" bestFit="1" customWidth="1"/>
    <col min="777" max="777" width="4.09765625" style="1" bestFit="1" customWidth="1"/>
    <col min="778" max="778" width="3.3984375" style="1" bestFit="1" customWidth="1"/>
    <col min="779" max="1015" width="11" style="1"/>
    <col min="1016" max="1016" width="5.59765625" style="1" bestFit="1" customWidth="1"/>
    <col min="1017" max="1017" width="21.3984375" style="1" bestFit="1" customWidth="1"/>
    <col min="1018" max="1018" width="4.09765625" style="1" bestFit="1" customWidth="1"/>
    <col min="1019" max="1019" width="3.3984375" style="1" bestFit="1" customWidth="1"/>
    <col min="1020" max="1020" width="4.09765625" style="1" bestFit="1" customWidth="1"/>
    <col min="1021" max="1021" width="3.8984375" style="1" customWidth="1"/>
    <col min="1022" max="1022" width="3" style="1" customWidth="1"/>
    <col min="1023" max="1023" width="4.19921875" style="1" customWidth="1"/>
    <col min="1024" max="1024" width="3.19921875" style="1" customWidth="1"/>
    <col min="1025" max="1025" width="3.5" style="1" customWidth="1"/>
    <col min="1026" max="1026" width="2.69921875" style="1" customWidth="1"/>
    <col min="1027" max="1027" width="3.3984375" style="1" bestFit="1" customWidth="1"/>
    <col min="1028" max="1028" width="2.59765625" style="1" bestFit="1" customWidth="1"/>
    <col min="1029" max="1029" width="3.3984375" style="1" bestFit="1" customWidth="1"/>
    <col min="1030" max="1030" width="2.59765625" style="1" bestFit="1" customWidth="1"/>
    <col min="1031" max="1031" width="4.09765625" style="1" bestFit="1" customWidth="1"/>
    <col min="1032" max="1032" width="3.3984375" style="1" bestFit="1" customWidth="1"/>
    <col min="1033" max="1033" width="4.09765625" style="1" bestFit="1" customWidth="1"/>
    <col min="1034" max="1034" width="3.3984375" style="1" bestFit="1" customWidth="1"/>
    <col min="1035" max="1271" width="11" style="1"/>
    <col min="1272" max="1272" width="5.59765625" style="1" bestFit="1" customWidth="1"/>
    <col min="1273" max="1273" width="21.3984375" style="1" bestFit="1" customWidth="1"/>
    <col min="1274" max="1274" width="4.09765625" style="1" bestFit="1" customWidth="1"/>
    <col min="1275" max="1275" width="3.3984375" style="1" bestFit="1" customWidth="1"/>
    <col min="1276" max="1276" width="4.09765625" style="1" bestFit="1" customWidth="1"/>
    <col min="1277" max="1277" width="3.8984375" style="1" customWidth="1"/>
    <col min="1278" max="1278" width="3" style="1" customWidth="1"/>
    <col min="1279" max="1279" width="4.19921875" style="1" customWidth="1"/>
    <col min="1280" max="1280" width="3.19921875" style="1" customWidth="1"/>
    <col min="1281" max="1281" width="3.5" style="1" customWidth="1"/>
    <col min="1282" max="1282" width="2.69921875" style="1" customWidth="1"/>
    <col min="1283" max="1283" width="3.3984375" style="1" bestFit="1" customWidth="1"/>
    <col min="1284" max="1284" width="2.59765625" style="1" bestFit="1" customWidth="1"/>
    <col min="1285" max="1285" width="3.3984375" style="1" bestFit="1" customWidth="1"/>
    <col min="1286" max="1286" width="2.59765625" style="1" bestFit="1" customWidth="1"/>
    <col min="1287" max="1287" width="4.09765625" style="1" bestFit="1" customWidth="1"/>
    <col min="1288" max="1288" width="3.3984375" style="1" bestFit="1" customWidth="1"/>
    <col min="1289" max="1289" width="4.09765625" style="1" bestFit="1" customWidth="1"/>
    <col min="1290" max="1290" width="3.3984375" style="1" bestFit="1" customWidth="1"/>
    <col min="1291" max="1527" width="11" style="1"/>
    <col min="1528" max="1528" width="5.59765625" style="1" bestFit="1" customWidth="1"/>
    <col min="1529" max="1529" width="21.3984375" style="1" bestFit="1" customWidth="1"/>
    <col min="1530" max="1530" width="4.09765625" style="1" bestFit="1" customWidth="1"/>
    <col min="1531" max="1531" width="3.3984375" style="1" bestFit="1" customWidth="1"/>
    <col min="1532" max="1532" width="4.09765625" style="1" bestFit="1" customWidth="1"/>
    <col min="1533" max="1533" width="3.8984375" style="1" customWidth="1"/>
    <col min="1534" max="1534" width="3" style="1" customWidth="1"/>
    <col min="1535" max="1535" width="4.19921875" style="1" customWidth="1"/>
    <col min="1536" max="1536" width="3.19921875" style="1" customWidth="1"/>
    <col min="1537" max="1537" width="3.5" style="1" customWidth="1"/>
    <col min="1538" max="1538" width="2.69921875" style="1" customWidth="1"/>
    <col min="1539" max="1539" width="3.3984375" style="1" bestFit="1" customWidth="1"/>
    <col min="1540" max="1540" width="2.59765625" style="1" bestFit="1" customWidth="1"/>
    <col min="1541" max="1541" width="3.3984375" style="1" bestFit="1" customWidth="1"/>
    <col min="1542" max="1542" width="2.59765625" style="1" bestFit="1" customWidth="1"/>
    <col min="1543" max="1543" width="4.09765625" style="1" bestFit="1" customWidth="1"/>
    <col min="1544" max="1544" width="3.3984375" style="1" bestFit="1" customWidth="1"/>
    <col min="1545" max="1545" width="4.09765625" style="1" bestFit="1" customWidth="1"/>
    <col min="1546" max="1546" width="3.3984375" style="1" bestFit="1" customWidth="1"/>
    <col min="1547" max="1783" width="11" style="1"/>
    <col min="1784" max="1784" width="5.59765625" style="1" bestFit="1" customWidth="1"/>
    <col min="1785" max="1785" width="21.3984375" style="1" bestFit="1" customWidth="1"/>
    <col min="1786" max="1786" width="4.09765625" style="1" bestFit="1" customWidth="1"/>
    <col min="1787" max="1787" width="3.3984375" style="1" bestFit="1" customWidth="1"/>
    <col min="1788" max="1788" width="4.09765625" style="1" bestFit="1" customWidth="1"/>
    <col min="1789" max="1789" width="3.8984375" style="1" customWidth="1"/>
    <col min="1790" max="1790" width="3" style="1" customWidth="1"/>
    <col min="1791" max="1791" width="4.19921875" style="1" customWidth="1"/>
    <col min="1792" max="1792" width="3.19921875" style="1" customWidth="1"/>
    <col min="1793" max="1793" width="3.5" style="1" customWidth="1"/>
    <col min="1794" max="1794" width="2.69921875" style="1" customWidth="1"/>
    <col min="1795" max="1795" width="3.3984375" style="1" bestFit="1" customWidth="1"/>
    <col min="1796" max="1796" width="2.59765625" style="1" bestFit="1" customWidth="1"/>
    <col min="1797" max="1797" width="3.3984375" style="1" bestFit="1" customWidth="1"/>
    <col min="1798" max="1798" width="2.59765625" style="1" bestFit="1" customWidth="1"/>
    <col min="1799" max="1799" width="4.09765625" style="1" bestFit="1" customWidth="1"/>
    <col min="1800" max="1800" width="3.3984375" style="1" bestFit="1" customWidth="1"/>
    <col min="1801" max="1801" width="4.09765625" style="1" bestFit="1" customWidth="1"/>
    <col min="1802" max="1802" width="3.3984375" style="1" bestFit="1" customWidth="1"/>
    <col min="1803" max="2039" width="11" style="1"/>
    <col min="2040" max="2040" width="5.59765625" style="1" bestFit="1" customWidth="1"/>
    <col min="2041" max="2041" width="21.3984375" style="1" bestFit="1" customWidth="1"/>
    <col min="2042" max="2042" width="4.09765625" style="1" bestFit="1" customWidth="1"/>
    <col min="2043" max="2043" width="3.3984375" style="1" bestFit="1" customWidth="1"/>
    <col min="2044" max="2044" width="4.09765625" style="1" bestFit="1" customWidth="1"/>
    <col min="2045" max="2045" width="3.8984375" style="1" customWidth="1"/>
    <col min="2046" max="2046" width="3" style="1" customWidth="1"/>
    <col min="2047" max="2047" width="4.19921875" style="1" customWidth="1"/>
    <col min="2048" max="2048" width="3.19921875" style="1" customWidth="1"/>
    <col min="2049" max="2049" width="3.5" style="1" customWidth="1"/>
    <col min="2050" max="2050" width="2.69921875" style="1" customWidth="1"/>
    <col min="2051" max="2051" width="3.3984375" style="1" bestFit="1" customWidth="1"/>
    <col min="2052" max="2052" width="2.59765625" style="1" bestFit="1" customWidth="1"/>
    <col min="2053" max="2053" width="3.3984375" style="1" bestFit="1" customWidth="1"/>
    <col min="2054" max="2054" width="2.59765625" style="1" bestFit="1" customWidth="1"/>
    <col min="2055" max="2055" width="4.09765625" style="1" bestFit="1" customWidth="1"/>
    <col min="2056" max="2056" width="3.3984375" style="1" bestFit="1" customWidth="1"/>
    <col min="2057" max="2057" width="4.09765625" style="1" bestFit="1" customWidth="1"/>
    <col min="2058" max="2058" width="3.3984375" style="1" bestFit="1" customWidth="1"/>
    <col min="2059" max="2295" width="11" style="1"/>
    <col min="2296" max="2296" width="5.59765625" style="1" bestFit="1" customWidth="1"/>
    <col min="2297" max="2297" width="21.3984375" style="1" bestFit="1" customWidth="1"/>
    <col min="2298" max="2298" width="4.09765625" style="1" bestFit="1" customWidth="1"/>
    <col min="2299" max="2299" width="3.3984375" style="1" bestFit="1" customWidth="1"/>
    <col min="2300" max="2300" width="4.09765625" style="1" bestFit="1" customWidth="1"/>
    <col min="2301" max="2301" width="3.8984375" style="1" customWidth="1"/>
    <col min="2302" max="2302" width="3" style="1" customWidth="1"/>
    <col min="2303" max="2303" width="4.19921875" style="1" customWidth="1"/>
    <col min="2304" max="2304" width="3.19921875" style="1" customWidth="1"/>
    <col min="2305" max="2305" width="3.5" style="1" customWidth="1"/>
    <col min="2306" max="2306" width="2.69921875" style="1" customWidth="1"/>
    <col min="2307" max="2307" width="3.3984375" style="1" bestFit="1" customWidth="1"/>
    <col min="2308" max="2308" width="2.59765625" style="1" bestFit="1" customWidth="1"/>
    <col min="2309" max="2309" width="3.3984375" style="1" bestFit="1" customWidth="1"/>
    <col min="2310" max="2310" width="2.59765625" style="1" bestFit="1" customWidth="1"/>
    <col min="2311" max="2311" width="4.09765625" style="1" bestFit="1" customWidth="1"/>
    <col min="2312" max="2312" width="3.3984375" style="1" bestFit="1" customWidth="1"/>
    <col min="2313" max="2313" width="4.09765625" style="1" bestFit="1" customWidth="1"/>
    <col min="2314" max="2314" width="3.3984375" style="1" bestFit="1" customWidth="1"/>
    <col min="2315" max="2551" width="11" style="1"/>
    <col min="2552" max="2552" width="5.59765625" style="1" bestFit="1" customWidth="1"/>
    <col min="2553" max="2553" width="21.3984375" style="1" bestFit="1" customWidth="1"/>
    <col min="2554" max="2554" width="4.09765625" style="1" bestFit="1" customWidth="1"/>
    <col min="2555" max="2555" width="3.3984375" style="1" bestFit="1" customWidth="1"/>
    <col min="2556" max="2556" width="4.09765625" style="1" bestFit="1" customWidth="1"/>
    <col min="2557" max="2557" width="3.8984375" style="1" customWidth="1"/>
    <col min="2558" max="2558" width="3" style="1" customWidth="1"/>
    <col min="2559" max="2559" width="4.19921875" style="1" customWidth="1"/>
    <col min="2560" max="2560" width="3.19921875" style="1" customWidth="1"/>
    <col min="2561" max="2561" width="3.5" style="1" customWidth="1"/>
    <col min="2562" max="2562" width="2.69921875" style="1" customWidth="1"/>
    <col min="2563" max="2563" width="3.3984375" style="1" bestFit="1" customWidth="1"/>
    <col min="2564" max="2564" width="2.59765625" style="1" bestFit="1" customWidth="1"/>
    <col min="2565" max="2565" width="3.3984375" style="1" bestFit="1" customWidth="1"/>
    <col min="2566" max="2566" width="2.59765625" style="1" bestFit="1" customWidth="1"/>
    <col min="2567" max="2567" width="4.09765625" style="1" bestFit="1" customWidth="1"/>
    <col min="2568" max="2568" width="3.3984375" style="1" bestFit="1" customWidth="1"/>
    <col min="2569" max="2569" width="4.09765625" style="1" bestFit="1" customWidth="1"/>
    <col min="2570" max="2570" width="3.3984375" style="1" bestFit="1" customWidth="1"/>
    <col min="2571" max="2807" width="11" style="1"/>
    <col min="2808" max="2808" width="5.59765625" style="1" bestFit="1" customWidth="1"/>
    <col min="2809" max="2809" width="21.3984375" style="1" bestFit="1" customWidth="1"/>
    <col min="2810" max="2810" width="4.09765625" style="1" bestFit="1" customWidth="1"/>
    <col min="2811" max="2811" width="3.3984375" style="1" bestFit="1" customWidth="1"/>
    <col min="2812" max="2812" width="4.09765625" style="1" bestFit="1" customWidth="1"/>
    <col min="2813" max="2813" width="3.8984375" style="1" customWidth="1"/>
    <col min="2814" max="2814" width="3" style="1" customWidth="1"/>
    <col min="2815" max="2815" width="4.19921875" style="1" customWidth="1"/>
    <col min="2816" max="2816" width="3.19921875" style="1" customWidth="1"/>
    <col min="2817" max="2817" width="3.5" style="1" customWidth="1"/>
    <col min="2818" max="2818" width="2.69921875" style="1" customWidth="1"/>
    <col min="2819" max="2819" width="3.3984375" style="1" bestFit="1" customWidth="1"/>
    <col min="2820" max="2820" width="2.59765625" style="1" bestFit="1" customWidth="1"/>
    <col min="2821" max="2821" width="3.3984375" style="1" bestFit="1" customWidth="1"/>
    <col min="2822" max="2822" width="2.59765625" style="1" bestFit="1" customWidth="1"/>
    <col min="2823" max="2823" width="4.09765625" style="1" bestFit="1" customWidth="1"/>
    <col min="2824" max="2824" width="3.3984375" style="1" bestFit="1" customWidth="1"/>
    <col min="2825" max="2825" width="4.09765625" style="1" bestFit="1" customWidth="1"/>
    <col min="2826" max="2826" width="3.3984375" style="1" bestFit="1" customWidth="1"/>
    <col min="2827" max="3063" width="11" style="1"/>
    <col min="3064" max="3064" width="5.59765625" style="1" bestFit="1" customWidth="1"/>
    <col min="3065" max="3065" width="21.3984375" style="1" bestFit="1" customWidth="1"/>
    <col min="3066" max="3066" width="4.09765625" style="1" bestFit="1" customWidth="1"/>
    <col min="3067" max="3067" width="3.3984375" style="1" bestFit="1" customWidth="1"/>
    <col min="3068" max="3068" width="4.09765625" style="1" bestFit="1" customWidth="1"/>
    <col min="3069" max="3069" width="3.8984375" style="1" customWidth="1"/>
    <col min="3070" max="3070" width="3" style="1" customWidth="1"/>
    <col min="3071" max="3071" width="4.19921875" style="1" customWidth="1"/>
    <col min="3072" max="3072" width="3.19921875" style="1" customWidth="1"/>
    <col min="3073" max="3073" width="3.5" style="1" customWidth="1"/>
    <col min="3074" max="3074" width="2.69921875" style="1" customWidth="1"/>
    <col min="3075" max="3075" width="3.3984375" style="1" bestFit="1" customWidth="1"/>
    <col min="3076" max="3076" width="2.59765625" style="1" bestFit="1" customWidth="1"/>
    <col min="3077" max="3077" width="3.3984375" style="1" bestFit="1" customWidth="1"/>
    <col min="3078" max="3078" width="2.59765625" style="1" bestFit="1" customWidth="1"/>
    <col min="3079" max="3079" width="4.09765625" style="1" bestFit="1" customWidth="1"/>
    <col min="3080" max="3080" width="3.3984375" style="1" bestFit="1" customWidth="1"/>
    <col min="3081" max="3081" width="4.09765625" style="1" bestFit="1" customWidth="1"/>
    <col min="3082" max="3082" width="3.3984375" style="1" bestFit="1" customWidth="1"/>
    <col min="3083" max="3319" width="11" style="1"/>
    <col min="3320" max="3320" width="5.59765625" style="1" bestFit="1" customWidth="1"/>
    <col min="3321" max="3321" width="21.3984375" style="1" bestFit="1" customWidth="1"/>
    <col min="3322" max="3322" width="4.09765625" style="1" bestFit="1" customWidth="1"/>
    <col min="3323" max="3323" width="3.3984375" style="1" bestFit="1" customWidth="1"/>
    <col min="3324" max="3324" width="4.09765625" style="1" bestFit="1" customWidth="1"/>
    <col min="3325" max="3325" width="3.8984375" style="1" customWidth="1"/>
    <col min="3326" max="3326" width="3" style="1" customWidth="1"/>
    <col min="3327" max="3327" width="4.19921875" style="1" customWidth="1"/>
    <col min="3328" max="3328" width="3.19921875" style="1" customWidth="1"/>
    <col min="3329" max="3329" width="3.5" style="1" customWidth="1"/>
    <col min="3330" max="3330" width="2.69921875" style="1" customWidth="1"/>
    <col min="3331" max="3331" width="3.3984375" style="1" bestFit="1" customWidth="1"/>
    <col min="3332" max="3332" width="2.59765625" style="1" bestFit="1" customWidth="1"/>
    <col min="3333" max="3333" width="3.3984375" style="1" bestFit="1" customWidth="1"/>
    <col min="3334" max="3334" width="2.59765625" style="1" bestFit="1" customWidth="1"/>
    <col min="3335" max="3335" width="4.09765625" style="1" bestFit="1" customWidth="1"/>
    <col min="3336" max="3336" width="3.3984375" style="1" bestFit="1" customWidth="1"/>
    <col min="3337" max="3337" width="4.09765625" style="1" bestFit="1" customWidth="1"/>
    <col min="3338" max="3338" width="3.3984375" style="1" bestFit="1" customWidth="1"/>
    <col min="3339" max="3575" width="11" style="1"/>
    <col min="3576" max="3576" width="5.59765625" style="1" bestFit="1" customWidth="1"/>
    <col min="3577" max="3577" width="21.3984375" style="1" bestFit="1" customWidth="1"/>
    <col min="3578" max="3578" width="4.09765625" style="1" bestFit="1" customWidth="1"/>
    <col min="3579" max="3579" width="3.3984375" style="1" bestFit="1" customWidth="1"/>
    <col min="3580" max="3580" width="4.09765625" style="1" bestFit="1" customWidth="1"/>
    <col min="3581" max="3581" width="3.8984375" style="1" customWidth="1"/>
    <col min="3582" max="3582" width="3" style="1" customWidth="1"/>
    <col min="3583" max="3583" width="4.19921875" style="1" customWidth="1"/>
    <col min="3584" max="3584" width="3.19921875" style="1" customWidth="1"/>
    <col min="3585" max="3585" width="3.5" style="1" customWidth="1"/>
    <col min="3586" max="3586" width="2.69921875" style="1" customWidth="1"/>
    <col min="3587" max="3587" width="3.3984375" style="1" bestFit="1" customWidth="1"/>
    <col min="3588" max="3588" width="2.59765625" style="1" bestFit="1" customWidth="1"/>
    <col min="3589" max="3589" width="3.3984375" style="1" bestFit="1" customWidth="1"/>
    <col min="3590" max="3590" width="2.59765625" style="1" bestFit="1" customWidth="1"/>
    <col min="3591" max="3591" width="4.09765625" style="1" bestFit="1" customWidth="1"/>
    <col min="3592" max="3592" width="3.3984375" style="1" bestFit="1" customWidth="1"/>
    <col min="3593" max="3593" width="4.09765625" style="1" bestFit="1" customWidth="1"/>
    <col min="3594" max="3594" width="3.3984375" style="1" bestFit="1" customWidth="1"/>
    <col min="3595" max="3831" width="11" style="1"/>
    <col min="3832" max="3832" width="5.59765625" style="1" bestFit="1" customWidth="1"/>
    <col min="3833" max="3833" width="21.3984375" style="1" bestFit="1" customWidth="1"/>
    <col min="3834" max="3834" width="4.09765625" style="1" bestFit="1" customWidth="1"/>
    <col min="3835" max="3835" width="3.3984375" style="1" bestFit="1" customWidth="1"/>
    <col min="3836" max="3836" width="4.09765625" style="1" bestFit="1" customWidth="1"/>
    <col min="3837" max="3837" width="3.8984375" style="1" customWidth="1"/>
    <col min="3838" max="3838" width="3" style="1" customWidth="1"/>
    <col min="3839" max="3839" width="4.19921875" style="1" customWidth="1"/>
    <col min="3840" max="3840" width="3.19921875" style="1" customWidth="1"/>
    <col min="3841" max="3841" width="3.5" style="1" customWidth="1"/>
    <col min="3842" max="3842" width="2.69921875" style="1" customWidth="1"/>
    <col min="3843" max="3843" width="3.3984375" style="1" bestFit="1" customWidth="1"/>
    <col min="3844" max="3844" width="2.59765625" style="1" bestFit="1" customWidth="1"/>
    <col min="3845" max="3845" width="3.3984375" style="1" bestFit="1" customWidth="1"/>
    <col min="3846" max="3846" width="2.59765625" style="1" bestFit="1" customWidth="1"/>
    <col min="3847" max="3847" width="4.09765625" style="1" bestFit="1" customWidth="1"/>
    <col min="3848" max="3848" width="3.3984375" style="1" bestFit="1" customWidth="1"/>
    <col min="3849" max="3849" width="4.09765625" style="1" bestFit="1" customWidth="1"/>
    <col min="3850" max="3850" width="3.3984375" style="1" bestFit="1" customWidth="1"/>
    <col min="3851" max="4087" width="11" style="1"/>
    <col min="4088" max="4088" width="5.59765625" style="1" bestFit="1" customWidth="1"/>
    <col min="4089" max="4089" width="21.3984375" style="1" bestFit="1" customWidth="1"/>
    <col min="4090" max="4090" width="4.09765625" style="1" bestFit="1" customWidth="1"/>
    <col min="4091" max="4091" width="3.3984375" style="1" bestFit="1" customWidth="1"/>
    <col min="4092" max="4092" width="4.09765625" style="1" bestFit="1" customWidth="1"/>
    <col min="4093" max="4093" width="3.8984375" style="1" customWidth="1"/>
    <col min="4094" max="4094" width="3" style="1" customWidth="1"/>
    <col min="4095" max="4095" width="4.19921875" style="1" customWidth="1"/>
    <col min="4096" max="4096" width="3.19921875" style="1" customWidth="1"/>
    <col min="4097" max="4097" width="3.5" style="1" customWidth="1"/>
    <col min="4098" max="4098" width="2.69921875" style="1" customWidth="1"/>
    <col min="4099" max="4099" width="3.3984375" style="1" bestFit="1" customWidth="1"/>
    <col min="4100" max="4100" width="2.59765625" style="1" bestFit="1" customWidth="1"/>
    <col min="4101" max="4101" width="3.3984375" style="1" bestFit="1" customWidth="1"/>
    <col min="4102" max="4102" width="2.59765625" style="1" bestFit="1" customWidth="1"/>
    <col min="4103" max="4103" width="4.09765625" style="1" bestFit="1" customWidth="1"/>
    <col min="4104" max="4104" width="3.3984375" style="1" bestFit="1" customWidth="1"/>
    <col min="4105" max="4105" width="4.09765625" style="1" bestFit="1" customWidth="1"/>
    <col min="4106" max="4106" width="3.3984375" style="1" bestFit="1" customWidth="1"/>
    <col min="4107" max="4343" width="11" style="1"/>
    <col min="4344" max="4344" width="5.59765625" style="1" bestFit="1" customWidth="1"/>
    <col min="4345" max="4345" width="21.3984375" style="1" bestFit="1" customWidth="1"/>
    <col min="4346" max="4346" width="4.09765625" style="1" bestFit="1" customWidth="1"/>
    <col min="4347" max="4347" width="3.3984375" style="1" bestFit="1" customWidth="1"/>
    <col min="4348" max="4348" width="4.09765625" style="1" bestFit="1" customWidth="1"/>
    <col min="4349" max="4349" width="3.8984375" style="1" customWidth="1"/>
    <col min="4350" max="4350" width="3" style="1" customWidth="1"/>
    <col min="4351" max="4351" width="4.19921875" style="1" customWidth="1"/>
    <col min="4352" max="4352" width="3.19921875" style="1" customWidth="1"/>
    <col min="4353" max="4353" width="3.5" style="1" customWidth="1"/>
    <col min="4354" max="4354" width="2.69921875" style="1" customWidth="1"/>
    <col min="4355" max="4355" width="3.3984375" style="1" bestFit="1" customWidth="1"/>
    <col min="4356" max="4356" width="2.59765625" style="1" bestFit="1" customWidth="1"/>
    <col min="4357" max="4357" width="3.3984375" style="1" bestFit="1" customWidth="1"/>
    <col min="4358" max="4358" width="2.59765625" style="1" bestFit="1" customWidth="1"/>
    <col min="4359" max="4359" width="4.09765625" style="1" bestFit="1" customWidth="1"/>
    <col min="4360" max="4360" width="3.3984375" style="1" bestFit="1" customWidth="1"/>
    <col min="4361" max="4361" width="4.09765625" style="1" bestFit="1" customWidth="1"/>
    <col min="4362" max="4362" width="3.3984375" style="1" bestFit="1" customWidth="1"/>
    <col min="4363" max="4599" width="11" style="1"/>
    <col min="4600" max="4600" width="5.59765625" style="1" bestFit="1" customWidth="1"/>
    <col min="4601" max="4601" width="21.3984375" style="1" bestFit="1" customWidth="1"/>
    <col min="4602" max="4602" width="4.09765625" style="1" bestFit="1" customWidth="1"/>
    <col min="4603" max="4603" width="3.3984375" style="1" bestFit="1" customWidth="1"/>
    <col min="4604" max="4604" width="4.09765625" style="1" bestFit="1" customWidth="1"/>
    <col min="4605" max="4605" width="3.8984375" style="1" customWidth="1"/>
    <col min="4606" max="4606" width="3" style="1" customWidth="1"/>
    <col min="4607" max="4607" width="4.19921875" style="1" customWidth="1"/>
    <col min="4608" max="4608" width="3.19921875" style="1" customWidth="1"/>
    <col min="4609" max="4609" width="3.5" style="1" customWidth="1"/>
    <col min="4610" max="4610" width="2.69921875" style="1" customWidth="1"/>
    <col min="4611" max="4611" width="3.3984375" style="1" bestFit="1" customWidth="1"/>
    <col min="4612" max="4612" width="2.59765625" style="1" bestFit="1" customWidth="1"/>
    <col min="4613" max="4613" width="3.3984375" style="1" bestFit="1" customWidth="1"/>
    <col min="4614" max="4614" width="2.59765625" style="1" bestFit="1" customWidth="1"/>
    <col min="4615" max="4615" width="4.09765625" style="1" bestFit="1" customWidth="1"/>
    <col min="4616" max="4616" width="3.3984375" style="1" bestFit="1" customWidth="1"/>
    <col min="4617" max="4617" width="4.09765625" style="1" bestFit="1" customWidth="1"/>
    <col min="4618" max="4618" width="3.3984375" style="1" bestFit="1" customWidth="1"/>
    <col min="4619" max="4855" width="11" style="1"/>
    <col min="4856" max="4856" width="5.59765625" style="1" bestFit="1" customWidth="1"/>
    <col min="4857" max="4857" width="21.3984375" style="1" bestFit="1" customWidth="1"/>
    <col min="4858" max="4858" width="4.09765625" style="1" bestFit="1" customWidth="1"/>
    <col min="4859" max="4859" width="3.3984375" style="1" bestFit="1" customWidth="1"/>
    <col min="4860" max="4860" width="4.09765625" style="1" bestFit="1" customWidth="1"/>
    <col min="4861" max="4861" width="3.8984375" style="1" customWidth="1"/>
    <col min="4862" max="4862" width="3" style="1" customWidth="1"/>
    <col min="4863" max="4863" width="4.19921875" style="1" customWidth="1"/>
    <col min="4864" max="4864" width="3.19921875" style="1" customWidth="1"/>
    <col min="4865" max="4865" width="3.5" style="1" customWidth="1"/>
    <col min="4866" max="4866" width="2.69921875" style="1" customWidth="1"/>
    <col min="4867" max="4867" width="3.3984375" style="1" bestFit="1" customWidth="1"/>
    <col min="4868" max="4868" width="2.59765625" style="1" bestFit="1" customWidth="1"/>
    <col min="4869" max="4869" width="3.3984375" style="1" bestFit="1" customWidth="1"/>
    <col min="4870" max="4870" width="2.59765625" style="1" bestFit="1" customWidth="1"/>
    <col min="4871" max="4871" width="4.09765625" style="1" bestFit="1" customWidth="1"/>
    <col min="4872" max="4872" width="3.3984375" style="1" bestFit="1" customWidth="1"/>
    <col min="4873" max="4873" width="4.09765625" style="1" bestFit="1" customWidth="1"/>
    <col min="4874" max="4874" width="3.3984375" style="1" bestFit="1" customWidth="1"/>
    <col min="4875" max="5111" width="11" style="1"/>
    <col min="5112" max="5112" width="5.59765625" style="1" bestFit="1" customWidth="1"/>
    <col min="5113" max="5113" width="21.3984375" style="1" bestFit="1" customWidth="1"/>
    <col min="5114" max="5114" width="4.09765625" style="1" bestFit="1" customWidth="1"/>
    <col min="5115" max="5115" width="3.3984375" style="1" bestFit="1" customWidth="1"/>
    <col min="5116" max="5116" width="4.09765625" style="1" bestFit="1" customWidth="1"/>
    <col min="5117" max="5117" width="3.8984375" style="1" customWidth="1"/>
    <col min="5118" max="5118" width="3" style="1" customWidth="1"/>
    <col min="5119" max="5119" width="4.19921875" style="1" customWidth="1"/>
    <col min="5120" max="5120" width="3.19921875" style="1" customWidth="1"/>
    <col min="5121" max="5121" width="3.5" style="1" customWidth="1"/>
    <col min="5122" max="5122" width="2.69921875" style="1" customWidth="1"/>
    <col min="5123" max="5123" width="3.3984375" style="1" bestFit="1" customWidth="1"/>
    <col min="5124" max="5124" width="2.59765625" style="1" bestFit="1" customWidth="1"/>
    <col min="5125" max="5125" width="3.3984375" style="1" bestFit="1" customWidth="1"/>
    <col min="5126" max="5126" width="2.59765625" style="1" bestFit="1" customWidth="1"/>
    <col min="5127" max="5127" width="4.09765625" style="1" bestFit="1" customWidth="1"/>
    <col min="5128" max="5128" width="3.3984375" style="1" bestFit="1" customWidth="1"/>
    <col min="5129" max="5129" width="4.09765625" style="1" bestFit="1" customWidth="1"/>
    <col min="5130" max="5130" width="3.3984375" style="1" bestFit="1" customWidth="1"/>
    <col min="5131" max="5367" width="11" style="1"/>
    <col min="5368" max="5368" width="5.59765625" style="1" bestFit="1" customWidth="1"/>
    <col min="5369" max="5369" width="21.3984375" style="1" bestFit="1" customWidth="1"/>
    <col min="5370" max="5370" width="4.09765625" style="1" bestFit="1" customWidth="1"/>
    <col min="5371" max="5371" width="3.3984375" style="1" bestFit="1" customWidth="1"/>
    <col min="5372" max="5372" width="4.09765625" style="1" bestFit="1" customWidth="1"/>
    <col min="5373" max="5373" width="3.8984375" style="1" customWidth="1"/>
    <col min="5374" max="5374" width="3" style="1" customWidth="1"/>
    <col min="5375" max="5375" width="4.19921875" style="1" customWidth="1"/>
    <col min="5376" max="5376" width="3.19921875" style="1" customWidth="1"/>
    <col min="5377" max="5377" width="3.5" style="1" customWidth="1"/>
    <col min="5378" max="5378" width="2.69921875" style="1" customWidth="1"/>
    <col min="5379" max="5379" width="3.3984375" style="1" bestFit="1" customWidth="1"/>
    <col min="5380" max="5380" width="2.59765625" style="1" bestFit="1" customWidth="1"/>
    <col min="5381" max="5381" width="3.3984375" style="1" bestFit="1" customWidth="1"/>
    <col min="5382" max="5382" width="2.59765625" style="1" bestFit="1" customWidth="1"/>
    <col min="5383" max="5383" width="4.09765625" style="1" bestFit="1" customWidth="1"/>
    <col min="5384" max="5384" width="3.3984375" style="1" bestFit="1" customWidth="1"/>
    <col min="5385" max="5385" width="4.09765625" style="1" bestFit="1" customWidth="1"/>
    <col min="5386" max="5386" width="3.3984375" style="1" bestFit="1" customWidth="1"/>
    <col min="5387" max="5623" width="11" style="1"/>
    <col min="5624" max="5624" width="5.59765625" style="1" bestFit="1" customWidth="1"/>
    <col min="5625" max="5625" width="21.3984375" style="1" bestFit="1" customWidth="1"/>
    <col min="5626" max="5626" width="4.09765625" style="1" bestFit="1" customWidth="1"/>
    <col min="5627" max="5627" width="3.3984375" style="1" bestFit="1" customWidth="1"/>
    <col min="5628" max="5628" width="4.09765625" style="1" bestFit="1" customWidth="1"/>
    <col min="5629" max="5629" width="3.8984375" style="1" customWidth="1"/>
    <col min="5630" max="5630" width="3" style="1" customWidth="1"/>
    <col min="5631" max="5631" width="4.19921875" style="1" customWidth="1"/>
    <col min="5632" max="5632" width="3.19921875" style="1" customWidth="1"/>
    <col min="5633" max="5633" width="3.5" style="1" customWidth="1"/>
    <col min="5634" max="5634" width="2.69921875" style="1" customWidth="1"/>
    <col min="5635" max="5635" width="3.3984375" style="1" bestFit="1" customWidth="1"/>
    <col min="5636" max="5636" width="2.59765625" style="1" bestFit="1" customWidth="1"/>
    <col min="5637" max="5637" width="3.3984375" style="1" bestFit="1" customWidth="1"/>
    <col min="5638" max="5638" width="2.59765625" style="1" bestFit="1" customWidth="1"/>
    <col min="5639" max="5639" width="4.09765625" style="1" bestFit="1" customWidth="1"/>
    <col min="5640" max="5640" width="3.3984375" style="1" bestFit="1" customWidth="1"/>
    <col min="5641" max="5641" width="4.09765625" style="1" bestFit="1" customWidth="1"/>
    <col min="5642" max="5642" width="3.3984375" style="1" bestFit="1" customWidth="1"/>
    <col min="5643" max="5879" width="11" style="1"/>
    <col min="5880" max="5880" width="5.59765625" style="1" bestFit="1" customWidth="1"/>
    <col min="5881" max="5881" width="21.3984375" style="1" bestFit="1" customWidth="1"/>
    <col min="5882" max="5882" width="4.09765625" style="1" bestFit="1" customWidth="1"/>
    <col min="5883" max="5883" width="3.3984375" style="1" bestFit="1" customWidth="1"/>
    <col min="5884" max="5884" width="4.09765625" style="1" bestFit="1" customWidth="1"/>
    <col min="5885" max="5885" width="3.8984375" style="1" customWidth="1"/>
    <col min="5886" max="5886" width="3" style="1" customWidth="1"/>
    <col min="5887" max="5887" width="4.19921875" style="1" customWidth="1"/>
    <col min="5888" max="5888" width="3.19921875" style="1" customWidth="1"/>
    <col min="5889" max="5889" width="3.5" style="1" customWidth="1"/>
    <col min="5890" max="5890" width="2.69921875" style="1" customWidth="1"/>
    <col min="5891" max="5891" width="3.3984375" style="1" bestFit="1" customWidth="1"/>
    <col min="5892" max="5892" width="2.59765625" style="1" bestFit="1" customWidth="1"/>
    <col min="5893" max="5893" width="3.3984375" style="1" bestFit="1" customWidth="1"/>
    <col min="5894" max="5894" width="2.59765625" style="1" bestFit="1" customWidth="1"/>
    <col min="5895" max="5895" width="4.09765625" style="1" bestFit="1" customWidth="1"/>
    <col min="5896" max="5896" width="3.3984375" style="1" bestFit="1" customWidth="1"/>
    <col min="5897" max="5897" width="4.09765625" style="1" bestFit="1" customWidth="1"/>
    <col min="5898" max="5898" width="3.3984375" style="1" bestFit="1" customWidth="1"/>
    <col min="5899" max="6135" width="11" style="1"/>
    <col min="6136" max="6136" width="5.59765625" style="1" bestFit="1" customWidth="1"/>
    <col min="6137" max="6137" width="21.3984375" style="1" bestFit="1" customWidth="1"/>
    <col min="6138" max="6138" width="4.09765625" style="1" bestFit="1" customWidth="1"/>
    <col min="6139" max="6139" width="3.3984375" style="1" bestFit="1" customWidth="1"/>
    <col min="6140" max="6140" width="4.09765625" style="1" bestFit="1" customWidth="1"/>
    <col min="6141" max="6141" width="3.8984375" style="1" customWidth="1"/>
    <col min="6142" max="6142" width="3" style="1" customWidth="1"/>
    <col min="6143" max="6143" width="4.19921875" style="1" customWidth="1"/>
    <col min="6144" max="6144" width="3.19921875" style="1" customWidth="1"/>
    <col min="6145" max="6145" width="3.5" style="1" customWidth="1"/>
    <col min="6146" max="6146" width="2.69921875" style="1" customWidth="1"/>
    <col min="6147" max="6147" width="3.3984375" style="1" bestFit="1" customWidth="1"/>
    <col min="6148" max="6148" width="2.59765625" style="1" bestFit="1" customWidth="1"/>
    <col min="6149" max="6149" width="3.3984375" style="1" bestFit="1" customWidth="1"/>
    <col min="6150" max="6150" width="2.59765625" style="1" bestFit="1" customWidth="1"/>
    <col min="6151" max="6151" width="4.09765625" style="1" bestFit="1" customWidth="1"/>
    <col min="6152" max="6152" width="3.3984375" style="1" bestFit="1" customWidth="1"/>
    <col min="6153" max="6153" width="4.09765625" style="1" bestFit="1" customWidth="1"/>
    <col min="6154" max="6154" width="3.3984375" style="1" bestFit="1" customWidth="1"/>
    <col min="6155" max="6391" width="11" style="1"/>
    <col min="6392" max="6392" width="5.59765625" style="1" bestFit="1" customWidth="1"/>
    <col min="6393" max="6393" width="21.3984375" style="1" bestFit="1" customWidth="1"/>
    <col min="6394" max="6394" width="4.09765625" style="1" bestFit="1" customWidth="1"/>
    <col min="6395" max="6395" width="3.3984375" style="1" bestFit="1" customWidth="1"/>
    <col min="6396" max="6396" width="4.09765625" style="1" bestFit="1" customWidth="1"/>
    <col min="6397" max="6397" width="3.8984375" style="1" customWidth="1"/>
    <col min="6398" max="6398" width="3" style="1" customWidth="1"/>
    <col min="6399" max="6399" width="4.19921875" style="1" customWidth="1"/>
    <col min="6400" max="6400" width="3.19921875" style="1" customWidth="1"/>
    <col min="6401" max="6401" width="3.5" style="1" customWidth="1"/>
    <col min="6402" max="6402" width="2.69921875" style="1" customWidth="1"/>
    <col min="6403" max="6403" width="3.3984375" style="1" bestFit="1" customWidth="1"/>
    <col min="6404" max="6404" width="2.59765625" style="1" bestFit="1" customWidth="1"/>
    <col min="6405" max="6405" width="3.3984375" style="1" bestFit="1" customWidth="1"/>
    <col min="6406" max="6406" width="2.59765625" style="1" bestFit="1" customWidth="1"/>
    <col min="6407" max="6407" width="4.09765625" style="1" bestFit="1" customWidth="1"/>
    <col min="6408" max="6408" width="3.3984375" style="1" bestFit="1" customWidth="1"/>
    <col min="6409" max="6409" width="4.09765625" style="1" bestFit="1" customWidth="1"/>
    <col min="6410" max="6410" width="3.3984375" style="1" bestFit="1" customWidth="1"/>
    <col min="6411" max="6647" width="11" style="1"/>
    <col min="6648" max="6648" width="5.59765625" style="1" bestFit="1" customWidth="1"/>
    <col min="6649" max="6649" width="21.3984375" style="1" bestFit="1" customWidth="1"/>
    <col min="6650" max="6650" width="4.09765625" style="1" bestFit="1" customWidth="1"/>
    <col min="6651" max="6651" width="3.3984375" style="1" bestFit="1" customWidth="1"/>
    <col min="6652" max="6652" width="4.09765625" style="1" bestFit="1" customWidth="1"/>
    <col min="6653" max="6653" width="3.8984375" style="1" customWidth="1"/>
    <col min="6654" max="6654" width="3" style="1" customWidth="1"/>
    <col min="6655" max="6655" width="4.19921875" style="1" customWidth="1"/>
    <col min="6656" max="6656" width="3.19921875" style="1" customWidth="1"/>
    <col min="6657" max="6657" width="3.5" style="1" customWidth="1"/>
    <col min="6658" max="6658" width="2.69921875" style="1" customWidth="1"/>
    <col min="6659" max="6659" width="3.3984375" style="1" bestFit="1" customWidth="1"/>
    <col min="6660" max="6660" width="2.59765625" style="1" bestFit="1" customWidth="1"/>
    <col min="6661" max="6661" width="3.3984375" style="1" bestFit="1" customWidth="1"/>
    <col min="6662" max="6662" width="2.59765625" style="1" bestFit="1" customWidth="1"/>
    <col min="6663" max="6663" width="4.09765625" style="1" bestFit="1" customWidth="1"/>
    <col min="6664" max="6664" width="3.3984375" style="1" bestFit="1" customWidth="1"/>
    <col min="6665" max="6665" width="4.09765625" style="1" bestFit="1" customWidth="1"/>
    <col min="6666" max="6666" width="3.3984375" style="1" bestFit="1" customWidth="1"/>
    <col min="6667" max="6903" width="11" style="1"/>
    <col min="6904" max="6904" width="5.59765625" style="1" bestFit="1" customWidth="1"/>
    <col min="6905" max="6905" width="21.3984375" style="1" bestFit="1" customWidth="1"/>
    <col min="6906" max="6906" width="4.09765625" style="1" bestFit="1" customWidth="1"/>
    <col min="6907" max="6907" width="3.3984375" style="1" bestFit="1" customWidth="1"/>
    <col min="6908" max="6908" width="4.09765625" style="1" bestFit="1" customWidth="1"/>
    <col min="6909" max="6909" width="3.8984375" style="1" customWidth="1"/>
    <col min="6910" max="6910" width="3" style="1" customWidth="1"/>
    <col min="6911" max="6911" width="4.19921875" style="1" customWidth="1"/>
    <col min="6912" max="6912" width="3.19921875" style="1" customWidth="1"/>
    <col min="6913" max="6913" width="3.5" style="1" customWidth="1"/>
    <col min="6914" max="6914" width="2.69921875" style="1" customWidth="1"/>
    <col min="6915" max="6915" width="3.3984375" style="1" bestFit="1" customWidth="1"/>
    <col min="6916" max="6916" width="2.59765625" style="1" bestFit="1" customWidth="1"/>
    <col min="6917" max="6917" width="3.3984375" style="1" bestFit="1" customWidth="1"/>
    <col min="6918" max="6918" width="2.59765625" style="1" bestFit="1" customWidth="1"/>
    <col min="6919" max="6919" width="4.09765625" style="1" bestFit="1" customWidth="1"/>
    <col min="6920" max="6920" width="3.3984375" style="1" bestFit="1" customWidth="1"/>
    <col min="6921" max="6921" width="4.09765625" style="1" bestFit="1" customWidth="1"/>
    <col min="6922" max="6922" width="3.3984375" style="1" bestFit="1" customWidth="1"/>
    <col min="6923" max="7159" width="11" style="1"/>
    <col min="7160" max="7160" width="5.59765625" style="1" bestFit="1" customWidth="1"/>
    <col min="7161" max="7161" width="21.3984375" style="1" bestFit="1" customWidth="1"/>
    <col min="7162" max="7162" width="4.09765625" style="1" bestFit="1" customWidth="1"/>
    <col min="7163" max="7163" width="3.3984375" style="1" bestFit="1" customWidth="1"/>
    <col min="7164" max="7164" width="4.09765625" style="1" bestFit="1" customWidth="1"/>
    <col min="7165" max="7165" width="3.8984375" style="1" customWidth="1"/>
    <col min="7166" max="7166" width="3" style="1" customWidth="1"/>
    <col min="7167" max="7167" width="4.19921875" style="1" customWidth="1"/>
    <col min="7168" max="7168" width="3.19921875" style="1" customWidth="1"/>
    <col min="7169" max="7169" width="3.5" style="1" customWidth="1"/>
    <col min="7170" max="7170" width="2.69921875" style="1" customWidth="1"/>
    <col min="7171" max="7171" width="3.3984375" style="1" bestFit="1" customWidth="1"/>
    <col min="7172" max="7172" width="2.59765625" style="1" bestFit="1" customWidth="1"/>
    <col min="7173" max="7173" width="3.3984375" style="1" bestFit="1" customWidth="1"/>
    <col min="7174" max="7174" width="2.59765625" style="1" bestFit="1" customWidth="1"/>
    <col min="7175" max="7175" width="4.09765625" style="1" bestFit="1" customWidth="1"/>
    <col min="7176" max="7176" width="3.3984375" style="1" bestFit="1" customWidth="1"/>
    <col min="7177" max="7177" width="4.09765625" style="1" bestFit="1" customWidth="1"/>
    <col min="7178" max="7178" width="3.3984375" style="1" bestFit="1" customWidth="1"/>
    <col min="7179" max="7415" width="11" style="1"/>
    <col min="7416" max="7416" width="5.59765625" style="1" bestFit="1" customWidth="1"/>
    <col min="7417" max="7417" width="21.3984375" style="1" bestFit="1" customWidth="1"/>
    <col min="7418" max="7418" width="4.09765625" style="1" bestFit="1" customWidth="1"/>
    <col min="7419" max="7419" width="3.3984375" style="1" bestFit="1" customWidth="1"/>
    <col min="7420" max="7420" width="4.09765625" style="1" bestFit="1" customWidth="1"/>
    <col min="7421" max="7421" width="3.8984375" style="1" customWidth="1"/>
    <col min="7422" max="7422" width="3" style="1" customWidth="1"/>
    <col min="7423" max="7423" width="4.19921875" style="1" customWidth="1"/>
    <col min="7424" max="7424" width="3.19921875" style="1" customWidth="1"/>
    <col min="7425" max="7425" width="3.5" style="1" customWidth="1"/>
    <col min="7426" max="7426" width="2.69921875" style="1" customWidth="1"/>
    <col min="7427" max="7427" width="3.3984375" style="1" bestFit="1" customWidth="1"/>
    <col min="7428" max="7428" width="2.59765625" style="1" bestFit="1" customWidth="1"/>
    <col min="7429" max="7429" width="3.3984375" style="1" bestFit="1" customWidth="1"/>
    <col min="7430" max="7430" width="2.59765625" style="1" bestFit="1" customWidth="1"/>
    <col min="7431" max="7431" width="4.09765625" style="1" bestFit="1" customWidth="1"/>
    <col min="7432" max="7432" width="3.3984375" style="1" bestFit="1" customWidth="1"/>
    <col min="7433" max="7433" width="4.09765625" style="1" bestFit="1" customWidth="1"/>
    <col min="7434" max="7434" width="3.3984375" style="1" bestFit="1" customWidth="1"/>
    <col min="7435" max="7671" width="11" style="1"/>
    <col min="7672" max="7672" width="5.59765625" style="1" bestFit="1" customWidth="1"/>
    <col min="7673" max="7673" width="21.3984375" style="1" bestFit="1" customWidth="1"/>
    <col min="7674" max="7674" width="4.09765625" style="1" bestFit="1" customWidth="1"/>
    <col min="7675" max="7675" width="3.3984375" style="1" bestFit="1" customWidth="1"/>
    <col min="7676" max="7676" width="4.09765625" style="1" bestFit="1" customWidth="1"/>
    <col min="7677" max="7677" width="3.8984375" style="1" customWidth="1"/>
    <col min="7678" max="7678" width="3" style="1" customWidth="1"/>
    <col min="7679" max="7679" width="4.19921875" style="1" customWidth="1"/>
    <col min="7680" max="7680" width="3.19921875" style="1" customWidth="1"/>
    <col min="7681" max="7681" width="3.5" style="1" customWidth="1"/>
    <col min="7682" max="7682" width="2.69921875" style="1" customWidth="1"/>
    <col min="7683" max="7683" width="3.3984375" style="1" bestFit="1" customWidth="1"/>
    <col min="7684" max="7684" width="2.59765625" style="1" bestFit="1" customWidth="1"/>
    <col min="7685" max="7685" width="3.3984375" style="1" bestFit="1" customWidth="1"/>
    <col min="7686" max="7686" width="2.59765625" style="1" bestFit="1" customWidth="1"/>
    <col min="7687" max="7687" width="4.09765625" style="1" bestFit="1" customWidth="1"/>
    <col min="7688" max="7688" width="3.3984375" style="1" bestFit="1" customWidth="1"/>
    <col min="7689" max="7689" width="4.09765625" style="1" bestFit="1" customWidth="1"/>
    <col min="7690" max="7690" width="3.3984375" style="1" bestFit="1" customWidth="1"/>
    <col min="7691" max="7927" width="11" style="1"/>
    <col min="7928" max="7928" width="5.59765625" style="1" bestFit="1" customWidth="1"/>
    <col min="7929" max="7929" width="21.3984375" style="1" bestFit="1" customWidth="1"/>
    <col min="7930" max="7930" width="4.09765625" style="1" bestFit="1" customWidth="1"/>
    <col min="7931" max="7931" width="3.3984375" style="1" bestFit="1" customWidth="1"/>
    <col min="7932" max="7932" width="4.09765625" style="1" bestFit="1" customWidth="1"/>
    <col min="7933" max="7933" width="3.8984375" style="1" customWidth="1"/>
    <col min="7934" max="7934" width="3" style="1" customWidth="1"/>
    <col min="7935" max="7935" width="4.19921875" style="1" customWidth="1"/>
    <col min="7936" max="7936" width="3.19921875" style="1" customWidth="1"/>
    <col min="7937" max="7937" width="3.5" style="1" customWidth="1"/>
    <col min="7938" max="7938" width="2.69921875" style="1" customWidth="1"/>
    <col min="7939" max="7939" width="3.3984375" style="1" bestFit="1" customWidth="1"/>
    <col min="7940" max="7940" width="2.59765625" style="1" bestFit="1" customWidth="1"/>
    <col min="7941" max="7941" width="3.3984375" style="1" bestFit="1" customWidth="1"/>
    <col min="7942" max="7942" width="2.59765625" style="1" bestFit="1" customWidth="1"/>
    <col min="7943" max="7943" width="4.09765625" style="1" bestFit="1" customWidth="1"/>
    <col min="7944" max="7944" width="3.3984375" style="1" bestFit="1" customWidth="1"/>
    <col min="7945" max="7945" width="4.09765625" style="1" bestFit="1" customWidth="1"/>
    <col min="7946" max="7946" width="3.3984375" style="1" bestFit="1" customWidth="1"/>
    <col min="7947" max="8183" width="11" style="1"/>
    <col min="8184" max="8184" width="5.59765625" style="1" bestFit="1" customWidth="1"/>
    <col min="8185" max="8185" width="21.3984375" style="1" bestFit="1" customWidth="1"/>
    <col min="8186" max="8186" width="4.09765625" style="1" bestFit="1" customWidth="1"/>
    <col min="8187" max="8187" width="3.3984375" style="1" bestFit="1" customWidth="1"/>
    <col min="8188" max="8188" width="4.09765625" style="1" bestFit="1" customWidth="1"/>
    <col min="8189" max="8189" width="3.8984375" style="1" customWidth="1"/>
    <col min="8190" max="8190" width="3" style="1" customWidth="1"/>
    <col min="8191" max="8191" width="4.19921875" style="1" customWidth="1"/>
    <col min="8192" max="8192" width="3.19921875" style="1" customWidth="1"/>
    <col min="8193" max="8193" width="3.5" style="1" customWidth="1"/>
    <col min="8194" max="8194" width="2.69921875" style="1" customWidth="1"/>
    <col min="8195" max="8195" width="3.3984375" style="1" bestFit="1" customWidth="1"/>
    <col min="8196" max="8196" width="2.59765625" style="1" bestFit="1" customWidth="1"/>
    <col min="8197" max="8197" width="3.3984375" style="1" bestFit="1" customWidth="1"/>
    <col min="8198" max="8198" width="2.59765625" style="1" bestFit="1" customWidth="1"/>
    <col min="8199" max="8199" width="4.09765625" style="1" bestFit="1" customWidth="1"/>
    <col min="8200" max="8200" width="3.3984375" style="1" bestFit="1" customWidth="1"/>
    <col min="8201" max="8201" width="4.09765625" style="1" bestFit="1" customWidth="1"/>
    <col min="8202" max="8202" width="3.3984375" style="1" bestFit="1" customWidth="1"/>
    <col min="8203" max="8439" width="11" style="1"/>
    <col min="8440" max="8440" width="5.59765625" style="1" bestFit="1" customWidth="1"/>
    <col min="8441" max="8441" width="21.3984375" style="1" bestFit="1" customWidth="1"/>
    <col min="8442" max="8442" width="4.09765625" style="1" bestFit="1" customWidth="1"/>
    <col min="8443" max="8443" width="3.3984375" style="1" bestFit="1" customWidth="1"/>
    <col min="8444" max="8444" width="4.09765625" style="1" bestFit="1" customWidth="1"/>
    <col min="8445" max="8445" width="3.8984375" style="1" customWidth="1"/>
    <col min="8446" max="8446" width="3" style="1" customWidth="1"/>
    <col min="8447" max="8447" width="4.19921875" style="1" customWidth="1"/>
    <col min="8448" max="8448" width="3.19921875" style="1" customWidth="1"/>
    <col min="8449" max="8449" width="3.5" style="1" customWidth="1"/>
    <col min="8450" max="8450" width="2.69921875" style="1" customWidth="1"/>
    <col min="8451" max="8451" width="3.3984375" style="1" bestFit="1" customWidth="1"/>
    <col min="8452" max="8452" width="2.59765625" style="1" bestFit="1" customWidth="1"/>
    <col min="8453" max="8453" width="3.3984375" style="1" bestFit="1" customWidth="1"/>
    <col min="8454" max="8454" width="2.59765625" style="1" bestFit="1" customWidth="1"/>
    <col min="8455" max="8455" width="4.09765625" style="1" bestFit="1" customWidth="1"/>
    <col min="8456" max="8456" width="3.3984375" style="1" bestFit="1" customWidth="1"/>
    <col min="8457" max="8457" width="4.09765625" style="1" bestFit="1" customWidth="1"/>
    <col min="8458" max="8458" width="3.3984375" style="1" bestFit="1" customWidth="1"/>
    <col min="8459" max="8695" width="11" style="1"/>
    <col min="8696" max="8696" width="5.59765625" style="1" bestFit="1" customWidth="1"/>
    <col min="8697" max="8697" width="21.3984375" style="1" bestFit="1" customWidth="1"/>
    <col min="8698" max="8698" width="4.09765625" style="1" bestFit="1" customWidth="1"/>
    <col min="8699" max="8699" width="3.3984375" style="1" bestFit="1" customWidth="1"/>
    <col min="8700" max="8700" width="4.09765625" style="1" bestFit="1" customWidth="1"/>
    <col min="8701" max="8701" width="3.8984375" style="1" customWidth="1"/>
    <col min="8702" max="8702" width="3" style="1" customWidth="1"/>
    <col min="8703" max="8703" width="4.19921875" style="1" customWidth="1"/>
    <col min="8704" max="8704" width="3.19921875" style="1" customWidth="1"/>
    <col min="8705" max="8705" width="3.5" style="1" customWidth="1"/>
    <col min="8706" max="8706" width="2.69921875" style="1" customWidth="1"/>
    <col min="8707" max="8707" width="3.3984375" style="1" bestFit="1" customWidth="1"/>
    <col min="8708" max="8708" width="2.59765625" style="1" bestFit="1" customWidth="1"/>
    <col min="8709" max="8709" width="3.3984375" style="1" bestFit="1" customWidth="1"/>
    <col min="8710" max="8710" width="2.59765625" style="1" bestFit="1" customWidth="1"/>
    <col min="8711" max="8711" width="4.09765625" style="1" bestFit="1" customWidth="1"/>
    <col min="8712" max="8712" width="3.3984375" style="1" bestFit="1" customWidth="1"/>
    <col min="8713" max="8713" width="4.09765625" style="1" bestFit="1" customWidth="1"/>
    <col min="8714" max="8714" width="3.3984375" style="1" bestFit="1" customWidth="1"/>
    <col min="8715" max="8951" width="11" style="1"/>
    <col min="8952" max="8952" width="5.59765625" style="1" bestFit="1" customWidth="1"/>
    <col min="8953" max="8953" width="21.3984375" style="1" bestFit="1" customWidth="1"/>
    <col min="8954" max="8954" width="4.09765625" style="1" bestFit="1" customWidth="1"/>
    <col min="8955" max="8955" width="3.3984375" style="1" bestFit="1" customWidth="1"/>
    <col min="8956" max="8956" width="4.09765625" style="1" bestFit="1" customWidth="1"/>
    <col min="8957" max="8957" width="3.8984375" style="1" customWidth="1"/>
    <col min="8958" max="8958" width="3" style="1" customWidth="1"/>
    <col min="8959" max="8959" width="4.19921875" style="1" customWidth="1"/>
    <col min="8960" max="8960" width="3.19921875" style="1" customWidth="1"/>
    <col min="8961" max="8961" width="3.5" style="1" customWidth="1"/>
    <col min="8962" max="8962" width="2.69921875" style="1" customWidth="1"/>
    <col min="8963" max="8963" width="3.3984375" style="1" bestFit="1" customWidth="1"/>
    <col min="8964" max="8964" width="2.59765625" style="1" bestFit="1" customWidth="1"/>
    <col min="8965" max="8965" width="3.3984375" style="1" bestFit="1" customWidth="1"/>
    <col min="8966" max="8966" width="2.59765625" style="1" bestFit="1" customWidth="1"/>
    <col min="8967" max="8967" width="4.09765625" style="1" bestFit="1" customWidth="1"/>
    <col min="8968" max="8968" width="3.3984375" style="1" bestFit="1" customWidth="1"/>
    <col min="8969" max="8969" width="4.09765625" style="1" bestFit="1" customWidth="1"/>
    <col min="8970" max="8970" width="3.3984375" style="1" bestFit="1" customWidth="1"/>
    <col min="8971" max="9207" width="11" style="1"/>
    <col min="9208" max="9208" width="5.59765625" style="1" bestFit="1" customWidth="1"/>
    <col min="9209" max="9209" width="21.3984375" style="1" bestFit="1" customWidth="1"/>
    <col min="9210" max="9210" width="4.09765625" style="1" bestFit="1" customWidth="1"/>
    <col min="9211" max="9211" width="3.3984375" style="1" bestFit="1" customWidth="1"/>
    <col min="9212" max="9212" width="4.09765625" style="1" bestFit="1" customWidth="1"/>
    <col min="9213" max="9213" width="3.8984375" style="1" customWidth="1"/>
    <col min="9214" max="9214" width="3" style="1" customWidth="1"/>
    <col min="9215" max="9215" width="4.19921875" style="1" customWidth="1"/>
    <col min="9216" max="9216" width="3.19921875" style="1" customWidth="1"/>
    <col min="9217" max="9217" width="3.5" style="1" customWidth="1"/>
    <col min="9218" max="9218" width="2.69921875" style="1" customWidth="1"/>
    <col min="9219" max="9219" width="3.3984375" style="1" bestFit="1" customWidth="1"/>
    <col min="9220" max="9220" width="2.59765625" style="1" bestFit="1" customWidth="1"/>
    <col min="9221" max="9221" width="3.3984375" style="1" bestFit="1" customWidth="1"/>
    <col min="9222" max="9222" width="2.59765625" style="1" bestFit="1" customWidth="1"/>
    <col min="9223" max="9223" width="4.09765625" style="1" bestFit="1" customWidth="1"/>
    <col min="9224" max="9224" width="3.3984375" style="1" bestFit="1" customWidth="1"/>
    <col min="9225" max="9225" width="4.09765625" style="1" bestFit="1" customWidth="1"/>
    <col min="9226" max="9226" width="3.3984375" style="1" bestFit="1" customWidth="1"/>
    <col min="9227" max="9463" width="11" style="1"/>
    <col min="9464" max="9464" width="5.59765625" style="1" bestFit="1" customWidth="1"/>
    <col min="9465" max="9465" width="21.3984375" style="1" bestFit="1" customWidth="1"/>
    <col min="9466" max="9466" width="4.09765625" style="1" bestFit="1" customWidth="1"/>
    <col min="9467" max="9467" width="3.3984375" style="1" bestFit="1" customWidth="1"/>
    <col min="9468" max="9468" width="4.09765625" style="1" bestFit="1" customWidth="1"/>
    <col min="9469" max="9469" width="3.8984375" style="1" customWidth="1"/>
    <col min="9470" max="9470" width="3" style="1" customWidth="1"/>
    <col min="9471" max="9471" width="4.19921875" style="1" customWidth="1"/>
    <col min="9472" max="9472" width="3.19921875" style="1" customWidth="1"/>
    <col min="9473" max="9473" width="3.5" style="1" customWidth="1"/>
    <col min="9474" max="9474" width="2.69921875" style="1" customWidth="1"/>
    <col min="9475" max="9475" width="3.3984375" style="1" bestFit="1" customWidth="1"/>
    <col min="9476" max="9476" width="2.59765625" style="1" bestFit="1" customWidth="1"/>
    <col min="9477" max="9477" width="3.3984375" style="1" bestFit="1" customWidth="1"/>
    <col min="9478" max="9478" width="2.59765625" style="1" bestFit="1" customWidth="1"/>
    <col min="9479" max="9479" width="4.09765625" style="1" bestFit="1" customWidth="1"/>
    <col min="9480" max="9480" width="3.3984375" style="1" bestFit="1" customWidth="1"/>
    <col min="9481" max="9481" width="4.09765625" style="1" bestFit="1" customWidth="1"/>
    <col min="9482" max="9482" width="3.3984375" style="1" bestFit="1" customWidth="1"/>
    <col min="9483" max="9719" width="11" style="1"/>
    <col min="9720" max="9720" width="5.59765625" style="1" bestFit="1" customWidth="1"/>
    <col min="9721" max="9721" width="21.3984375" style="1" bestFit="1" customWidth="1"/>
    <col min="9722" max="9722" width="4.09765625" style="1" bestFit="1" customWidth="1"/>
    <col min="9723" max="9723" width="3.3984375" style="1" bestFit="1" customWidth="1"/>
    <col min="9724" max="9724" width="4.09765625" style="1" bestFit="1" customWidth="1"/>
    <col min="9725" max="9725" width="3.8984375" style="1" customWidth="1"/>
    <col min="9726" max="9726" width="3" style="1" customWidth="1"/>
    <col min="9727" max="9727" width="4.19921875" style="1" customWidth="1"/>
    <col min="9728" max="9728" width="3.19921875" style="1" customWidth="1"/>
    <col min="9729" max="9729" width="3.5" style="1" customWidth="1"/>
    <col min="9730" max="9730" width="2.69921875" style="1" customWidth="1"/>
    <col min="9731" max="9731" width="3.3984375" style="1" bestFit="1" customWidth="1"/>
    <col min="9732" max="9732" width="2.59765625" style="1" bestFit="1" customWidth="1"/>
    <col min="9733" max="9733" width="3.3984375" style="1" bestFit="1" customWidth="1"/>
    <col min="9734" max="9734" width="2.59765625" style="1" bestFit="1" customWidth="1"/>
    <col min="9735" max="9735" width="4.09765625" style="1" bestFit="1" customWidth="1"/>
    <col min="9736" max="9736" width="3.3984375" style="1" bestFit="1" customWidth="1"/>
    <col min="9737" max="9737" width="4.09765625" style="1" bestFit="1" customWidth="1"/>
    <col min="9738" max="9738" width="3.3984375" style="1" bestFit="1" customWidth="1"/>
    <col min="9739" max="9975" width="11" style="1"/>
    <col min="9976" max="9976" width="5.59765625" style="1" bestFit="1" customWidth="1"/>
    <col min="9977" max="9977" width="21.3984375" style="1" bestFit="1" customWidth="1"/>
    <col min="9978" max="9978" width="4.09765625" style="1" bestFit="1" customWidth="1"/>
    <col min="9979" max="9979" width="3.3984375" style="1" bestFit="1" customWidth="1"/>
    <col min="9980" max="9980" width="4.09765625" style="1" bestFit="1" customWidth="1"/>
    <col min="9981" max="9981" width="3.8984375" style="1" customWidth="1"/>
    <col min="9982" max="9982" width="3" style="1" customWidth="1"/>
    <col min="9983" max="9983" width="4.19921875" style="1" customWidth="1"/>
    <col min="9984" max="9984" width="3.19921875" style="1" customWidth="1"/>
    <col min="9985" max="9985" width="3.5" style="1" customWidth="1"/>
    <col min="9986" max="9986" width="2.69921875" style="1" customWidth="1"/>
    <col min="9987" max="9987" width="3.3984375" style="1" bestFit="1" customWidth="1"/>
    <col min="9988" max="9988" width="2.59765625" style="1" bestFit="1" customWidth="1"/>
    <col min="9989" max="9989" width="3.3984375" style="1" bestFit="1" customWidth="1"/>
    <col min="9990" max="9990" width="2.59765625" style="1" bestFit="1" customWidth="1"/>
    <col min="9991" max="9991" width="4.09765625" style="1" bestFit="1" customWidth="1"/>
    <col min="9992" max="9992" width="3.3984375" style="1" bestFit="1" customWidth="1"/>
    <col min="9993" max="9993" width="4.09765625" style="1" bestFit="1" customWidth="1"/>
    <col min="9994" max="9994" width="3.3984375" style="1" bestFit="1" customWidth="1"/>
    <col min="9995" max="10231" width="11" style="1"/>
    <col min="10232" max="10232" width="5.59765625" style="1" bestFit="1" customWidth="1"/>
    <col min="10233" max="10233" width="21.3984375" style="1" bestFit="1" customWidth="1"/>
    <col min="10234" max="10234" width="4.09765625" style="1" bestFit="1" customWidth="1"/>
    <col min="10235" max="10235" width="3.3984375" style="1" bestFit="1" customWidth="1"/>
    <col min="10236" max="10236" width="4.09765625" style="1" bestFit="1" customWidth="1"/>
    <col min="10237" max="10237" width="3.8984375" style="1" customWidth="1"/>
    <col min="10238" max="10238" width="3" style="1" customWidth="1"/>
    <col min="10239" max="10239" width="4.19921875" style="1" customWidth="1"/>
    <col min="10240" max="10240" width="3.19921875" style="1" customWidth="1"/>
    <col min="10241" max="10241" width="3.5" style="1" customWidth="1"/>
    <col min="10242" max="10242" width="2.69921875" style="1" customWidth="1"/>
    <col min="10243" max="10243" width="3.3984375" style="1" bestFit="1" customWidth="1"/>
    <col min="10244" max="10244" width="2.59765625" style="1" bestFit="1" customWidth="1"/>
    <col min="10245" max="10245" width="3.3984375" style="1" bestFit="1" customWidth="1"/>
    <col min="10246" max="10246" width="2.59765625" style="1" bestFit="1" customWidth="1"/>
    <col min="10247" max="10247" width="4.09765625" style="1" bestFit="1" customWidth="1"/>
    <col min="10248" max="10248" width="3.3984375" style="1" bestFit="1" customWidth="1"/>
    <col min="10249" max="10249" width="4.09765625" style="1" bestFit="1" customWidth="1"/>
    <col min="10250" max="10250" width="3.3984375" style="1" bestFit="1" customWidth="1"/>
    <col min="10251" max="10487" width="11" style="1"/>
    <col min="10488" max="10488" width="5.59765625" style="1" bestFit="1" customWidth="1"/>
    <col min="10489" max="10489" width="21.3984375" style="1" bestFit="1" customWidth="1"/>
    <col min="10490" max="10490" width="4.09765625" style="1" bestFit="1" customWidth="1"/>
    <col min="10491" max="10491" width="3.3984375" style="1" bestFit="1" customWidth="1"/>
    <col min="10492" max="10492" width="4.09765625" style="1" bestFit="1" customWidth="1"/>
    <col min="10493" max="10493" width="3.8984375" style="1" customWidth="1"/>
    <col min="10494" max="10494" width="3" style="1" customWidth="1"/>
    <col min="10495" max="10495" width="4.19921875" style="1" customWidth="1"/>
    <col min="10496" max="10496" width="3.19921875" style="1" customWidth="1"/>
    <col min="10497" max="10497" width="3.5" style="1" customWidth="1"/>
    <col min="10498" max="10498" width="2.69921875" style="1" customWidth="1"/>
    <col min="10499" max="10499" width="3.3984375" style="1" bestFit="1" customWidth="1"/>
    <col min="10500" max="10500" width="2.59765625" style="1" bestFit="1" customWidth="1"/>
    <col min="10501" max="10501" width="3.3984375" style="1" bestFit="1" customWidth="1"/>
    <col min="10502" max="10502" width="2.59765625" style="1" bestFit="1" customWidth="1"/>
    <col min="10503" max="10503" width="4.09765625" style="1" bestFit="1" customWidth="1"/>
    <col min="10504" max="10504" width="3.3984375" style="1" bestFit="1" customWidth="1"/>
    <col min="10505" max="10505" width="4.09765625" style="1" bestFit="1" customWidth="1"/>
    <col min="10506" max="10506" width="3.3984375" style="1" bestFit="1" customWidth="1"/>
    <col min="10507" max="10743" width="11" style="1"/>
    <col min="10744" max="10744" width="5.59765625" style="1" bestFit="1" customWidth="1"/>
    <col min="10745" max="10745" width="21.3984375" style="1" bestFit="1" customWidth="1"/>
    <col min="10746" max="10746" width="4.09765625" style="1" bestFit="1" customWidth="1"/>
    <col min="10747" max="10747" width="3.3984375" style="1" bestFit="1" customWidth="1"/>
    <col min="10748" max="10748" width="4.09765625" style="1" bestFit="1" customWidth="1"/>
    <col min="10749" max="10749" width="3.8984375" style="1" customWidth="1"/>
    <col min="10750" max="10750" width="3" style="1" customWidth="1"/>
    <col min="10751" max="10751" width="4.19921875" style="1" customWidth="1"/>
    <col min="10752" max="10752" width="3.19921875" style="1" customWidth="1"/>
    <col min="10753" max="10753" width="3.5" style="1" customWidth="1"/>
    <col min="10754" max="10754" width="2.69921875" style="1" customWidth="1"/>
    <col min="10755" max="10755" width="3.3984375" style="1" bestFit="1" customWidth="1"/>
    <col min="10756" max="10756" width="2.59765625" style="1" bestFit="1" customWidth="1"/>
    <col min="10757" max="10757" width="3.3984375" style="1" bestFit="1" customWidth="1"/>
    <col min="10758" max="10758" width="2.59765625" style="1" bestFit="1" customWidth="1"/>
    <col min="10759" max="10759" width="4.09765625" style="1" bestFit="1" customWidth="1"/>
    <col min="10760" max="10760" width="3.3984375" style="1" bestFit="1" customWidth="1"/>
    <col min="10761" max="10761" width="4.09765625" style="1" bestFit="1" customWidth="1"/>
    <col min="10762" max="10762" width="3.3984375" style="1" bestFit="1" customWidth="1"/>
    <col min="10763" max="10999" width="11" style="1"/>
    <col min="11000" max="11000" width="5.59765625" style="1" bestFit="1" customWidth="1"/>
    <col min="11001" max="11001" width="21.3984375" style="1" bestFit="1" customWidth="1"/>
    <col min="11002" max="11002" width="4.09765625" style="1" bestFit="1" customWidth="1"/>
    <col min="11003" max="11003" width="3.3984375" style="1" bestFit="1" customWidth="1"/>
    <col min="11004" max="11004" width="4.09765625" style="1" bestFit="1" customWidth="1"/>
    <col min="11005" max="11005" width="3.8984375" style="1" customWidth="1"/>
    <col min="11006" max="11006" width="3" style="1" customWidth="1"/>
    <col min="11007" max="11007" width="4.19921875" style="1" customWidth="1"/>
    <col min="11008" max="11008" width="3.19921875" style="1" customWidth="1"/>
    <col min="11009" max="11009" width="3.5" style="1" customWidth="1"/>
    <col min="11010" max="11010" width="2.69921875" style="1" customWidth="1"/>
    <col min="11011" max="11011" width="3.3984375" style="1" bestFit="1" customWidth="1"/>
    <col min="11012" max="11012" width="2.59765625" style="1" bestFit="1" customWidth="1"/>
    <col min="11013" max="11013" width="3.3984375" style="1" bestFit="1" customWidth="1"/>
    <col min="11014" max="11014" width="2.59765625" style="1" bestFit="1" customWidth="1"/>
    <col min="11015" max="11015" width="4.09765625" style="1" bestFit="1" customWidth="1"/>
    <col min="11016" max="11016" width="3.3984375" style="1" bestFit="1" customWidth="1"/>
    <col min="11017" max="11017" width="4.09765625" style="1" bestFit="1" customWidth="1"/>
    <col min="11018" max="11018" width="3.3984375" style="1" bestFit="1" customWidth="1"/>
    <col min="11019" max="11255" width="11" style="1"/>
    <col min="11256" max="11256" width="5.59765625" style="1" bestFit="1" customWidth="1"/>
    <col min="11257" max="11257" width="21.3984375" style="1" bestFit="1" customWidth="1"/>
    <col min="11258" max="11258" width="4.09765625" style="1" bestFit="1" customWidth="1"/>
    <col min="11259" max="11259" width="3.3984375" style="1" bestFit="1" customWidth="1"/>
    <col min="11260" max="11260" width="4.09765625" style="1" bestFit="1" customWidth="1"/>
    <col min="11261" max="11261" width="3.8984375" style="1" customWidth="1"/>
    <col min="11262" max="11262" width="3" style="1" customWidth="1"/>
    <col min="11263" max="11263" width="4.19921875" style="1" customWidth="1"/>
    <col min="11264" max="11264" width="3.19921875" style="1" customWidth="1"/>
    <col min="11265" max="11265" width="3.5" style="1" customWidth="1"/>
    <col min="11266" max="11266" width="2.69921875" style="1" customWidth="1"/>
    <col min="11267" max="11267" width="3.3984375" style="1" bestFit="1" customWidth="1"/>
    <col min="11268" max="11268" width="2.59765625" style="1" bestFit="1" customWidth="1"/>
    <col min="11269" max="11269" width="3.3984375" style="1" bestFit="1" customWidth="1"/>
    <col min="11270" max="11270" width="2.59765625" style="1" bestFit="1" customWidth="1"/>
    <col min="11271" max="11271" width="4.09765625" style="1" bestFit="1" customWidth="1"/>
    <col min="11272" max="11272" width="3.3984375" style="1" bestFit="1" customWidth="1"/>
    <col min="11273" max="11273" width="4.09765625" style="1" bestFit="1" customWidth="1"/>
    <col min="11274" max="11274" width="3.3984375" style="1" bestFit="1" customWidth="1"/>
    <col min="11275" max="11511" width="11" style="1"/>
    <col min="11512" max="11512" width="5.59765625" style="1" bestFit="1" customWidth="1"/>
    <col min="11513" max="11513" width="21.3984375" style="1" bestFit="1" customWidth="1"/>
    <col min="11514" max="11514" width="4.09765625" style="1" bestFit="1" customWidth="1"/>
    <col min="11515" max="11515" width="3.3984375" style="1" bestFit="1" customWidth="1"/>
    <col min="11516" max="11516" width="4.09765625" style="1" bestFit="1" customWidth="1"/>
    <col min="11517" max="11517" width="3.8984375" style="1" customWidth="1"/>
    <col min="11518" max="11518" width="3" style="1" customWidth="1"/>
    <col min="11519" max="11519" width="4.19921875" style="1" customWidth="1"/>
    <col min="11520" max="11520" width="3.19921875" style="1" customWidth="1"/>
    <col min="11521" max="11521" width="3.5" style="1" customWidth="1"/>
    <col min="11522" max="11522" width="2.69921875" style="1" customWidth="1"/>
    <col min="11523" max="11523" width="3.3984375" style="1" bestFit="1" customWidth="1"/>
    <col min="11524" max="11524" width="2.59765625" style="1" bestFit="1" customWidth="1"/>
    <col min="11525" max="11525" width="3.3984375" style="1" bestFit="1" customWidth="1"/>
    <col min="11526" max="11526" width="2.59765625" style="1" bestFit="1" customWidth="1"/>
    <col min="11527" max="11527" width="4.09765625" style="1" bestFit="1" customWidth="1"/>
    <col min="11528" max="11528" width="3.3984375" style="1" bestFit="1" customWidth="1"/>
    <col min="11529" max="11529" width="4.09765625" style="1" bestFit="1" customWidth="1"/>
    <col min="11530" max="11530" width="3.3984375" style="1" bestFit="1" customWidth="1"/>
    <col min="11531" max="11767" width="11" style="1"/>
    <col min="11768" max="11768" width="5.59765625" style="1" bestFit="1" customWidth="1"/>
    <col min="11769" max="11769" width="21.3984375" style="1" bestFit="1" customWidth="1"/>
    <col min="11770" max="11770" width="4.09765625" style="1" bestFit="1" customWidth="1"/>
    <col min="11771" max="11771" width="3.3984375" style="1" bestFit="1" customWidth="1"/>
    <col min="11772" max="11772" width="4.09765625" style="1" bestFit="1" customWidth="1"/>
    <col min="11773" max="11773" width="3.8984375" style="1" customWidth="1"/>
    <col min="11774" max="11774" width="3" style="1" customWidth="1"/>
    <col min="11775" max="11775" width="4.19921875" style="1" customWidth="1"/>
    <col min="11776" max="11776" width="3.19921875" style="1" customWidth="1"/>
    <col min="11777" max="11777" width="3.5" style="1" customWidth="1"/>
    <col min="11778" max="11778" width="2.69921875" style="1" customWidth="1"/>
    <col min="11779" max="11779" width="3.3984375" style="1" bestFit="1" customWidth="1"/>
    <col min="11780" max="11780" width="2.59765625" style="1" bestFit="1" customWidth="1"/>
    <col min="11781" max="11781" width="3.3984375" style="1" bestFit="1" customWidth="1"/>
    <col min="11782" max="11782" width="2.59765625" style="1" bestFit="1" customWidth="1"/>
    <col min="11783" max="11783" width="4.09765625" style="1" bestFit="1" customWidth="1"/>
    <col min="11784" max="11784" width="3.3984375" style="1" bestFit="1" customWidth="1"/>
    <col min="11785" max="11785" width="4.09765625" style="1" bestFit="1" customWidth="1"/>
    <col min="11786" max="11786" width="3.3984375" style="1" bestFit="1" customWidth="1"/>
    <col min="11787" max="12023" width="11" style="1"/>
    <col min="12024" max="12024" width="5.59765625" style="1" bestFit="1" customWidth="1"/>
    <col min="12025" max="12025" width="21.3984375" style="1" bestFit="1" customWidth="1"/>
    <col min="12026" max="12026" width="4.09765625" style="1" bestFit="1" customWidth="1"/>
    <col min="12027" max="12027" width="3.3984375" style="1" bestFit="1" customWidth="1"/>
    <col min="12028" max="12028" width="4.09765625" style="1" bestFit="1" customWidth="1"/>
    <col min="12029" max="12029" width="3.8984375" style="1" customWidth="1"/>
    <col min="12030" max="12030" width="3" style="1" customWidth="1"/>
    <col min="12031" max="12031" width="4.19921875" style="1" customWidth="1"/>
    <col min="12032" max="12032" width="3.19921875" style="1" customWidth="1"/>
    <col min="12033" max="12033" width="3.5" style="1" customWidth="1"/>
    <col min="12034" max="12034" width="2.69921875" style="1" customWidth="1"/>
    <col min="12035" max="12035" width="3.3984375" style="1" bestFit="1" customWidth="1"/>
    <col min="12036" max="12036" width="2.59765625" style="1" bestFit="1" customWidth="1"/>
    <col min="12037" max="12037" width="3.3984375" style="1" bestFit="1" customWidth="1"/>
    <col min="12038" max="12038" width="2.59765625" style="1" bestFit="1" customWidth="1"/>
    <col min="12039" max="12039" width="4.09765625" style="1" bestFit="1" customWidth="1"/>
    <col min="12040" max="12040" width="3.3984375" style="1" bestFit="1" customWidth="1"/>
    <col min="12041" max="12041" width="4.09765625" style="1" bestFit="1" customWidth="1"/>
    <col min="12042" max="12042" width="3.3984375" style="1" bestFit="1" customWidth="1"/>
    <col min="12043" max="12279" width="11" style="1"/>
    <col min="12280" max="12280" width="5.59765625" style="1" bestFit="1" customWidth="1"/>
    <col min="12281" max="12281" width="21.3984375" style="1" bestFit="1" customWidth="1"/>
    <col min="12282" max="12282" width="4.09765625" style="1" bestFit="1" customWidth="1"/>
    <col min="12283" max="12283" width="3.3984375" style="1" bestFit="1" customWidth="1"/>
    <col min="12284" max="12284" width="4.09765625" style="1" bestFit="1" customWidth="1"/>
    <col min="12285" max="12285" width="3.8984375" style="1" customWidth="1"/>
    <col min="12286" max="12286" width="3" style="1" customWidth="1"/>
    <col min="12287" max="12287" width="4.19921875" style="1" customWidth="1"/>
    <col min="12288" max="12288" width="3.19921875" style="1" customWidth="1"/>
    <col min="12289" max="12289" width="3.5" style="1" customWidth="1"/>
    <col min="12290" max="12290" width="2.69921875" style="1" customWidth="1"/>
    <col min="12291" max="12291" width="3.3984375" style="1" bestFit="1" customWidth="1"/>
    <col min="12292" max="12292" width="2.59765625" style="1" bestFit="1" customWidth="1"/>
    <col min="12293" max="12293" width="3.3984375" style="1" bestFit="1" customWidth="1"/>
    <col min="12294" max="12294" width="2.59765625" style="1" bestFit="1" customWidth="1"/>
    <col min="12295" max="12295" width="4.09765625" style="1" bestFit="1" customWidth="1"/>
    <col min="12296" max="12296" width="3.3984375" style="1" bestFit="1" customWidth="1"/>
    <col min="12297" max="12297" width="4.09765625" style="1" bestFit="1" customWidth="1"/>
    <col min="12298" max="12298" width="3.3984375" style="1" bestFit="1" customWidth="1"/>
    <col min="12299" max="12535" width="11" style="1"/>
    <col min="12536" max="12536" width="5.59765625" style="1" bestFit="1" customWidth="1"/>
    <col min="12537" max="12537" width="21.3984375" style="1" bestFit="1" customWidth="1"/>
    <col min="12538" max="12538" width="4.09765625" style="1" bestFit="1" customWidth="1"/>
    <col min="12539" max="12539" width="3.3984375" style="1" bestFit="1" customWidth="1"/>
    <col min="12540" max="12540" width="4.09765625" style="1" bestFit="1" customWidth="1"/>
    <col min="12541" max="12541" width="3.8984375" style="1" customWidth="1"/>
    <col min="12542" max="12542" width="3" style="1" customWidth="1"/>
    <col min="12543" max="12543" width="4.19921875" style="1" customWidth="1"/>
    <col min="12544" max="12544" width="3.19921875" style="1" customWidth="1"/>
    <col min="12545" max="12545" width="3.5" style="1" customWidth="1"/>
    <col min="12546" max="12546" width="2.69921875" style="1" customWidth="1"/>
    <col min="12547" max="12547" width="3.3984375" style="1" bestFit="1" customWidth="1"/>
    <col min="12548" max="12548" width="2.59765625" style="1" bestFit="1" customWidth="1"/>
    <col min="12549" max="12549" width="3.3984375" style="1" bestFit="1" customWidth="1"/>
    <col min="12550" max="12550" width="2.59765625" style="1" bestFit="1" customWidth="1"/>
    <col min="12551" max="12551" width="4.09765625" style="1" bestFit="1" customWidth="1"/>
    <col min="12552" max="12552" width="3.3984375" style="1" bestFit="1" customWidth="1"/>
    <col min="12553" max="12553" width="4.09765625" style="1" bestFit="1" customWidth="1"/>
    <col min="12554" max="12554" width="3.3984375" style="1" bestFit="1" customWidth="1"/>
    <col min="12555" max="12791" width="11" style="1"/>
    <col min="12792" max="12792" width="5.59765625" style="1" bestFit="1" customWidth="1"/>
    <col min="12793" max="12793" width="21.3984375" style="1" bestFit="1" customWidth="1"/>
    <col min="12794" max="12794" width="4.09765625" style="1" bestFit="1" customWidth="1"/>
    <col min="12795" max="12795" width="3.3984375" style="1" bestFit="1" customWidth="1"/>
    <col min="12796" max="12796" width="4.09765625" style="1" bestFit="1" customWidth="1"/>
    <col min="12797" max="12797" width="3.8984375" style="1" customWidth="1"/>
    <col min="12798" max="12798" width="3" style="1" customWidth="1"/>
    <col min="12799" max="12799" width="4.19921875" style="1" customWidth="1"/>
    <col min="12800" max="12800" width="3.19921875" style="1" customWidth="1"/>
    <col min="12801" max="12801" width="3.5" style="1" customWidth="1"/>
    <col min="12802" max="12802" width="2.69921875" style="1" customWidth="1"/>
    <col min="12803" max="12803" width="3.3984375" style="1" bestFit="1" customWidth="1"/>
    <col min="12804" max="12804" width="2.59765625" style="1" bestFit="1" customWidth="1"/>
    <col min="12805" max="12805" width="3.3984375" style="1" bestFit="1" customWidth="1"/>
    <col min="12806" max="12806" width="2.59765625" style="1" bestFit="1" customWidth="1"/>
    <col min="12807" max="12807" width="4.09765625" style="1" bestFit="1" customWidth="1"/>
    <col min="12808" max="12808" width="3.3984375" style="1" bestFit="1" customWidth="1"/>
    <col min="12809" max="12809" width="4.09765625" style="1" bestFit="1" customWidth="1"/>
    <col min="12810" max="12810" width="3.3984375" style="1" bestFit="1" customWidth="1"/>
    <col min="12811" max="13047" width="11" style="1"/>
    <col min="13048" max="13048" width="5.59765625" style="1" bestFit="1" customWidth="1"/>
    <col min="13049" max="13049" width="21.3984375" style="1" bestFit="1" customWidth="1"/>
    <col min="13050" max="13050" width="4.09765625" style="1" bestFit="1" customWidth="1"/>
    <col min="13051" max="13051" width="3.3984375" style="1" bestFit="1" customWidth="1"/>
    <col min="13052" max="13052" width="4.09765625" style="1" bestFit="1" customWidth="1"/>
    <col min="13053" max="13053" width="3.8984375" style="1" customWidth="1"/>
    <col min="13054" max="13054" width="3" style="1" customWidth="1"/>
    <col min="13055" max="13055" width="4.19921875" style="1" customWidth="1"/>
    <col min="13056" max="13056" width="3.19921875" style="1" customWidth="1"/>
    <col min="13057" max="13057" width="3.5" style="1" customWidth="1"/>
    <col min="13058" max="13058" width="2.69921875" style="1" customWidth="1"/>
    <col min="13059" max="13059" width="3.3984375" style="1" bestFit="1" customWidth="1"/>
    <col min="13060" max="13060" width="2.59765625" style="1" bestFit="1" customWidth="1"/>
    <col min="13061" max="13061" width="3.3984375" style="1" bestFit="1" customWidth="1"/>
    <col min="13062" max="13062" width="2.59765625" style="1" bestFit="1" customWidth="1"/>
    <col min="13063" max="13063" width="4.09765625" style="1" bestFit="1" customWidth="1"/>
    <col min="13064" max="13064" width="3.3984375" style="1" bestFit="1" customWidth="1"/>
    <col min="13065" max="13065" width="4.09765625" style="1" bestFit="1" customWidth="1"/>
    <col min="13066" max="13066" width="3.3984375" style="1" bestFit="1" customWidth="1"/>
    <col min="13067" max="13303" width="11" style="1"/>
    <col min="13304" max="13304" width="5.59765625" style="1" bestFit="1" customWidth="1"/>
    <col min="13305" max="13305" width="21.3984375" style="1" bestFit="1" customWidth="1"/>
    <col min="13306" max="13306" width="4.09765625" style="1" bestFit="1" customWidth="1"/>
    <col min="13307" max="13307" width="3.3984375" style="1" bestFit="1" customWidth="1"/>
    <col min="13308" max="13308" width="4.09765625" style="1" bestFit="1" customWidth="1"/>
    <col min="13309" max="13309" width="3.8984375" style="1" customWidth="1"/>
    <col min="13310" max="13310" width="3" style="1" customWidth="1"/>
    <col min="13311" max="13311" width="4.19921875" style="1" customWidth="1"/>
    <col min="13312" max="13312" width="3.19921875" style="1" customWidth="1"/>
    <col min="13313" max="13313" width="3.5" style="1" customWidth="1"/>
    <col min="13314" max="13314" width="2.69921875" style="1" customWidth="1"/>
    <col min="13315" max="13315" width="3.3984375" style="1" bestFit="1" customWidth="1"/>
    <col min="13316" max="13316" width="2.59765625" style="1" bestFit="1" customWidth="1"/>
    <col min="13317" max="13317" width="3.3984375" style="1" bestFit="1" customWidth="1"/>
    <col min="13318" max="13318" width="2.59765625" style="1" bestFit="1" customWidth="1"/>
    <col min="13319" max="13319" width="4.09765625" style="1" bestFit="1" customWidth="1"/>
    <col min="13320" max="13320" width="3.3984375" style="1" bestFit="1" customWidth="1"/>
    <col min="13321" max="13321" width="4.09765625" style="1" bestFit="1" customWidth="1"/>
    <col min="13322" max="13322" width="3.3984375" style="1" bestFit="1" customWidth="1"/>
    <col min="13323" max="13559" width="11" style="1"/>
    <col min="13560" max="13560" width="5.59765625" style="1" bestFit="1" customWidth="1"/>
    <col min="13561" max="13561" width="21.3984375" style="1" bestFit="1" customWidth="1"/>
    <col min="13562" max="13562" width="4.09765625" style="1" bestFit="1" customWidth="1"/>
    <col min="13563" max="13563" width="3.3984375" style="1" bestFit="1" customWidth="1"/>
    <col min="13564" max="13564" width="4.09765625" style="1" bestFit="1" customWidth="1"/>
    <col min="13565" max="13565" width="3.8984375" style="1" customWidth="1"/>
    <col min="13566" max="13566" width="3" style="1" customWidth="1"/>
    <col min="13567" max="13567" width="4.19921875" style="1" customWidth="1"/>
    <col min="13568" max="13568" width="3.19921875" style="1" customWidth="1"/>
    <col min="13569" max="13569" width="3.5" style="1" customWidth="1"/>
    <col min="13570" max="13570" width="2.69921875" style="1" customWidth="1"/>
    <col min="13571" max="13571" width="3.3984375" style="1" bestFit="1" customWidth="1"/>
    <col min="13572" max="13572" width="2.59765625" style="1" bestFit="1" customWidth="1"/>
    <col min="13573" max="13573" width="3.3984375" style="1" bestFit="1" customWidth="1"/>
    <col min="13574" max="13574" width="2.59765625" style="1" bestFit="1" customWidth="1"/>
    <col min="13575" max="13575" width="4.09765625" style="1" bestFit="1" customWidth="1"/>
    <col min="13576" max="13576" width="3.3984375" style="1" bestFit="1" customWidth="1"/>
    <col min="13577" max="13577" width="4.09765625" style="1" bestFit="1" customWidth="1"/>
    <col min="13578" max="13578" width="3.3984375" style="1" bestFit="1" customWidth="1"/>
    <col min="13579" max="13815" width="11" style="1"/>
    <col min="13816" max="13816" width="5.59765625" style="1" bestFit="1" customWidth="1"/>
    <col min="13817" max="13817" width="21.3984375" style="1" bestFit="1" customWidth="1"/>
    <col min="13818" max="13818" width="4.09765625" style="1" bestFit="1" customWidth="1"/>
    <col min="13819" max="13819" width="3.3984375" style="1" bestFit="1" customWidth="1"/>
    <col min="13820" max="13820" width="4.09765625" style="1" bestFit="1" customWidth="1"/>
    <col min="13821" max="13821" width="3.8984375" style="1" customWidth="1"/>
    <col min="13822" max="13822" width="3" style="1" customWidth="1"/>
    <col min="13823" max="13823" width="4.19921875" style="1" customWidth="1"/>
    <col min="13824" max="13824" width="3.19921875" style="1" customWidth="1"/>
    <col min="13825" max="13825" width="3.5" style="1" customWidth="1"/>
    <col min="13826" max="13826" width="2.69921875" style="1" customWidth="1"/>
    <col min="13827" max="13827" width="3.3984375" style="1" bestFit="1" customWidth="1"/>
    <col min="13828" max="13828" width="2.59765625" style="1" bestFit="1" customWidth="1"/>
    <col min="13829" max="13829" width="3.3984375" style="1" bestFit="1" customWidth="1"/>
    <col min="13830" max="13830" width="2.59765625" style="1" bestFit="1" customWidth="1"/>
    <col min="13831" max="13831" width="4.09765625" style="1" bestFit="1" customWidth="1"/>
    <col min="13832" max="13832" width="3.3984375" style="1" bestFit="1" customWidth="1"/>
    <col min="13833" max="13833" width="4.09765625" style="1" bestFit="1" customWidth="1"/>
    <col min="13834" max="13834" width="3.3984375" style="1" bestFit="1" customWidth="1"/>
    <col min="13835" max="14071" width="11" style="1"/>
    <col min="14072" max="14072" width="5.59765625" style="1" bestFit="1" customWidth="1"/>
    <col min="14073" max="14073" width="21.3984375" style="1" bestFit="1" customWidth="1"/>
    <col min="14074" max="14074" width="4.09765625" style="1" bestFit="1" customWidth="1"/>
    <col min="14075" max="14075" width="3.3984375" style="1" bestFit="1" customWidth="1"/>
    <col min="14076" max="14076" width="4.09765625" style="1" bestFit="1" customWidth="1"/>
    <col min="14077" max="14077" width="3.8984375" style="1" customWidth="1"/>
    <col min="14078" max="14078" width="3" style="1" customWidth="1"/>
    <col min="14079" max="14079" width="4.19921875" style="1" customWidth="1"/>
    <col min="14080" max="14080" width="3.19921875" style="1" customWidth="1"/>
    <col min="14081" max="14081" width="3.5" style="1" customWidth="1"/>
    <col min="14082" max="14082" width="2.69921875" style="1" customWidth="1"/>
    <col min="14083" max="14083" width="3.3984375" style="1" bestFit="1" customWidth="1"/>
    <col min="14084" max="14084" width="2.59765625" style="1" bestFit="1" customWidth="1"/>
    <col min="14085" max="14085" width="3.3984375" style="1" bestFit="1" customWidth="1"/>
    <col min="14086" max="14086" width="2.59765625" style="1" bestFit="1" customWidth="1"/>
    <col min="14087" max="14087" width="4.09765625" style="1" bestFit="1" customWidth="1"/>
    <col min="14088" max="14088" width="3.3984375" style="1" bestFit="1" customWidth="1"/>
    <col min="14089" max="14089" width="4.09765625" style="1" bestFit="1" customWidth="1"/>
    <col min="14090" max="14090" width="3.3984375" style="1" bestFit="1" customWidth="1"/>
    <col min="14091" max="14327" width="11" style="1"/>
    <col min="14328" max="14328" width="5.59765625" style="1" bestFit="1" customWidth="1"/>
    <col min="14329" max="14329" width="21.3984375" style="1" bestFit="1" customWidth="1"/>
    <col min="14330" max="14330" width="4.09765625" style="1" bestFit="1" customWidth="1"/>
    <col min="14331" max="14331" width="3.3984375" style="1" bestFit="1" customWidth="1"/>
    <col min="14332" max="14332" width="4.09765625" style="1" bestFit="1" customWidth="1"/>
    <col min="14333" max="14333" width="3.8984375" style="1" customWidth="1"/>
    <col min="14334" max="14334" width="3" style="1" customWidth="1"/>
    <col min="14335" max="14335" width="4.19921875" style="1" customWidth="1"/>
    <col min="14336" max="14336" width="3.19921875" style="1" customWidth="1"/>
    <col min="14337" max="14337" width="3.5" style="1" customWidth="1"/>
    <col min="14338" max="14338" width="2.69921875" style="1" customWidth="1"/>
    <col min="14339" max="14339" width="3.3984375" style="1" bestFit="1" customWidth="1"/>
    <col min="14340" max="14340" width="2.59765625" style="1" bestFit="1" customWidth="1"/>
    <col min="14341" max="14341" width="3.3984375" style="1" bestFit="1" customWidth="1"/>
    <col min="14342" max="14342" width="2.59765625" style="1" bestFit="1" customWidth="1"/>
    <col min="14343" max="14343" width="4.09765625" style="1" bestFit="1" customWidth="1"/>
    <col min="14344" max="14344" width="3.3984375" style="1" bestFit="1" customWidth="1"/>
    <col min="14345" max="14345" width="4.09765625" style="1" bestFit="1" customWidth="1"/>
    <col min="14346" max="14346" width="3.3984375" style="1" bestFit="1" customWidth="1"/>
    <col min="14347" max="14583" width="11" style="1"/>
    <col min="14584" max="14584" width="5.59765625" style="1" bestFit="1" customWidth="1"/>
    <col min="14585" max="14585" width="21.3984375" style="1" bestFit="1" customWidth="1"/>
    <col min="14586" max="14586" width="4.09765625" style="1" bestFit="1" customWidth="1"/>
    <col min="14587" max="14587" width="3.3984375" style="1" bestFit="1" customWidth="1"/>
    <col min="14588" max="14588" width="4.09765625" style="1" bestFit="1" customWidth="1"/>
    <col min="14589" max="14589" width="3.8984375" style="1" customWidth="1"/>
    <col min="14590" max="14590" width="3" style="1" customWidth="1"/>
    <col min="14591" max="14591" width="4.19921875" style="1" customWidth="1"/>
    <col min="14592" max="14592" width="3.19921875" style="1" customWidth="1"/>
    <col min="14593" max="14593" width="3.5" style="1" customWidth="1"/>
    <col min="14594" max="14594" width="2.69921875" style="1" customWidth="1"/>
    <col min="14595" max="14595" width="3.3984375" style="1" bestFit="1" customWidth="1"/>
    <col min="14596" max="14596" width="2.59765625" style="1" bestFit="1" customWidth="1"/>
    <col min="14597" max="14597" width="3.3984375" style="1" bestFit="1" customWidth="1"/>
    <col min="14598" max="14598" width="2.59765625" style="1" bestFit="1" customWidth="1"/>
    <col min="14599" max="14599" width="4.09765625" style="1" bestFit="1" customWidth="1"/>
    <col min="14600" max="14600" width="3.3984375" style="1" bestFit="1" customWidth="1"/>
    <col min="14601" max="14601" width="4.09765625" style="1" bestFit="1" customWidth="1"/>
    <col min="14602" max="14602" width="3.3984375" style="1" bestFit="1" customWidth="1"/>
    <col min="14603" max="14839" width="11" style="1"/>
    <col min="14840" max="14840" width="5.59765625" style="1" bestFit="1" customWidth="1"/>
    <col min="14841" max="14841" width="21.3984375" style="1" bestFit="1" customWidth="1"/>
    <col min="14842" max="14842" width="4.09765625" style="1" bestFit="1" customWidth="1"/>
    <col min="14843" max="14843" width="3.3984375" style="1" bestFit="1" customWidth="1"/>
    <col min="14844" max="14844" width="4.09765625" style="1" bestFit="1" customWidth="1"/>
    <col min="14845" max="14845" width="3.8984375" style="1" customWidth="1"/>
    <col min="14846" max="14846" width="3" style="1" customWidth="1"/>
    <col min="14847" max="14847" width="4.19921875" style="1" customWidth="1"/>
    <col min="14848" max="14848" width="3.19921875" style="1" customWidth="1"/>
    <col min="14849" max="14849" width="3.5" style="1" customWidth="1"/>
    <col min="14850" max="14850" width="2.69921875" style="1" customWidth="1"/>
    <col min="14851" max="14851" width="3.3984375" style="1" bestFit="1" customWidth="1"/>
    <col min="14852" max="14852" width="2.59765625" style="1" bestFit="1" customWidth="1"/>
    <col min="14853" max="14853" width="3.3984375" style="1" bestFit="1" customWidth="1"/>
    <col min="14854" max="14854" width="2.59765625" style="1" bestFit="1" customWidth="1"/>
    <col min="14855" max="14855" width="4.09765625" style="1" bestFit="1" customWidth="1"/>
    <col min="14856" max="14856" width="3.3984375" style="1" bestFit="1" customWidth="1"/>
    <col min="14857" max="14857" width="4.09765625" style="1" bestFit="1" customWidth="1"/>
    <col min="14858" max="14858" width="3.3984375" style="1" bestFit="1" customWidth="1"/>
    <col min="14859" max="15095" width="11" style="1"/>
    <col min="15096" max="15096" width="5.59765625" style="1" bestFit="1" customWidth="1"/>
    <col min="15097" max="15097" width="21.3984375" style="1" bestFit="1" customWidth="1"/>
    <col min="15098" max="15098" width="4.09765625" style="1" bestFit="1" customWidth="1"/>
    <col min="15099" max="15099" width="3.3984375" style="1" bestFit="1" customWidth="1"/>
    <col min="15100" max="15100" width="4.09765625" style="1" bestFit="1" customWidth="1"/>
    <col min="15101" max="15101" width="3.8984375" style="1" customWidth="1"/>
    <col min="15102" max="15102" width="3" style="1" customWidth="1"/>
    <col min="15103" max="15103" width="4.19921875" style="1" customWidth="1"/>
    <col min="15104" max="15104" width="3.19921875" style="1" customWidth="1"/>
    <col min="15105" max="15105" width="3.5" style="1" customWidth="1"/>
    <col min="15106" max="15106" width="2.69921875" style="1" customWidth="1"/>
    <col min="15107" max="15107" width="3.3984375" style="1" bestFit="1" customWidth="1"/>
    <col min="15108" max="15108" width="2.59765625" style="1" bestFit="1" customWidth="1"/>
    <col min="15109" max="15109" width="3.3984375" style="1" bestFit="1" customWidth="1"/>
    <col min="15110" max="15110" width="2.59765625" style="1" bestFit="1" customWidth="1"/>
    <col min="15111" max="15111" width="4.09765625" style="1" bestFit="1" customWidth="1"/>
    <col min="15112" max="15112" width="3.3984375" style="1" bestFit="1" customWidth="1"/>
    <col min="15113" max="15113" width="4.09765625" style="1" bestFit="1" customWidth="1"/>
    <col min="15114" max="15114" width="3.3984375" style="1" bestFit="1" customWidth="1"/>
    <col min="15115" max="15351" width="11" style="1"/>
    <col min="15352" max="15352" width="5.59765625" style="1" bestFit="1" customWidth="1"/>
    <col min="15353" max="15353" width="21.3984375" style="1" bestFit="1" customWidth="1"/>
    <col min="15354" max="15354" width="4.09765625" style="1" bestFit="1" customWidth="1"/>
    <col min="15355" max="15355" width="3.3984375" style="1" bestFit="1" customWidth="1"/>
    <col min="15356" max="15356" width="4.09765625" style="1" bestFit="1" customWidth="1"/>
    <col min="15357" max="15357" width="3.8984375" style="1" customWidth="1"/>
    <col min="15358" max="15358" width="3" style="1" customWidth="1"/>
    <col min="15359" max="15359" width="4.19921875" style="1" customWidth="1"/>
    <col min="15360" max="15360" width="3.19921875" style="1" customWidth="1"/>
    <col min="15361" max="15361" width="3.5" style="1" customWidth="1"/>
    <col min="15362" max="15362" width="2.69921875" style="1" customWidth="1"/>
    <col min="15363" max="15363" width="3.3984375" style="1" bestFit="1" customWidth="1"/>
    <col min="15364" max="15364" width="2.59765625" style="1" bestFit="1" customWidth="1"/>
    <col min="15365" max="15365" width="3.3984375" style="1" bestFit="1" customWidth="1"/>
    <col min="15366" max="15366" width="2.59765625" style="1" bestFit="1" customWidth="1"/>
    <col min="15367" max="15367" width="4.09765625" style="1" bestFit="1" customWidth="1"/>
    <col min="15368" max="15368" width="3.3984375" style="1" bestFit="1" customWidth="1"/>
    <col min="15369" max="15369" width="4.09765625" style="1" bestFit="1" customWidth="1"/>
    <col min="15370" max="15370" width="3.3984375" style="1" bestFit="1" customWidth="1"/>
    <col min="15371" max="15607" width="11" style="1"/>
    <col min="15608" max="15608" width="5.59765625" style="1" bestFit="1" customWidth="1"/>
    <col min="15609" max="15609" width="21.3984375" style="1" bestFit="1" customWidth="1"/>
    <col min="15610" max="15610" width="4.09765625" style="1" bestFit="1" customWidth="1"/>
    <col min="15611" max="15611" width="3.3984375" style="1" bestFit="1" customWidth="1"/>
    <col min="15612" max="15612" width="4.09765625" style="1" bestFit="1" customWidth="1"/>
    <col min="15613" max="15613" width="3.8984375" style="1" customWidth="1"/>
    <col min="15614" max="15614" width="3" style="1" customWidth="1"/>
    <col min="15615" max="15615" width="4.19921875" style="1" customWidth="1"/>
    <col min="15616" max="15616" width="3.19921875" style="1" customWidth="1"/>
    <col min="15617" max="15617" width="3.5" style="1" customWidth="1"/>
    <col min="15618" max="15618" width="2.69921875" style="1" customWidth="1"/>
    <col min="15619" max="15619" width="3.3984375" style="1" bestFit="1" customWidth="1"/>
    <col min="15620" max="15620" width="2.59765625" style="1" bestFit="1" customWidth="1"/>
    <col min="15621" max="15621" width="3.3984375" style="1" bestFit="1" customWidth="1"/>
    <col min="15622" max="15622" width="2.59765625" style="1" bestFit="1" customWidth="1"/>
    <col min="15623" max="15623" width="4.09765625" style="1" bestFit="1" customWidth="1"/>
    <col min="15624" max="15624" width="3.3984375" style="1" bestFit="1" customWidth="1"/>
    <col min="15625" max="15625" width="4.09765625" style="1" bestFit="1" customWidth="1"/>
    <col min="15626" max="15626" width="3.3984375" style="1" bestFit="1" customWidth="1"/>
    <col min="15627" max="15863" width="11" style="1"/>
    <col min="15864" max="15864" width="5.59765625" style="1" bestFit="1" customWidth="1"/>
    <col min="15865" max="15865" width="21.3984375" style="1" bestFit="1" customWidth="1"/>
    <col min="15866" max="15866" width="4.09765625" style="1" bestFit="1" customWidth="1"/>
    <col min="15867" max="15867" width="3.3984375" style="1" bestFit="1" customWidth="1"/>
    <col min="15868" max="15868" width="4.09765625" style="1" bestFit="1" customWidth="1"/>
    <col min="15869" max="15869" width="3.8984375" style="1" customWidth="1"/>
    <col min="15870" max="15870" width="3" style="1" customWidth="1"/>
    <col min="15871" max="15871" width="4.19921875" style="1" customWidth="1"/>
    <col min="15872" max="15872" width="3.19921875" style="1" customWidth="1"/>
    <col min="15873" max="15873" width="3.5" style="1" customWidth="1"/>
    <col min="15874" max="15874" width="2.69921875" style="1" customWidth="1"/>
    <col min="15875" max="15875" width="3.3984375" style="1" bestFit="1" customWidth="1"/>
    <col min="15876" max="15876" width="2.59765625" style="1" bestFit="1" customWidth="1"/>
    <col min="15877" max="15877" width="3.3984375" style="1" bestFit="1" customWidth="1"/>
    <col min="15878" max="15878" width="2.59765625" style="1" bestFit="1" customWidth="1"/>
    <col min="15879" max="15879" width="4.09765625" style="1" bestFit="1" customWidth="1"/>
    <col min="15880" max="15880" width="3.3984375" style="1" bestFit="1" customWidth="1"/>
    <col min="15881" max="15881" width="4.09765625" style="1" bestFit="1" customWidth="1"/>
    <col min="15882" max="15882" width="3.3984375" style="1" bestFit="1" customWidth="1"/>
    <col min="15883" max="16119" width="11" style="1"/>
    <col min="16120" max="16120" width="5.59765625" style="1" bestFit="1" customWidth="1"/>
    <col min="16121" max="16121" width="21.3984375" style="1" bestFit="1" customWidth="1"/>
    <col min="16122" max="16122" width="4.09765625" style="1" bestFit="1" customWidth="1"/>
    <col min="16123" max="16123" width="3.3984375" style="1" bestFit="1" customWidth="1"/>
    <col min="16124" max="16124" width="4.09765625" style="1" bestFit="1" customWidth="1"/>
    <col min="16125" max="16125" width="3.8984375" style="1" customWidth="1"/>
    <col min="16126" max="16126" width="3" style="1" customWidth="1"/>
    <col min="16127" max="16127" width="4.19921875" style="1" customWidth="1"/>
    <col min="16128" max="16128" width="3.19921875" style="1" customWidth="1"/>
    <col min="16129" max="16129" width="3.5" style="1" customWidth="1"/>
    <col min="16130" max="16130" width="2.69921875" style="1" customWidth="1"/>
    <col min="16131" max="16131" width="3.3984375" style="1" bestFit="1" customWidth="1"/>
    <col min="16132" max="16132" width="2.59765625" style="1" bestFit="1" customWidth="1"/>
    <col min="16133" max="16133" width="3.3984375" style="1" bestFit="1" customWidth="1"/>
    <col min="16134" max="16134" width="2.59765625" style="1" bestFit="1" customWidth="1"/>
    <col min="16135" max="16135" width="4.09765625" style="1" bestFit="1" customWidth="1"/>
    <col min="16136" max="16136" width="3.3984375" style="1" bestFit="1" customWidth="1"/>
    <col min="16137" max="16137" width="4.09765625" style="1" bestFit="1" customWidth="1"/>
    <col min="16138" max="16138" width="3.3984375" style="1" bestFit="1" customWidth="1"/>
    <col min="16139" max="16374" width="11" style="1"/>
    <col min="16375" max="16378" width="11" style="1" customWidth="1"/>
    <col min="16379" max="16384" width="11" style="1"/>
  </cols>
  <sheetData>
    <row r="1" spans="1:33" ht="12.9" customHeight="1">
      <c r="A1" s="48"/>
      <c r="B1" s="49" t="s">
        <v>3</v>
      </c>
      <c r="C1" s="18" t="s">
        <v>4</v>
      </c>
      <c r="D1" s="18"/>
      <c r="E1" s="18"/>
      <c r="F1" s="47" t="s">
        <v>5</v>
      </c>
      <c r="G1" s="47"/>
      <c r="H1" s="47" t="s">
        <v>6</v>
      </c>
      <c r="I1" s="47"/>
      <c r="J1" s="47" t="s">
        <v>7</v>
      </c>
      <c r="K1" s="47"/>
      <c r="L1" s="47" t="s">
        <v>8</v>
      </c>
      <c r="M1" s="47"/>
      <c r="N1" s="47" t="s">
        <v>9</v>
      </c>
      <c r="O1" s="47"/>
      <c r="P1" s="47" t="s">
        <v>10</v>
      </c>
      <c r="Q1" s="47"/>
      <c r="R1" s="47" t="s">
        <v>11</v>
      </c>
      <c r="S1" s="47"/>
      <c r="AF1" s="8" t="s">
        <v>230</v>
      </c>
      <c r="AG1" s="10">
        <v>45838</v>
      </c>
    </row>
    <row r="2" spans="1:33" ht="11.1" customHeight="1">
      <c r="A2" s="48"/>
      <c r="B2" s="49"/>
      <c r="C2" s="2" t="s">
        <v>12</v>
      </c>
      <c r="D2" s="2" t="s">
        <v>13</v>
      </c>
      <c r="E2" s="2" t="s">
        <v>14</v>
      </c>
      <c r="F2" s="3" t="s">
        <v>12</v>
      </c>
      <c r="G2" s="3" t="s">
        <v>13</v>
      </c>
      <c r="H2" s="3" t="s">
        <v>12</v>
      </c>
      <c r="I2" s="3" t="s">
        <v>13</v>
      </c>
      <c r="J2" s="3" t="s">
        <v>12</v>
      </c>
      <c r="K2" s="3" t="s">
        <v>13</v>
      </c>
      <c r="L2" s="3" t="s">
        <v>12</v>
      </c>
      <c r="M2" s="3" t="s">
        <v>13</v>
      </c>
      <c r="N2" s="3" t="s">
        <v>12</v>
      </c>
      <c r="O2" s="3" t="s">
        <v>13</v>
      </c>
      <c r="P2" s="3" t="s">
        <v>12</v>
      </c>
      <c r="Q2" s="3" t="s">
        <v>13</v>
      </c>
      <c r="R2" s="3" t="s">
        <v>12</v>
      </c>
      <c r="S2" s="3" t="s">
        <v>13</v>
      </c>
      <c r="U2" s="24" t="s">
        <v>5</v>
      </c>
      <c r="V2" s="24" t="s">
        <v>6</v>
      </c>
      <c r="W2" s="24" t="s">
        <v>7</v>
      </c>
      <c r="X2" s="24" t="s">
        <v>8</v>
      </c>
      <c r="Y2" s="24" t="s">
        <v>9</v>
      </c>
      <c r="Z2" s="24" t="s">
        <v>10</v>
      </c>
      <c r="AA2" s="24" t="s">
        <v>11</v>
      </c>
      <c r="AB2" s="24"/>
      <c r="AC2" s="24" t="s">
        <v>12</v>
      </c>
      <c r="AD2" s="24" t="s">
        <v>13</v>
      </c>
    </row>
    <row r="3" spans="1:33" ht="15.9" customHeight="1">
      <c r="A3" s="4">
        <v>11090001</v>
      </c>
      <c r="B3" s="4" t="str">
        <f>VLOOKUP(A3,Param!A:B,2,FALSE)</f>
        <v>PPC FUXEEN</v>
      </c>
      <c r="C3" s="2">
        <v>85</v>
      </c>
      <c r="D3" s="2">
        <v>14</v>
      </c>
      <c r="E3" s="2">
        <v>99</v>
      </c>
      <c r="F3" s="5">
        <v>10</v>
      </c>
      <c r="G3" s="5">
        <v>2</v>
      </c>
      <c r="H3" s="5">
        <v>16</v>
      </c>
      <c r="I3" s="5">
        <v>1</v>
      </c>
      <c r="J3" s="5">
        <v>10</v>
      </c>
      <c r="K3" s="5">
        <v>2</v>
      </c>
      <c r="L3" s="5">
        <v>5</v>
      </c>
      <c r="M3" s="5">
        <v>2</v>
      </c>
      <c r="N3" s="5">
        <v>5</v>
      </c>
      <c r="O3" s="5">
        <v>3</v>
      </c>
      <c r="P3" s="5">
        <v>12</v>
      </c>
      <c r="Q3" s="5">
        <v>2</v>
      </c>
      <c r="R3" s="5">
        <v>27</v>
      </c>
      <c r="S3" s="5">
        <v>2</v>
      </c>
      <c r="T3" s="1" t="str">
        <f>VLOOKUP(B3,Param!B:E,4,FALSE)</f>
        <v>Ariège</v>
      </c>
      <c r="U3" s="1">
        <f t="shared" ref="U3:U34" si="0">F3+G3</f>
        <v>12</v>
      </c>
      <c r="V3" s="1">
        <f t="shared" ref="V3:V34" si="1">I3+H3</f>
        <v>17</v>
      </c>
      <c r="W3" s="1">
        <f t="shared" ref="W3:W34" si="2">J3+K3</f>
        <v>12</v>
      </c>
      <c r="X3" s="1">
        <f t="shared" ref="X3:X34" si="3">L3+M3</f>
        <v>7</v>
      </c>
      <c r="Y3" s="1">
        <f t="shared" ref="Y3:Y34" si="4">N3+O3</f>
        <v>8</v>
      </c>
      <c r="Z3" s="1">
        <f t="shared" ref="Z3:Z34" si="5">P3+Q3</f>
        <v>14</v>
      </c>
      <c r="AA3" s="1">
        <f t="shared" ref="AA3:AA34" si="6">R3+S3</f>
        <v>29</v>
      </c>
      <c r="AC3" s="1">
        <f t="shared" ref="AC3:AC34" si="7">C3</f>
        <v>85</v>
      </c>
      <c r="AD3" s="1">
        <f t="shared" ref="AD3:AD34" si="8">D3</f>
        <v>14</v>
      </c>
    </row>
    <row r="4" spans="1:33" ht="15.9" customHeight="1">
      <c r="A4" s="4">
        <v>11090002</v>
      </c>
      <c r="B4" s="4" t="str">
        <f>VLOOKUP(A4,Param!A:B,2,FALSE)</f>
        <v>CP ST GIRONNAIS</v>
      </c>
      <c r="C4" s="2">
        <v>86</v>
      </c>
      <c r="D4" s="2">
        <v>10</v>
      </c>
      <c r="E4" s="2">
        <v>96</v>
      </c>
      <c r="F4" s="5">
        <v>7</v>
      </c>
      <c r="G4" s="5">
        <v>0</v>
      </c>
      <c r="H4" s="5">
        <v>16</v>
      </c>
      <c r="I4" s="5">
        <v>0</v>
      </c>
      <c r="J4" s="5">
        <v>3</v>
      </c>
      <c r="K4" s="5">
        <v>1</v>
      </c>
      <c r="L4" s="5">
        <v>6</v>
      </c>
      <c r="M4" s="5">
        <v>1</v>
      </c>
      <c r="N4" s="5">
        <v>5</v>
      </c>
      <c r="O4" s="5">
        <v>1</v>
      </c>
      <c r="P4" s="5">
        <v>11</v>
      </c>
      <c r="Q4" s="5">
        <v>2</v>
      </c>
      <c r="R4" s="5">
        <v>38</v>
      </c>
      <c r="S4" s="5">
        <v>5</v>
      </c>
      <c r="T4" s="1" t="str">
        <f>VLOOKUP(B4,Param!B:E,4,FALSE)</f>
        <v>Ariège</v>
      </c>
      <c r="U4" s="1">
        <f t="shared" si="0"/>
        <v>7</v>
      </c>
      <c r="V4" s="1">
        <f t="shared" si="1"/>
        <v>16</v>
      </c>
      <c r="W4" s="1">
        <f t="shared" si="2"/>
        <v>4</v>
      </c>
      <c r="X4" s="1">
        <f t="shared" si="3"/>
        <v>7</v>
      </c>
      <c r="Y4" s="1">
        <f t="shared" si="4"/>
        <v>6</v>
      </c>
      <c r="Z4" s="1">
        <f t="shared" si="5"/>
        <v>13</v>
      </c>
      <c r="AA4" s="1">
        <f t="shared" si="6"/>
        <v>43</v>
      </c>
      <c r="AC4" s="1">
        <f t="shared" si="7"/>
        <v>86</v>
      </c>
      <c r="AD4" s="1">
        <f t="shared" si="8"/>
        <v>10</v>
      </c>
    </row>
    <row r="5" spans="1:33" ht="15.9" customHeight="1">
      <c r="A5" s="4">
        <v>11090009</v>
      </c>
      <c r="B5" s="4" t="str">
        <f>VLOOKUP(A5,Param!A:B,2,FALSE)</f>
        <v>PPC APPAMEEN</v>
      </c>
      <c r="C5" s="2">
        <v>17</v>
      </c>
      <c r="D5" s="2">
        <v>1</v>
      </c>
      <c r="E5" s="2">
        <v>18</v>
      </c>
      <c r="F5" s="5">
        <v>0</v>
      </c>
      <c r="G5" s="5">
        <v>0</v>
      </c>
      <c r="H5" s="5">
        <v>2</v>
      </c>
      <c r="I5" s="5">
        <v>0</v>
      </c>
      <c r="J5" s="5">
        <v>5</v>
      </c>
      <c r="K5" s="5">
        <v>0</v>
      </c>
      <c r="L5" s="5">
        <v>1</v>
      </c>
      <c r="M5" s="5">
        <v>0</v>
      </c>
      <c r="N5" s="5">
        <v>1</v>
      </c>
      <c r="O5" s="5">
        <v>0</v>
      </c>
      <c r="P5" s="5">
        <v>2</v>
      </c>
      <c r="Q5" s="5">
        <v>0</v>
      </c>
      <c r="R5" s="5">
        <v>6</v>
      </c>
      <c r="S5" s="5">
        <v>1</v>
      </c>
      <c r="T5" s="1" t="str">
        <f>VLOOKUP(B5,Param!B:E,4,FALSE)</f>
        <v>Ariège</v>
      </c>
      <c r="U5" s="1">
        <f t="shared" si="0"/>
        <v>0</v>
      </c>
      <c r="V5" s="1">
        <f t="shared" si="1"/>
        <v>2</v>
      </c>
      <c r="W5" s="1">
        <f t="shared" si="2"/>
        <v>5</v>
      </c>
      <c r="X5" s="1">
        <f t="shared" si="3"/>
        <v>1</v>
      </c>
      <c r="Y5" s="1">
        <f t="shared" si="4"/>
        <v>1</v>
      </c>
      <c r="Z5" s="1">
        <f t="shared" si="5"/>
        <v>2</v>
      </c>
      <c r="AA5" s="1">
        <f t="shared" si="6"/>
        <v>7</v>
      </c>
      <c r="AC5" s="1">
        <f t="shared" si="7"/>
        <v>17</v>
      </c>
      <c r="AD5" s="1">
        <f t="shared" si="8"/>
        <v>1</v>
      </c>
    </row>
    <row r="6" spans="1:33" ht="15.9" customHeight="1">
      <c r="A6" s="4">
        <v>11090014</v>
      </c>
      <c r="B6" s="4" t="str">
        <f>VLOOKUP(A6,Param!A:B,2,FALSE)</f>
        <v>ATT PAYS D OLMES</v>
      </c>
      <c r="C6" s="2">
        <v>29</v>
      </c>
      <c r="D6" s="2">
        <v>7</v>
      </c>
      <c r="E6" s="2">
        <v>36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5</v>
      </c>
      <c r="M6" s="5">
        <v>0</v>
      </c>
      <c r="N6" s="5">
        <v>1</v>
      </c>
      <c r="O6" s="5">
        <v>0</v>
      </c>
      <c r="P6" s="5">
        <v>4</v>
      </c>
      <c r="Q6" s="5">
        <v>1</v>
      </c>
      <c r="R6" s="5">
        <v>19</v>
      </c>
      <c r="S6" s="5">
        <v>6</v>
      </c>
      <c r="T6" s="1" t="str">
        <f>VLOOKUP(B6,Param!B:E,4,FALSE)</f>
        <v>Ariège</v>
      </c>
      <c r="U6" s="1">
        <f t="shared" si="0"/>
        <v>0</v>
      </c>
      <c r="V6" s="1">
        <f t="shared" si="1"/>
        <v>0</v>
      </c>
      <c r="W6" s="1">
        <f t="shared" si="2"/>
        <v>0</v>
      </c>
      <c r="X6" s="1">
        <f t="shared" si="3"/>
        <v>5</v>
      </c>
      <c r="Y6" s="1">
        <f t="shared" si="4"/>
        <v>1</v>
      </c>
      <c r="Z6" s="1">
        <f t="shared" si="5"/>
        <v>5</v>
      </c>
      <c r="AA6" s="1">
        <f t="shared" si="6"/>
        <v>25</v>
      </c>
      <c r="AC6" s="1">
        <f t="shared" si="7"/>
        <v>29</v>
      </c>
      <c r="AD6" s="1">
        <f t="shared" si="8"/>
        <v>7</v>
      </c>
    </row>
    <row r="7" spans="1:33" ht="15.9" customHeight="1">
      <c r="A7" s="4">
        <v>11090019</v>
      </c>
      <c r="B7" s="4" t="str">
        <f>VLOOKUP(A7,Param!A:B,2,FALSE)</f>
        <v>TENNIS DE TABLE CRITOURIEN</v>
      </c>
      <c r="C7" s="2">
        <v>73</v>
      </c>
      <c r="D7" s="2">
        <v>14</v>
      </c>
      <c r="E7" s="2">
        <v>87</v>
      </c>
      <c r="F7" s="5">
        <v>2</v>
      </c>
      <c r="G7" s="5">
        <v>1</v>
      </c>
      <c r="H7" s="5">
        <v>4</v>
      </c>
      <c r="I7" s="5">
        <v>1</v>
      </c>
      <c r="J7" s="5">
        <v>9</v>
      </c>
      <c r="K7" s="5">
        <v>1</v>
      </c>
      <c r="L7" s="5">
        <v>8</v>
      </c>
      <c r="M7" s="5">
        <v>0</v>
      </c>
      <c r="N7" s="5">
        <v>3</v>
      </c>
      <c r="O7" s="5">
        <v>0</v>
      </c>
      <c r="P7" s="5">
        <v>12</v>
      </c>
      <c r="Q7" s="5">
        <v>3</v>
      </c>
      <c r="R7" s="5">
        <v>35</v>
      </c>
      <c r="S7" s="5">
        <v>8</v>
      </c>
      <c r="T7" s="1" t="str">
        <f>VLOOKUP(B7,Param!B:E,4,FALSE)</f>
        <v>Ariège</v>
      </c>
      <c r="U7" s="1">
        <f t="shared" si="0"/>
        <v>3</v>
      </c>
      <c r="V7" s="1">
        <f t="shared" si="1"/>
        <v>5</v>
      </c>
      <c r="W7" s="1">
        <f t="shared" si="2"/>
        <v>10</v>
      </c>
      <c r="X7" s="1">
        <f t="shared" si="3"/>
        <v>8</v>
      </c>
      <c r="Y7" s="1">
        <f t="shared" si="4"/>
        <v>3</v>
      </c>
      <c r="Z7" s="1">
        <f t="shared" si="5"/>
        <v>15</v>
      </c>
      <c r="AA7" s="1">
        <f t="shared" si="6"/>
        <v>43</v>
      </c>
      <c r="AC7" s="1">
        <f t="shared" si="7"/>
        <v>73</v>
      </c>
      <c r="AD7" s="1">
        <f t="shared" si="8"/>
        <v>14</v>
      </c>
    </row>
    <row r="8" spans="1:33" ht="15.9" customHeight="1">
      <c r="A8" s="4">
        <v>11110001</v>
      </c>
      <c r="B8" s="4" t="str">
        <f>VLOOKUP(A8,Param!A:B,2,FALSE)</f>
        <v>NEVIAN TT 2001</v>
      </c>
      <c r="C8" s="2">
        <v>26</v>
      </c>
      <c r="D8" s="2">
        <v>9</v>
      </c>
      <c r="E8" s="2">
        <v>35</v>
      </c>
      <c r="F8" s="5">
        <v>0</v>
      </c>
      <c r="G8" s="5">
        <v>0</v>
      </c>
      <c r="H8" s="5">
        <v>0</v>
      </c>
      <c r="I8" s="5">
        <v>1</v>
      </c>
      <c r="J8" s="5">
        <v>2</v>
      </c>
      <c r="K8" s="5">
        <v>0</v>
      </c>
      <c r="L8" s="5">
        <v>2</v>
      </c>
      <c r="M8" s="5">
        <v>0</v>
      </c>
      <c r="N8" s="5">
        <v>3</v>
      </c>
      <c r="O8" s="5">
        <v>1</v>
      </c>
      <c r="P8" s="5">
        <v>3</v>
      </c>
      <c r="Q8" s="5">
        <v>0</v>
      </c>
      <c r="R8" s="5">
        <v>16</v>
      </c>
      <c r="S8" s="5">
        <v>7</v>
      </c>
      <c r="T8" s="1" t="str">
        <f>VLOOKUP(B8,Param!B:E,4,FALSE)</f>
        <v>Aude</v>
      </c>
      <c r="U8" s="1">
        <f t="shared" si="0"/>
        <v>0</v>
      </c>
      <c r="V8" s="1">
        <f t="shared" si="1"/>
        <v>1</v>
      </c>
      <c r="W8" s="1">
        <f t="shared" si="2"/>
        <v>2</v>
      </c>
      <c r="X8" s="1">
        <f t="shared" si="3"/>
        <v>2</v>
      </c>
      <c r="Y8" s="1">
        <f t="shared" si="4"/>
        <v>4</v>
      </c>
      <c r="Z8" s="1">
        <f t="shared" si="5"/>
        <v>3</v>
      </c>
      <c r="AA8" s="1">
        <f t="shared" si="6"/>
        <v>23</v>
      </c>
      <c r="AC8" s="1">
        <f t="shared" si="7"/>
        <v>26</v>
      </c>
      <c r="AD8" s="1">
        <f t="shared" si="8"/>
        <v>9</v>
      </c>
    </row>
    <row r="9" spans="1:33" ht="15.9" customHeight="1">
      <c r="A9" s="4">
        <v>11110009</v>
      </c>
      <c r="B9" s="4" t="str">
        <f>VLOOKUP(A9,Param!A:B,2,FALSE)</f>
        <v>LIMOUX TT</v>
      </c>
      <c r="C9" s="2">
        <v>41</v>
      </c>
      <c r="D9" s="2">
        <v>3</v>
      </c>
      <c r="E9" s="2">
        <v>44</v>
      </c>
      <c r="F9" s="5">
        <v>0</v>
      </c>
      <c r="G9" s="5">
        <v>0</v>
      </c>
      <c r="H9" s="5">
        <v>2</v>
      </c>
      <c r="I9" s="5">
        <v>1</v>
      </c>
      <c r="J9" s="5">
        <v>7</v>
      </c>
      <c r="K9" s="5">
        <v>0</v>
      </c>
      <c r="L9" s="5">
        <v>4</v>
      </c>
      <c r="M9" s="5">
        <v>0</v>
      </c>
      <c r="N9" s="5">
        <v>1</v>
      </c>
      <c r="O9" s="5">
        <v>0</v>
      </c>
      <c r="P9" s="5">
        <v>8</v>
      </c>
      <c r="Q9" s="5">
        <v>1</v>
      </c>
      <c r="R9" s="5">
        <v>19</v>
      </c>
      <c r="S9" s="5">
        <v>1</v>
      </c>
      <c r="T9" s="1" t="str">
        <f>VLOOKUP(B9,Param!B:E,4,FALSE)</f>
        <v>Aude</v>
      </c>
      <c r="U9" s="1">
        <f t="shared" si="0"/>
        <v>0</v>
      </c>
      <c r="V9" s="1">
        <f t="shared" si="1"/>
        <v>3</v>
      </c>
      <c r="W9" s="1">
        <f t="shared" si="2"/>
        <v>7</v>
      </c>
      <c r="X9" s="1">
        <f t="shared" si="3"/>
        <v>4</v>
      </c>
      <c r="Y9" s="1">
        <f t="shared" si="4"/>
        <v>1</v>
      </c>
      <c r="Z9" s="1">
        <f t="shared" si="5"/>
        <v>9</v>
      </c>
      <c r="AA9" s="1">
        <f t="shared" si="6"/>
        <v>20</v>
      </c>
      <c r="AC9" s="1">
        <f t="shared" si="7"/>
        <v>41</v>
      </c>
      <c r="AD9" s="1">
        <f t="shared" si="8"/>
        <v>3</v>
      </c>
    </row>
    <row r="10" spans="1:33" ht="15.9" customHeight="1">
      <c r="A10" s="4">
        <v>11110013</v>
      </c>
      <c r="B10" s="4" t="str">
        <f>VLOOKUP(A10,Param!A:B,2,FALSE)</f>
        <v>TREBES  TT</v>
      </c>
      <c r="C10" s="2">
        <v>72</v>
      </c>
      <c r="D10" s="2">
        <v>9</v>
      </c>
      <c r="E10" s="2">
        <v>81</v>
      </c>
      <c r="F10" s="5">
        <v>1</v>
      </c>
      <c r="G10" s="5">
        <v>0</v>
      </c>
      <c r="H10" s="5">
        <v>10</v>
      </c>
      <c r="I10" s="5">
        <v>3</v>
      </c>
      <c r="J10" s="5">
        <v>5</v>
      </c>
      <c r="K10" s="5">
        <v>1</v>
      </c>
      <c r="L10" s="5">
        <v>4</v>
      </c>
      <c r="M10" s="5">
        <v>0</v>
      </c>
      <c r="N10" s="5">
        <v>2</v>
      </c>
      <c r="O10" s="5">
        <v>0</v>
      </c>
      <c r="P10" s="5">
        <v>10</v>
      </c>
      <c r="Q10" s="5">
        <v>1</v>
      </c>
      <c r="R10" s="5">
        <v>40</v>
      </c>
      <c r="S10" s="5">
        <v>4</v>
      </c>
      <c r="T10" s="1" t="str">
        <f>VLOOKUP(B10,Param!B:E,4,FALSE)</f>
        <v>Aude</v>
      </c>
      <c r="U10" s="1">
        <f t="shared" si="0"/>
        <v>1</v>
      </c>
      <c r="V10" s="1">
        <f t="shared" si="1"/>
        <v>13</v>
      </c>
      <c r="W10" s="1">
        <f t="shared" si="2"/>
        <v>6</v>
      </c>
      <c r="X10" s="1">
        <f t="shared" si="3"/>
        <v>4</v>
      </c>
      <c r="Y10" s="1">
        <f t="shared" si="4"/>
        <v>2</v>
      </c>
      <c r="Z10" s="1">
        <f t="shared" si="5"/>
        <v>11</v>
      </c>
      <c r="AA10" s="1">
        <f t="shared" si="6"/>
        <v>44</v>
      </c>
      <c r="AC10" s="1">
        <f t="shared" si="7"/>
        <v>72</v>
      </c>
      <c r="AD10" s="1">
        <f t="shared" si="8"/>
        <v>9</v>
      </c>
    </row>
    <row r="11" spans="1:33" ht="15.9" customHeight="1">
      <c r="A11" s="4">
        <v>11110015</v>
      </c>
      <c r="B11" s="4" t="str">
        <f>VLOOKUP(A11,Param!A:B,2,FALSE)</f>
        <v>LEZIGNAN CORBIERES MJC TT</v>
      </c>
      <c r="C11" s="2">
        <v>43</v>
      </c>
      <c r="D11" s="2">
        <v>6</v>
      </c>
      <c r="E11" s="2">
        <v>49</v>
      </c>
      <c r="F11" s="5">
        <v>1</v>
      </c>
      <c r="G11" s="5">
        <v>0</v>
      </c>
      <c r="H11" s="5">
        <v>6</v>
      </c>
      <c r="I11" s="5">
        <v>2</v>
      </c>
      <c r="J11" s="5">
        <v>7</v>
      </c>
      <c r="K11" s="5">
        <v>0</v>
      </c>
      <c r="L11" s="5">
        <v>5</v>
      </c>
      <c r="M11" s="5">
        <v>0</v>
      </c>
      <c r="N11" s="5">
        <v>1</v>
      </c>
      <c r="O11" s="5">
        <v>0</v>
      </c>
      <c r="P11" s="5">
        <v>7</v>
      </c>
      <c r="Q11" s="5">
        <v>1</v>
      </c>
      <c r="R11" s="5">
        <v>16</v>
      </c>
      <c r="S11" s="5">
        <v>3</v>
      </c>
      <c r="T11" s="1" t="str">
        <f>VLOOKUP(B11,Param!B:E,4,FALSE)</f>
        <v>Aude</v>
      </c>
      <c r="U11" s="1">
        <f t="shared" si="0"/>
        <v>1</v>
      </c>
      <c r="V11" s="1">
        <f t="shared" si="1"/>
        <v>8</v>
      </c>
      <c r="W11" s="1">
        <f t="shared" si="2"/>
        <v>7</v>
      </c>
      <c r="X11" s="1">
        <f t="shared" si="3"/>
        <v>5</v>
      </c>
      <c r="Y11" s="1">
        <f t="shared" si="4"/>
        <v>1</v>
      </c>
      <c r="Z11" s="1">
        <f t="shared" si="5"/>
        <v>8</v>
      </c>
      <c r="AA11" s="1">
        <f t="shared" si="6"/>
        <v>19</v>
      </c>
      <c r="AC11" s="1">
        <f t="shared" si="7"/>
        <v>43</v>
      </c>
      <c r="AD11" s="1">
        <f t="shared" si="8"/>
        <v>6</v>
      </c>
    </row>
    <row r="12" spans="1:33" ht="15.9" customHeight="1">
      <c r="A12" s="4">
        <v>11110023</v>
      </c>
      <c r="B12" s="4" t="str">
        <f>VLOOKUP(A12,Param!A:B,2,FALSE)</f>
        <v>CARCASSONNE MJC PONGISTE</v>
      </c>
      <c r="C12" s="2">
        <v>47</v>
      </c>
      <c r="D12" s="2">
        <v>8</v>
      </c>
      <c r="E12" s="2">
        <v>55</v>
      </c>
      <c r="F12" s="5">
        <v>0</v>
      </c>
      <c r="G12" s="5">
        <v>0</v>
      </c>
      <c r="H12" s="5">
        <v>2</v>
      </c>
      <c r="I12" s="5">
        <v>1</v>
      </c>
      <c r="J12" s="5">
        <v>4</v>
      </c>
      <c r="K12" s="5">
        <v>2</v>
      </c>
      <c r="L12" s="5">
        <v>10</v>
      </c>
      <c r="M12" s="5">
        <v>0</v>
      </c>
      <c r="N12" s="5">
        <v>1</v>
      </c>
      <c r="O12" s="5">
        <v>1</v>
      </c>
      <c r="P12" s="5">
        <v>5</v>
      </c>
      <c r="Q12" s="5">
        <v>0</v>
      </c>
      <c r="R12" s="5">
        <v>25</v>
      </c>
      <c r="S12" s="5">
        <v>4</v>
      </c>
      <c r="T12" s="1" t="str">
        <f>VLOOKUP(B12,Param!B:E,4,FALSE)</f>
        <v>Aude</v>
      </c>
      <c r="U12" s="1">
        <f t="shared" si="0"/>
        <v>0</v>
      </c>
      <c r="V12" s="1">
        <f t="shared" si="1"/>
        <v>3</v>
      </c>
      <c r="W12" s="1">
        <f t="shared" si="2"/>
        <v>6</v>
      </c>
      <c r="X12" s="1">
        <f t="shared" si="3"/>
        <v>10</v>
      </c>
      <c r="Y12" s="1">
        <f t="shared" si="4"/>
        <v>2</v>
      </c>
      <c r="Z12" s="1">
        <f t="shared" si="5"/>
        <v>5</v>
      </c>
      <c r="AA12" s="1">
        <f t="shared" si="6"/>
        <v>29</v>
      </c>
      <c r="AC12" s="1">
        <f t="shared" si="7"/>
        <v>47</v>
      </c>
      <c r="AD12" s="1">
        <f t="shared" si="8"/>
        <v>8</v>
      </c>
    </row>
    <row r="13" spans="1:33" ht="15.9" customHeight="1">
      <c r="A13" s="4">
        <v>11110024</v>
      </c>
      <c r="B13" s="4" t="str">
        <f>VLOOKUP(A13,Param!A:B,2,FALSE)</f>
        <v>MJC GRUISSAN TENNIS DE TABLE</v>
      </c>
      <c r="C13" s="2">
        <v>19</v>
      </c>
      <c r="D13" s="2">
        <v>10</v>
      </c>
      <c r="E13" s="2">
        <v>29</v>
      </c>
      <c r="F13" s="5">
        <v>0</v>
      </c>
      <c r="G13" s="5">
        <v>0</v>
      </c>
      <c r="H13" s="5">
        <v>0</v>
      </c>
      <c r="I13" s="5">
        <v>0</v>
      </c>
      <c r="J13" s="5">
        <v>3</v>
      </c>
      <c r="K13" s="5">
        <v>0</v>
      </c>
      <c r="L13" s="5">
        <v>0</v>
      </c>
      <c r="M13" s="5">
        <v>1</v>
      </c>
      <c r="N13" s="5">
        <v>0</v>
      </c>
      <c r="O13" s="5">
        <v>0</v>
      </c>
      <c r="P13" s="5">
        <v>2</v>
      </c>
      <c r="Q13" s="5">
        <v>0</v>
      </c>
      <c r="R13" s="5">
        <v>14</v>
      </c>
      <c r="S13" s="5">
        <v>9</v>
      </c>
      <c r="T13" s="1" t="str">
        <f>VLOOKUP(B13,Param!B:E,4,FALSE)</f>
        <v>Aude</v>
      </c>
      <c r="U13" s="1">
        <f t="shared" si="0"/>
        <v>0</v>
      </c>
      <c r="V13" s="1">
        <f t="shared" si="1"/>
        <v>0</v>
      </c>
      <c r="W13" s="1">
        <f t="shared" si="2"/>
        <v>3</v>
      </c>
      <c r="X13" s="1">
        <f t="shared" si="3"/>
        <v>1</v>
      </c>
      <c r="Y13" s="1">
        <f t="shared" si="4"/>
        <v>0</v>
      </c>
      <c r="Z13" s="1">
        <f t="shared" si="5"/>
        <v>2</v>
      </c>
      <c r="AA13" s="1">
        <f t="shared" si="6"/>
        <v>23</v>
      </c>
      <c r="AC13" s="1">
        <f t="shared" si="7"/>
        <v>19</v>
      </c>
      <c r="AD13" s="1">
        <f t="shared" si="8"/>
        <v>10</v>
      </c>
    </row>
    <row r="14" spans="1:33" ht="15.9" customHeight="1">
      <c r="A14" s="4">
        <v>11110027</v>
      </c>
      <c r="B14" s="4" t="str">
        <f>VLOOKUP(A14,Param!A:B,2,FALSE)</f>
        <v>NARBONNE Tennis de Table</v>
      </c>
      <c r="C14" s="2">
        <v>124</v>
      </c>
      <c r="D14" s="2">
        <v>16</v>
      </c>
      <c r="E14" s="2">
        <v>140</v>
      </c>
      <c r="F14" s="5">
        <v>8</v>
      </c>
      <c r="G14" s="5">
        <v>0</v>
      </c>
      <c r="H14" s="5">
        <v>9</v>
      </c>
      <c r="I14" s="5">
        <v>0</v>
      </c>
      <c r="J14" s="5">
        <v>14</v>
      </c>
      <c r="K14" s="5">
        <v>2</v>
      </c>
      <c r="L14" s="5">
        <v>10</v>
      </c>
      <c r="M14" s="5">
        <v>0</v>
      </c>
      <c r="N14" s="5">
        <v>10</v>
      </c>
      <c r="O14" s="5">
        <v>1</v>
      </c>
      <c r="P14" s="5">
        <v>25</v>
      </c>
      <c r="Q14" s="5">
        <v>4</v>
      </c>
      <c r="R14" s="5">
        <v>48</v>
      </c>
      <c r="S14" s="5">
        <v>9</v>
      </c>
      <c r="T14" s="1" t="str">
        <f>VLOOKUP(B14,Param!B:E,4,FALSE)</f>
        <v>Aude</v>
      </c>
      <c r="U14" s="1">
        <f t="shared" si="0"/>
        <v>8</v>
      </c>
      <c r="V14" s="1">
        <f t="shared" si="1"/>
        <v>9</v>
      </c>
      <c r="W14" s="1">
        <f t="shared" si="2"/>
        <v>16</v>
      </c>
      <c r="X14" s="1">
        <f t="shared" si="3"/>
        <v>10</v>
      </c>
      <c r="Y14" s="1">
        <f t="shared" si="4"/>
        <v>11</v>
      </c>
      <c r="Z14" s="1">
        <f t="shared" si="5"/>
        <v>29</v>
      </c>
      <c r="AA14" s="1">
        <f t="shared" si="6"/>
        <v>57</v>
      </c>
      <c r="AC14" s="1">
        <f t="shared" si="7"/>
        <v>124</v>
      </c>
      <c r="AD14" s="1">
        <f t="shared" si="8"/>
        <v>16</v>
      </c>
    </row>
    <row r="15" spans="1:33" ht="15.9" customHeight="1">
      <c r="A15" s="4">
        <v>11110028</v>
      </c>
      <c r="B15" s="4" t="str">
        <f>VLOOKUP(A15,Param!A:B,2,FALSE)</f>
        <v>CAVES LEUCATE TENNIS DE TABLE</v>
      </c>
      <c r="C15" s="2">
        <v>19</v>
      </c>
      <c r="D15" s="2">
        <v>2</v>
      </c>
      <c r="E15" s="2">
        <v>21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1</v>
      </c>
      <c r="M15" s="5">
        <v>0</v>
      </c>
      <c r="N15" s="5">
        <v>1</v>
      </c>
      <c r="O15" s="5">
        <v>0</v>
      </c>
      <c r="P15" s="5">
        <v>4</v>
      </c>
      <c r="Q15" s="5">
        <v>0</v>
      </c>
      <c r="R15" s="5">
        <v>13</v>
      </c>
      <c r="S15" s="5">
        <v>2</v>
      </c>
      <c r="T15" s="1" t="str">
        <f>VLOOKUP(B15,Param!B:E,4,FALSE)</f>
        <v>Aude</v>
      </c>
      <c r="U15" s="1">
        <f t="shared" si="0"/>
        <v>0</v>
      </c>
      <c r="V15" s="1">
        <f t="shared" si="1"/>
        <v>0</v>
      </c>
      <c r="W15" s="1">
        <f t="shared" si="2"/>
        <v>0</v>
      </c>
      <c r="X15" s="1">
        <f t="shared" si="3"/>
        <v>1</v>
      </c>
      <c r="Y15" s="1">
        <f t="shared" si="4"/>
        <v>1</v>
      </c>
      <c r="Z15" s="1">
        <f t="shared" si="5"/>
        <v>4</v>
      </c>
      <c r="AA15" s="1">
        <f t="shared" si="6"/>
        <v>15</v>
      </c>
      <c r="AC15" s="1">
        <f t="shared" si="7"/>
        <v>19</v>
      </c>
      <c r="AD15" s="1">
        <f t="shared" si="8"/>
        <v>2</v>
      </c>
    </row>
    <row r="16" spans="1:33" ht="15.9" customHeight="1">
      <c r="A16" s="4">
        <v>11110029</v>
      </c>
      <c r="B16" s="4" t="str">
        <f>VLOOKUP(A16,Param!A:B,2,FALSE)</f>
        <v>Tennis De Table Village Passion</v>
      </c>
      <c r="C16" s="2">
        <v>26</v>
      </c>
      <c r="D16" s="2">
        <v>3</v>
      </c>
      <c r="E16" s="2">
        <v>29</v>
      </c>
      <c r="F16" s="5">
        <v>0</v>
      </c>
      <c r="G16" s="5">
        <v>0</v>
      </c>
      <c r="H16" s="5">
        <v>2</v>
      </c>
      <c r="I16" s="5">
        <v>0</v>
      </c>
      <c r="J16" s="5">
        <v>3</v>
      </c>
      <c r="K16" s="5">
        <v>0</v>
      </c>
      <c r="L16" s="5">
        <v>4</v>
      </c>
      <c r="M16" s="5">
        <v>0</v>
      </c>
      <c r="N16" s="5">
        <v>1</v>
      </c>
      <c r="O16" s="5">
        <v>0</v>
      </c>
      <c r="P16" s="5">
        <v>0</v>
      </c>
      <c r="Q16" s="5">
        <v>0</v>
      </c>
      <c r="R16" s="5">
        <v>16</v>
      </c>
      <c r="S16" s="5">
        <v>3</v>
      </c>
      <c r="T16" s="1" t="str">
        <f>VLOOKUP(B16,Param!B:E,4,FALSE)</f>
        <v>Aude</v>
      </c>
      <c r="U16" s="1">
        <f t="shared" si="0"/>
        <v>0</v>
      </c>
      <c r="V16" s="1">
        <f t="shared" si="1"/>
        <v>2</v>
      </c>
      <c r="W16" s="1">
        <f t="shared" si="2"/>
        <v>3</v>
      </c>
      <c r="X16" s="1">
        <f t="shared" si="3"/>
        <v>4</v>
      </c>
      <c r="Y16" s="1">
        <f t="shared" si="4"/>
        <v>1</v>
      </c>
      <c r="Z16" s="1">
        <f t="shared" si="5"/>
        <v>0</v>
      </c>
      <c r="AA16" s="1">
        <f t="shared" si="6"/>
        <v>19</v>
      </c>
      <c r="AC16" s="1">
        <f t="shared" si="7"/>
        <v>26</v>
      </c>
      <c r="AD16" s="1">
        <f t="shared" si="8"/>
        <v>3</v>
      </c>
    </row>
    <row r="17" spans="1:30" ht="15.9" customHeight="1">
      <c r="A17" s="4">
        <v>11110032</v>
      </c>
      <c r="B17" s="4" t="str">
        <f>VLOOKUP(A17,Param!A:B,2,FALSE)</f>
        <v>Sigean Tennis de Table</v>
      </c>
      <c r="C17" s="2">
        <v>21</v>
      </c>
      <c r="D17" s="2">
        <v>1</v>
      </c>
      <c r="E17" s="2">
        <v>22</v>
      </c>
      <c r="F17" s="5">
        <v>0</v>
      </c>
      <c r="G17" s="5">
        <v>0</v>
      </c>
      <c r="H17" s="5">
        <v>1</v>
      </c>
      <c r="I17" s="5">
        <v>0</v>
      </c>
      <c r="J17" s="5">
        <v>5</v>
      </c>
      <c r="K17" s="5">
        <v>0</v>
      </c>
      <c r="L17" s="5">
        <v>2</v>
      </c>
      <c r="M17" s="5">
        <v>0</v>
      </c>
      <c r="N17" s="5">
        <v>0</v>
      </c>
      <c r="O17" s="5">
        <v>0</v>
      </c>
      <c r="P17" s="5">
        <v>2</v>
      </c>
      <c r="Q17" s="5">
        <v>1</v>
      </c>
      <c r="R17" s="5">
        <v>11</v>
      </c>
      <c r="S17" s="5">
        <v>0</v>
      </c>
      <c r="T17" s="1" t="str">
        <f>VLOOKUP(B17,Param!B:E,4,FALSE)</f>
        <v>Aude</v>
      </c>
      <c r="U17" s="1">
        <f t="shared" si="0"/>
        <v>0</v>
      </c>
      <c r="V17" s="1">
        <f t="shared" si="1"/>
        <v>1</v>
      </c>
      <c r="W17" s="1">
        <f t="shared" si="2"/>
        <v>5</v>
      </c>
      <c r="X17" s="1">
        <f t="shared" si="3"/>
        <v>2</v>
      </c>
      <c r="Y17" s="1">
        <f t="shared" si="4"/>
        <v>0</v>
      </c>
      <c r="Z17" s="1">
        <f t="shared" si="5"/>
        <v>3</v>
      </c>
      <c r="AA17" s="1">
        <f t="shared" si="6"/>
        <v>11</v>
      </c>
      <c r="AC17" s="1">
        <f t="shared" si="7"/>
        <v>21</v>
      </c>
      <c r="AD17" s="1">
        <f t="shared" si="8"/>
        <v>1</v>
      </c>
    </row>
    <row r="18" spans="1:30" ht="15.9" customHeight="1">
      <c r="A18" s="4">
        <v>11110033</v>
      </c>
      <c r="B18" s="4" t="str">
        <f>VLOOKUP(A18,Param!A:B,2,FALSE)</f>
        <v>PEXIORA TENNIS DE TABLE</v>
      </c>
      <c r="C18" s="2">
        <v>39</v>
      </c>
      <c r="D18" s="2">
        <v>4</v>
      </c>
      <c r="E18" s="2">
        <v>43</v>
      </c>
      <c r="F18" s="5">
        <v>0</v>
      </c>
      <c r="G18" s="5">
        <v>0</v>
      </c>
      <c r="H18" s="5">
        <v>4</v>
      </c>
      <c r="I18" s="5">
        <v>0</v>
      </c>
      <c r="J18" s="5">
        <v>0</v>
      </c>
      <c r="K18" s="5">
        <v>1</v>
      </c>
      <c r="L18" s="5">
        <v>2</v>
      </c>
      <c r="M18" s="5">
        <v>1</v>
      </c>
      <c r="N18" s="5">
        <v>3</v>
      </c>
      <c r="O18" s="5">
        <v>0</v>
      </c>
      <c r="P18" s="5">
        <v>6</v>
      </c>
      <c r="Q18" s="5">
        <v>0</v>
      </c>
      <c r="R18" s="5">
        <v>24</v>
      </c>
      <c r="S18" s="5">
        <v>2</v>
      </c>
      <c r="T18" s="1" t="str">
        <f>VLOOKUP(B18,Param!B:E,4,FALSE)</f>
        <v>Aude</v>
      </c>
      <c r="U18" s="1">
        <f t="shared" si="0"/>
        <v>0</v>
      </c>
      <c r="V18" s="1">
        <f t="shared" si="1"/>
        <v>4</v>
      </c>
      <c r="W18" s="1">
        <f t="shared" si="2"/>
        <v>1</v>
      </c>
      <c r="X18" s="1">
        <f t="shared" si="3"/>
        <v>3</v>
      </c>
      <c r="Y18" s="1">
        <f t="shared" si="4"/>
        <v>3</v>
      </c>
      <c r="Z18" s="1">
        <f t="shared" si="5"/>
        <v>6</v>
      </c>
      <c r="AA18" s="1">
        <f t="shared" si="6"/>
        <v>26</v>
      </c>
      <c r="AC18" s="1">
        <f t="shared" si="7"/>
        <v>39</v>
      </c>
      <c r="AD18" s="1">
        <f t="shared" si="8"/>
        <v>4</v>
      </c>
    </row>
    <row r="19" spans="1:30" ht="15.9" customHeight="1">
      <c r="A19" s="4">
        <v>11110035</v>
      </c>
      <c r="B19" s="4" t="str">
        <f>VLOOKUP(A19,Param!A:B,2,FALSE)</f>
        <v>LES RAQUETTES MARTYNOLES</v>
      </c>
      <c r="C19" s="2">
        <v>11</v>
      </c>
      <c r="D19" s="2">
        <v>1</v>
      </c>
      <c r="E19" s="2">
        <v>12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1</v>
      </c>
      <c r="M19" s="5">
        <v>0</v>
      </c>
      <c r="N19" s="5">
        <v>0</v>
      </c>
      <c r="O19" s="5">
        <v>0</v>
      </c>
      <c r="P19" s="5">
        <v>1</v>
      </c>
      <c r="Q19" s="5">
        <v>0</v>
      </c>
      <c r="R19" s="5">
        <v>9</v>
      </c>
      <c r="S19" s="5">
        <v>1</v>
      </c>
      <c r="T19" s="1" t="str">
        <f>VLOOKUP(B19,Param!B:E,4,FALSE)</f>
        <v>Aude</v>
      </c>
      <c r="U19" s="1">
        <f t="shared" si="0"/>
        <v>0</v>
      </c>
      <c r="V19" s="1">
        <f t="shared" si="1"/>
        <v>0</v>
      </c>
      <c r="W19" s="1">
        <f t="shared" si="2"/>
        <v>0</v>
      </c>
      <c r="X19" s="1">
        <f t="shared" si="3"/>
        <v>1</v>
      </c>
      <c r="Y19" s="1">
        <f t="shared" si="4"/>
        <v>0</v>
      </c>
      <c r="Z19" s="1">
        <f t="shared" si="5"/>
        <v>1</v>
      </c>
      <c r="AA19" s="1">
        <f t="shared" si="6"/>
        <v>10</v>
      </c>
      <c r="AC19" s="1">
        <f t="shared" si="7"/>
        <v>11</v>
      </c>
      <c r="AD19" s="1">
        <f t="shared" si="8"/>
        <v>1</v>
      </c>
    </row>
    <row r="20" spans="1:30" ht="12.9" customHeight="1">
      <c r="A20" s="4">
        <v>11120004</v>
      </c>
      <c r="B20" s="4" t="str">
        <f>VLOOKUP(A20,Param!A:B,2,FALSE)</f>
        <v>STADE OLYMPIQUE MILLAVOIS</v>
      </c>
      <c r="C20" s="2">
        <v>74</v>
      </c>
      <c r="D20" s="2">
        <v>3</v>
      </c>
      <c r="E20" s="2">
        <v>77</v>
      </c>
      <c r="F20" s="5">
        <v>3</v>
      </c>
      <c r="G20" s="5">
        <v>0</v>
      </c>
      <c r="H20" s="5">
        <v>10</v>
      </c>
      <c r="I20" s="5">
        <v>0</v>
      </c>
      <c r="J20" s="5">
        <v>14</v>
      </c>
      <c r="K20" s="5">
        <v>1</v>
      </c>
      <c r="L20" s="5">
        <v>11</v>
      </c>
      <c r="M20" s="5">
        <v>2</v>
      </c>
      <c r="N20" s="5">
        <v>0</v>
      </c>
      <c r="O20" s="5">
        <v>0</v>
      </c>
      <c r="P20" s="5">
        <v>12</v>
      </c>
      <c r="Q20" s="5">
        <v>0</v>
      </c>
      <c r="R20" s="5">
        <v>24</v>
      </c>
      <c r="S20" s="5">
        <v>0</v>
      </c>
      <c r="T20" s="1" t="str">
        <f>VLOOKUP(B20,Param!B:E,4,FALSE)</f>
        <v>Aveyron</v>
      </c>
      <c r="U20" s="1">
        <f t="shared" si="0"/>
        <v>3</v>
      </c>
      <c r="V20" s="1">
        <f t="shared" si="1"/>
        <v>10</v>
      </c>
      <c r="W20" s="1">
        <f t="shared" si="2"/>
        <v>15</v>
      </c>
      <c r="X20" s="1">
        <f t="shared" si="3"/>
        <v>13</v>
      </c>
      <c r="Y20" s="1">
        <f t="shared" si="4"/>
        <v>0</v>
      </c>
      <c r="Z20" s="1">
        <f t="shared" si="5"/>
        <v>12</v>
      </c>
      <c r="AA20" s="1">
        <f t="shared" si="6"/>
        <v>24</v>
      </c>
      <c r="AC20" s="1">
        <f t="shared" si="7"/>
        <v>74</v>
      </c>
      <c r="AD20" s="1">
        <f t="shared" si="8"/>
        <v>3</v>
      </c>
    </row>
    <row r="21" spans="1:30" ht="15.9" customHeight="1">
      <c r="A21" s="4">
        <v>11120009</v>
      </c>
      <c r="B21" s="4" t="str">
        <f>VLOOKUP(A21,Param!A:B,2,FALSE)</f>
        <v>PING CLUB D'OLEMPS</v>
      </c>
      <c r="C21" s="2">
        <v>37</v>
      </c>
      <c r="D21" s="2">
        <v>2</v>
      </c>
      <c r="E21" s="2">
        <v>39</v>
      </c>
      <c r="F21" s="5">
        <v>2</v>
      </c>
      <c r="G21" s="5">
        <v>1</v>
      </c>
      <c r="H21" s="5">
        <v>5</v>
      </c>
      <c r="I21" s="5">
        <v>0</v>
      </c>
      <c r="J21" s="5">
        <v>5</v>
      </c>
      <c r="K21" s="5">
        <v>0</v>
      </c>
      <c r="L21" s="5">
        <v>3</v>
      </c>
      <c r="M21" s="5">
        <v>0</v>
      </c>
      <c r="N21" s="5">
        <v>1</v>
      </c>
      <c r="O21" s="5">
        <v>0</v>
      </c>
      <c r="P21" s="5">
        <v>8</v>
      </c>
      <c r="Q21" s="5">
        <v>1</v>
      </c>
      <c r="R21" s="5">
        <v>13</v>
      </c>
      <c r="S21" s="5">
        <v>0</v>
      </c>
      <c r="T21" s="1" t="str">
        <f>VLOOKUP(B21,Param!B:E,4,FALSE)</f>
        <v>Aveyron</v>
      </c>
      <c r="U21" s="1">
        <f t="shared" si="0"/>
        <v>3</v>
      </c>
      <c r="V21" s="1">
        <f t="shared" si="1"/>
        <v>5</v>
      </c>
      <c r="W21" s="1">
        <f t="shared" si="2"/>
        <v>5</v>
      </c>
      <c r="X21" s="1">
        <f t="shared" si="3"/>
        <v>3</v>
      </c>
      <c r="Y21" s="1">
        <f t="shared" si="4"/>
        <v>1</v>
      </c>
      <c r="Z21" s="1">
        <f t="shared" si="5"/>
        <v>9</v>
      </c>
      <c r="AA21" s="1">
        <f t="shared" si="6"/>
        <v>13</v>
      </c>
      <c r="AC21" s="1">
        <f t="shared" si="7"/>
        <v>37</v>
      </c>
      <c r="AD21" s="1">
        <f t="shared" si="8"/>
        <v>2</v>
      </c>
    </row>
    <row r="22" spans="1:30" ht="15.9" customHeight="1">
      <c r="A22" s="4">
        <v>11120017</v>
      </c>
      <c r="B22" s="4" t="str">
        <f>VLOOKUP(A22,Param!A:B,2,FALSE)</f>
        <v>ESPALION AVEYRON TENNIS de TA</v>
      </c>
      <c r="C22" s="2">
        <v>92</v>
      </c>
      <c r="D22" s="2">
        <v>35</v>
      </c>
      <c r="E22" s="2">
        <v>127</v>
      </c>
      <c r="F22" s="5">
        <v>8</v>
      </c>
      <c r="G22" s="5">
        <v>2</v>
      </c>
      <c r="H22" s="5">
        <v>5</v>
      </c>
      <c r="I22" s="5">
        <v>2</v>
      </c>
      <c r="J22" s="5">
        <v>8</v>
      </c>
      <c r="K22" s="5">
        <v>1</v>
      </c>
      <c r="L22" s="5">
        <v>8</v>
      </c>
      <c r="M22" s="5">
        <v>0</v>
      </c>
      <c r="N22" s="5">
        <v>4</v>
      </c>
      <c r="O22" s="5">
        <v>1</v>
      </c>
      <c r="P22" s="5">
        <v>13</v>
      </c>
      <c r="Q22" s="5">
        <v>8</v>
      </c>
      <c r="R22" s="5">
        <v>46</v>
      </c>
      <c r="S22" s="5">
        <v>21</v>
      </c>
      <c r="T22" s="1" t="str">
        <f>VLOOKUP(B22,Param!B:E,4,FALSE)</f>
        <v>Aveyron</v>
      </c>
      <c r="U22" s="1">
        <f t="shared" si="0"/>
        <v>10</v>
      </c>
      <c r="V22" s="1">
        <f t="shared" si="1"/>
        <v>7</v>
      </c>
      <c r="W22" s="1">
        <f t="shared" si="2"/>
        <v>9</v>
      </c>
      <c r="X22" s="1">
        <f t="shared" si="3"/>
        <v>8</v>
      </c>
      <c r="Y22" s="1">
        <f t="shared" si="4"/>
        <v>5</v>
      </c>
      <c r="Z22" s="1">
        <f t="shared" si="5"/>
        <v>21</v>
      </c>
      <c r="AA22" s="1">
        <f t="shared" si="6"/>
        <v>67</v>
      </c>
      <c r="AC22" s="1">
        <f t="shared" si="7"/>
        <v>92</v>
      </c>
      <c r="AD22" s="1">
        <f t="shared" si="8"/>
        <v>35</v>
      </c>
    </row>
    <row r="23" spans="1:30" ht="15.9" customHeight="1">
      <c r="A23" s="4">
        <v>11120024</v>
      </c>
      <c r="B23" s="4" t="str">
        <f>VLOOKUP(A23,Param!A:B,2,FALSE)</f>
        <v>T.T.CARCENAC BARAQUEVILLE</v>
      </c>
      <c r="C23" s="2">
        <v>36</v>
      </c>
      <c r="D23" s="2">
        <v>5</v>
      </c>
      <c r="E23" s="2">
        <v>41</v>
      </c>
      <c r="F23" s="5">
        <v>0</v>
      </c>
      <c r="G23" s="5">
        <v>0</v>
      </c>
      <c r="H23" s="5">
        <v>6</v>
      </c>
      <c r="I23" s="5">
        <v>1</v>
      </c>
      <c r="J23" s="5">
        <v>4</v>
      </c>
      <c r="K23" s="5">
        <v>1</v>
      </c>
      <c r="L23" s="5">
        <v>2</v>
      </c>
      <c r="M23" s="5">
        <v>0</v>
      </c>
      <c r="N23" s="5">
        <v>2</v>
      </c>
      <c r="O23" s="5">
        <v>0</v>
      </c>
      <c r="P23" s="5">
        <v>5</v>
      </c>
      <c r="Q23" s="5">
        <v>1</v>
      </c>
      <c r="R23" s="5">
        <v>17</v>
      </c>
      <c r="S23" s="5">
        <v>2</v>
      </c>
      <c r="T23" s="1" t="str">
        <f>VLOOKUP(B23,Param!B:E,4,FALSE)</f>
        <v>Aveyron</v>
      </c>
      <c r="U23" s="1">
        <f t="shared" si="0"/>
        <v>0</v>
      </c>
      <c r="V23" s="1">
        <f t="shared" si="1"/>
        <v>7</v>
      </c>
      <c r="W23" s="1">
        <f t="shared" si="2"/>
        <v>5</v>
      </c>
      <c r="X23" s="1">
        <f t="shared" si="3"/>
        <v>2</v>
      </c>
      <c r="Y23" s="1">
        <f t="shared" si="4"/>
        <v>2</v>
      </c>
      <c r="Z23" s="1">
        <f t="shared" si="5"/>
        <v>6</v>
      </c>
      <c r="AA23" s="1">
        <f t="shared" si="6"/>
        <v>19</v>
      </c>
      <c r="AC23" s="1">
        <f t="shared" si="7"/>
        <v>36</v>
      </c>
      <c r="AD23" s="1">
        <f t="shared" si="8"/>
        <v>5</v>
      </c>
    </row>
    <row r="24" spans="1:30" ht="15.9" customHeight="1">
      <c r="A24" s="4">
        <v>11120026</v>
      </c>
      <c r="B24" s="4" t="str">
        <f>VLOOKUP(A24,Param!A:B,2,FALSE)</f>
        <v>ONET LE CHATEAU T.T.</v>
      </c>
      <c r="C24" s="2">
        <v>66</v>
      </c>
      <c r="D24" s="2">
        <v>1</v>
      </c>
      <c r="E24" s="2">
        <v>67</v>
      </c>
      <c r="F24" s="5">
        <v>0</v>
      </c>
      <c r="G24" s="5">
        <v>0</v>
      </c>
      <c r="H24" s="5">
        <v>7</v>
      </c>
      <c r="I24" s="5">
        <v>0</v>
      </c>
      <c r="J24" s="5">
        <v>6</v>
      </c>
      <c r="K24" s="5">
        <v>0</v>
      </c>
      <c r="L24" s="5">
        <v>12</v>
      </c>
      <c r="M24" s="5">
        <v>0</v>
      </c>
      <c r="N24" s="5">
        <v>6</v>
      </c>
      <c r="O24" s="5">
        <v>0</v>
      </c>
      <c r="P24" s="5">
        <v>12</v>
      </c>
      <c r="Q24" s="5">
        <v>1</v>
      </c>
      <c r="R24" s="5">
        <v>23</v>
      </c>
      <c r="S24" s="5">
        <v>0</v>
      </c>
      <c r="T24" s="1" t="str">
        <f>VLOOKUP(B24,Param!B:E,4,FALSE)</f>
        <v>Aveyron</v>
      </c>
      <c r="U24" s="1">
        <f t="shared" si="0"/>
        <v>0</v>
      </c>
      <c r="V24" s="1">
        <f t="shared" si="1"/>
        <v>7</v>
      </c>
      <c r="W24" s="1">
        <f t="shared" si="2"/>
        <v>6</v>
      </c>
      <c r="X24" s="1">
        <f t="shared" si="3"/>
        <v>12</v>
      </c>
      <c r="Y24" s="1">
        <f t="shared" si="4"/>
        <v>6</v>
      </c>
      <c r="Z24" s="1">
        <f t="shared" si="5"/>
        <v>13</v>
      </c>
      <c r="AA24" s="1">
        <f t="shared" si="6"/>
        <v>23</v>
      </c>
      <c r="AC24" s="1">
        <f t="shared" si="7"/>
        <v>66</v>
      </c>
      <c r="AD24" s="1">
        <f t="shared" si="8"/>
        <v>1</v>
      </c>
    </row>
    <row r="25" spans="1:30" ht="15.9" customHeight="1">
      <c r="A25" s="4">
        <v>11120043</v>
      </c>
      <c r="B25" s="4" t="str">
        <f>VLOOKUP(A25,Param!A:B,2,FALSE)</f>
        <v>PING PONG CAPDENACOIS</v>
      </c>
      <c r="C25" s="2">
        <v>52</v>
      </c>
      <c r="D25" s="2">
        <v>9</v>
      </c>
      <c r="E25" s="2">
        <v>61</v>
      </c>
      <c r="F25" s="5">
        <v>2</v>
      </c>
      <c r="G25" s="5">
        <v>0</v>
      </c>
      <c r="H25" s="5">
        <v>2</v>
      </c>
      <c r="I25" s="5">
        <v>2</v>
      </c>
      <c r="J25" s="5">
        <v>11</v>
      </c>
      <c r="K25" s="5">
        <v>1</v>
      </c>
      <c r="L25" s="5">
        <v>0</v>
      </c>
      <c r="M25" s="5">
        <v>0</v>
      </c>
      <c r="N25" s="5">
        <v>1</v>
      </c>
      <c r="O25" s="5">
        <v>0</v>
      </c>
      <c r="P25" s="5">
        <v>11</v>
      </c>
      <c r="Q25" s="5">
        <v>1</v>
      </c>
      <c r="R25" s="5">
        <v>25</v>
      </c>
      <c r="S25" s="5">
        <v>5</v>
      </c>
      <c r="T25" s="1" t="str">
        <f>VLOOKUP(B25,Param!B:E,4,FALSE)</f>
        <v>Aveyron</v>
      </c>
      <c r="U25" s="1">
        <f t="shared" si="0"/>
        <v>2</v>
      </c>
      <c r="V25" s="1">
        <f t="shared" si="1"/>
        <v>4</v>
      </c>
      <c r="W25" s="1">
        <f t="shared" si="2"/>
        <v>12</v>
      </c>
      <c r="X25" s="1">
        <f t="shared" si="3"/>
        <v>0</v>
      </c>
      <c r="Y25" s="1">
        <f t="shared" si="4"/>
        <v>1</v>
      </c>
      <c r="Z25" s="1">
        <f t="shared" si="5"/>
        <v>12</v>
      </c>
      <c r="AA25" s="1">
        <f t="shared" si="6"/>
        <v>30</v>
      </c>
      <c r="AC25" s="1">
        <f t="shared" si="7"/>
        <v>52</v>
      </c>
      <c r="AD25" s="1">
        <f t="shared" si="8"/>
        <v>9</v>
      </c>
    </row>
    <row r="26" spans="1:30" ht="15.9" customHeight="1">
      <c r="A26" s="4">
        <v>11120045</v>
      </c>
      <c r="B26" s="4" t="str">
        <f>VLOOKUP(A26,Param!A:B,2,FALSE)</f>
        <v>PPC LIOUJACOIS</v>
      </c>
      <c r="C26" s="2">
        <v>60</v>
      </c>
      <c r="D26" s="2">
        <v>7</v>
      </c>
      <c r="E26" s="2">
        <v>67</v>
      </c>
      <c r="F26" s="5">
        <v>1</v>
      </c>
      <c r="G26" s="5">
        <v>0</v>
      </c>
      <c r="H26" s="5">
        <v>7</v>
      </c>
      <c r="I26" s="5">
        <v>1</v>
      </c>
      <c r="J26" s="5">
        <v>3</v>
      </c>
      <c r="K26" s="5">
        <v>0</v>
      </c>
      <c r="L26" s="5">
        <v>13</v>
      </c>
      <c r="M26" s="5">
        <v>1</v>
      </c>
      <c r="N26" s="5">
        <v>6</v>
      </c>
      <c r="O26" s="5">
        <v>1</v>
      </c>
      <c r="P26" s="5">
        <v>9</v>
      </c>
      <c r="Q26" s="5">
        <v>1</v>
      </c>
      <c r="R26" s="5">
        <v>21</v>
      </c>
      <c r="S26" s="5">
        <v>3</v>
      </c>
      <c r="T26" s="1" t="str">
        <f>VLOOKUP(B26,Param!B:E,4,FALSE)</f>
        <v>Aveyron</v>
      </c>
      <c r="U26" s="1">
        <f t="shared" si="0"/>
        <v>1</v>
      </c>
      <c r="V26" s="1">
        <f t="shared" si="1"/>
        <v>8</v>
      </c>
      <c r="W26" s="1">
        <f t="shared" si="2"/>
        <v>3</v>
      </c>
      <c r="X26" s="1">
        <f t="shared" si="3"/>
        <v>14</v>
      </c>
      <c r="Y26" s="1">
        <f t="shared" si="4"/>
        <v>7</v>
      </c>
      <c r="Z26" s="1">
        <f t="shared" si="5"/>
        <v>10</v>
      </c>
      <c r="AA26" s="1">
        <f t="shared" si="6"/>
        <v>24</v>
      </c>
      <c r="AC26" s="1">
        <f t="shared" si="7"/>
        <v>60</v>
      </c>
      <c r="AD26" s="1">
        <f t="shared" si="8"/>
        <v>7</v>
      </c>
    </row>
    <row r="27" spans="1:30" ht="15.9" customHeight="1">
      <c r="A27" s="4">
        <v>11120046</v>
      </c>
      <c r="B27" s="4" t="str">
        <f>VLOOKUP(A27,Param!A:B,2,FALSE)</f>
        <v>TT DECAZEVILLOIS</v>
      </c>
      <c r="C27" s="2">
        <v>24</v>
      </c>
      <c r="D27" s="2">
        <v>5</v>
      </c>
      <c r="E27" s="2">
        <v>29</v>
      </c>
      <c r="F27" s="5">
        <v>0</v>
      </c>
      <c r="G27" s="5">
        <v>1</v>
      </c>
      <c r="H27" s="5">
        <v>7</v>
      </c>
      <c r="I27" s="5">
        <v>1</v>
      </c>
      <c r="J27" s="5">
        <v>5</v>
      </c>
      <c r="K27" s="5">
        <v>0</v>
      </c>
      <c r="L27" s="5">
        <v>5</v>
      </c>
      <c r="M27" s="5">
        <v>1</v>
      </c>
      <c r="N27" s="5">
        <v>0</v>
      </c>
      <c r="O27" s="5">
        <v>1</v>
      </c>
      <c r="P27" s="5">
        <v>1</v>
      </c>
      <c r="Q27" s="5">
        <v>1</v>
      </c>
      <c r="R27" s="5">
        <v>6</v>
      </c>
      <c r="S27" s="5">
        <v>0</v>
      </c>
      <c r="T27" s="1" t="str">
        <f>VLOOKUP(B27,Param!B:E,4,FALSE)</f>
        <v>Aveyron</v>
      </c>
      <c r="U27" s="1">
        <f t="shared" si="0"/>
        <v>1</v>
      </c>
      <c r="V27" s="1">
        <f t="shared" si="1"/>
        <v>8</v>
      </c>
      <c r="W27" s="1">
        <f t="shared" si="2"/>
        <v>5</v>
      </c>
      <c r="X27" s="1">
        <f t="shared" si="3"/>
        <v>6</v>
      </c>
      <c r="Y27" s="1">
        <f t="shared" si="4"/>
        <v>1</v>
      </c>
      <c r="Z27" s="1">
        <f t="shared" si="5"/>
        <v>2</v>
      </c>
      <c r="AA27" s="1">
        <f t="shared" si="6"/>
        <v>6</v>
      </c>
      <c r="AC27" s="1">
        <f t="shared" si="7"/>
        <v>24</v>
      </c>
      <c r="AD27" s="1">
        <f t="shared" si="8"/>
        <v>5</v>
      </c>
    </row>
    <row r="28" spans="1:30" ht="15.9" customHeight="1">
      <c r="A28" s="4">
        <v>11120047</v>
      </c>
      <c r="B28" s="4" t="str">
        <f>VLOOKUP(A28,Param!A:B,2,FALSE)</f>
        <v>PPC VILLEFRANCHOIS</v>
      </c>
      <c r="C28" s="2">
        <v>70</v>
      </c>
      <c r="D28" s="2">
        <v>9</v>
      </c>
      <c r="E28" s="2">
        <v>79</v>
      </c>
      <c r="F28" s="5">
        <v>5</v>
      </c>
      <c r="G28" s="5">
        <v>0</v>
      </c>
      <c r="H28" s="5">
        <v>3</v>
      </c>
      <c r="I28" s="5">
        <v>1</v>
      </c>
      <c r="J28" s="5">
        <v>3</v>
      </c>
      <c r="K28" s="5">
        <v>0</v>
      </c>
      <c r="L28" s="5">
        <v>12</v>
      </c>
      <c r="M28" s="5">
        <v>1</v>
      </c>
      <c r="N28" s="5">
        <v>5</v>
      </c>
      <c r="O28" s="5">
        <v>0</v>
      </c>
      <c r="P28" s="5">
        <v>12</v>
      </c>
      <c r="Q28" s="5">
        <v>3</v>
      </c>
      <c r="R28" s="5">
        <v>30</v>
      </c>
      <c r="S28" s="5">
        <v>4</v>
      </c>
      <c r="T28" s="1" t="str">
        <f>VLOOKUP(B28,Param!B:E,4,FALSE)</f>
        <v>Aveyron</v>
      </c>
      <c r="U28" s="1">
        <f t="shared" si="0"/>
        <v>5</v>
      </c>
      <c r="V28" s="1">
        <f t="shared" si="1"/>
        <v>4</v>
      </c>
      <c r="W28" s="1">
        <f t="shared" si="2"/>
        <v>3</v>
      </c>
      <c r="X28" s="1">
        <f t="shared" si="3"/>
        <v>13</v>
      </c>
      <c r="Y28" s="1">
        <f t="shared" si="4"/>
        <v>5</v>
      </c>
      <c r="Z28" s="1">
        <f t="shared" si="5"/>
        <v>15</v>
      </c>
      <c r="AA28" s="1">
        <f t="shared" si="6"/>
        <v>34</v>
      </c>
      <c r="AC28" s="1">
        <f t="shared" si="7"/>
        <v>70</v>
      </c>
      <c r="AD28" s="1">
        <f t="shared" si="8"/>
        <v>9</v>
      </c>
    </row>
    <row r="29" spans="1:30" ht="15.9" customHeight="1">
      <c r="A29" s="4">
        <v>11120052</v>
      </c>
      <c r="B29" s="4" t="str">
        <f>VLOOKUP(A29,Param!A:B,2,FALSE)</f>
        <v>PING VALLON</v>
      </c>
      <c r="C29" s="2">
        <v>25</v>
      </c>
      <c r="D29" s="2">
        <v>6</v>
      </c>
      <c r="E29" s="2">
        <v>31</v>
      </c>
      <c r="F29" s="5">
        <v>0</v>
      </c>
      <c r="G29" s="5">
        <v>0</v>
      </c>
      <c r="H29" s="5">
        <v>2</v>
      </c>
      <c r="I29" s="5">
        <v>0</v>
      </c>
      <c r="J29" s="5">
        <v>10</v>
      </c>
      <c r="K29" s="5">
        <v>1</v>
      </c>
      <c r="L29" s="5">
        <v>5</v>
      </c>
      <c r="M29" s="5">
        <v>0</v>
      </c>
      <c r="N29" s="5">
        <v>1</v>
      </c>
      <c r="O29" s="5">
        <v>0</v>
      </c>
      <c r="P29" s="5">
        <v>0</v>
      </c>
      <c r="Q29" s="5">
        <v>1</v>
      </c>
      <c r="R29" s="5">
        <v>7</v>
      </c>
      <c r="S29" s="5">
        <v>4</v>
      </c>
      <c r="T29" s="1" t="str">
        <f>VLOOKUP(B29,Param!B:E,4,FALSE)</f>
        <v>Aveyron</v>
      </c>
      <c r="U29" s="1">
        <f t="shared" si="0"/>
        <v>0</v>
      </c>
      <c r="V29" s="1">
        <f t="shared" si="1"/>
        <v>2</v>
      </c>
      <c r="W29" s="1">
        <f t="shared" si="2"/>
        <v>11</v>
      </c>
      <c r="X29" s="1">
        <f t="shared" si="3"/>
        <v>5</v>
      </c>
      <c r="Y29" s="1">
        <f t="shared" si="4"/>
        <v>1</v>
      </c>
      <c r="Z29" s="1">
        <f t="shared" si="5"/>
        <v>1</v>
      </c>
      <c r="AA29" s="1">
        <f t="shared" si="6"/>
        <v>11</v>
      </c>
      <c r="AC29" s="1">
        <f t="shared" si="7"/>
        <v>25</v>
      </c>
      <c r="AD29" s="1">
        <f t="shared" si="8"/>
        <v>6</v>
      </c>
    </row>
    <row r="30" spans="1:30" ht="15.9" customHeight="1">
      <c r="A30" s="4">
        <v>11300003</v>
      </c>
      <c r="B30" s="4" t="str">
        <f>VLOOKUP(A30,Param!A:B,2,FALSE)</f>
        <v>Tennis de Table en Pays Viganais</v>
      </c>
      <c r="C30" s="2">
        <v>22</v>
      </c>
      <c r="D30" s="2">
        <v>5</v>
      </c>
      <c r="E30" s="2">
        <v>27</v>
      </c>
      <c r="F30" s="5">
        <v>0</v>
      </c>
      <c r="G30" s="5">
        <v>0</v>
      </c>
      <c r="H30" s="5">
        <v>0</v>
      </c>
      <c r="I30" s="5">
        <v>0</v>
      </c>
      <c r="J30" s="5">
        <v>1</v>
      </c>
      <c r="K30" s="5">
        <v>0</v>
      </c>
      <c r="L30" s="5">
        <v>0</v>
      </c>
      <c r="M30" s="5">
        <v>0</v>
      </c>
      <c r="N30" s="5">
        <v>0</v>
      </c>
      <c r="O30" s="5">
        <v>0</v>
      </c>
      <c r="P30" s="5">
        <v>2</v>
      </c>
      <c r="Q30" s="5">
        <v>0</v>
      </c>
      <c r="R30" s="5">
        <v>19</v>
      </c>
      <c r="S30" s="5">
        <v>5</v>
      </c>
      <c r="T30" s="1" t="str">
        <f>VLOOKUP(B30,Param!B:E,4,FALSE)</f>
        <v>Gard</v>
      </c>
      <c r="U30" s="1">
        <f t="shared" si="0"/>
        <v>0</v>
      </c>
      <c r="V30" s="1">
        <f t="shared" si="1"/>
        <v>0</v>
      </c>
      <c r="W30" s="1">
        <f t="shared" si="2"/>
        <v>1</v>
      </c>
      <c r="X30" s="1">
        <f t="shared" si="3"/>
        <v>0</v>
      </c>
      <c r="Y30" s="1">
        <f t="shared" si="4"/>
        <v>0</v>
      </c>
      <c r="Z30" s="1">
        <f t="shared" si="5"/>
        <v>2</v>
      </c>
      <c r="AA30" s="1">
        <f t="shared" si="6"/>
        <v>24</v>
      </c>
      <c r="AC30" s="1">
        <f t="shared" si="7"/>
        <v>22</v>
      </c>
      <c r="AD30" s="1">
        <f t="shared" si="8"/>
        <v>5</v>
      </c>
    </row>
    <row r="31" spans="1:30" ht="15.9" customHeight="1">
      <c r="A31" s="4">
        <v>11300004</v>
      </c>
      <c r="B31" s="4" t="str">
        <f>VLOOKUP(A31,Param!A:B,2,FALSE)</f>
        <v>VILLENEUVE LES AVIGNON AS</v>
      </c>
      <c r="C31" s="2">
        <v>91</v>
      </c>
      <c r="D31" s="2">
        <v>23</v>
      </c>
      <c r="E31" s="2">
        <v>114</v>
      </c>
      <c r="F31" s="5">
        <v>4</v>
      </c>
      <c r="G31" s="5">
        <v>0</v>
      </c>
      <c r="H31" s="5">
        <v>14</v>
      </c>
      <c r="I31" s="5">
        <v>2</v>
      </c>
      <c r="J31" s="5">
        <v>10</v>
      </c>
      <c r="K31" s="5">
        <v>2</v>
      </c>
      <c r="L31" s="5">
        <v>3</v>
      </c>
      <c r="M31" s="5">
        <v>2</v>
      </c>
      <c r="N31" s="5">
        <v>1</v>
      </c>
      <c r="O31" s="5">
        <v>0</v>
      </c>
      <c r="P31" s="5">
        <v>13</v>
      </c>
      <c r="Q31" s="5">
        <v>4</v>
      </c>
      <c r="R31" s="5">
        <v>46</v>
      </c>
      <c r="S31" s="5">
        <v>13</v>
      </c>
      <c r="T31" s="1" t="str">
        <f>VLOOKUP(B31,Param!B:E,4,FALSE)</f>
        <v>Gard</v>
      </c>
      <c r="U31" s="1">
        <f t="shared" si="0"/>
        <v>4</v>
      </c>
      <c r="V31" s="1">
        <f t="shared" si="1"/>
        <v>16</v>
      </c>
      <c r="W31" s="1">
        <f t="shared" si="2"/>
        <v>12</v>
      </c>
      <c r="X31" s="1">
        <f t="shared" si="3"/>
        <v>5</v>
      </c>
      <c r="Y31" s="1">
        <f t="shared" si="4"/>
        <v>1</v>
      </c>
      <c r="Z31" s="1">
        <f t="shared" si="5"/>
        <v>17</v>
      </c>
      <c r="AA31" s="1">
        <f t="shared" si="6"/>
        <v>59</v>
      </c>
      <c r="AC31" s="1">
        <f t="shared" si="7"/>
        <v>91</v>
      </c>
      <c r="AD31" s="1">
        <f t="shared" si="8"/>
        <v>23</v>
      </c>
    </row>
    <row r="32" spans="1:30" ht="15.9" customHeight="1">
      <c r="A32" s="4">
        <v>11300005</v>
      </c>
      <c r="B32" s="4" t="str">
        <f>VLOOKUP(A32,Param!A:B,2,FALSE)</f>
        <v>NIMES ST CESAIRE AM</v>
      </c>
      <c r="C32" s="2">
        <v>23</v>
      </c>
      <c r="D32" s="2">
        <v>11</v>
      </c>
      <c r="E32" s="2">
        <v>34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1</v>
      </c>
      <c r="N32" s="5">
        <v>0</v>
      </c>
      <c r="O32" s="5">
        <v>1</v>
      </c>
      <c r="P32" s="5">
        <v>4</v>
      </c>
      <c r="Q32" s="5">
        <v>2</v>
      </c>
      <c r="R32" s="5">
        <v>19</v>
      </c>
      <c r="S32" s="5">
        <v>7</v>
      </c>
      <c r="T32" s="1" t="str">
        <f>VLOOKUP(B32,Param!B:E,4,FALSE)</f>
        <v>Gard</v>
      </c>
      <c r="U32" s="1">
        <f t="shared" si="0"/>
        <v>0</v>
      </c>
      <c r="V32" s="1">
        <f t="shared" si="1"/>
        <v>0</v>
      </c>
      <c r="W32" s="1">
        <f t="shared" si="2"/>
        <v>0</v>
      </c>
      <c r="X32" s="1">
        <f t="shared" si="3"/>
        <v>1</v>
      </c>
      <c r="Y32" s="1">
        <f t="shared" si="4"/>
        <v>1</v>
      </c>
      <c r="Z32" s="1">
        <f t="shared" si="5"/>
        <v>6</v>
      </c>
      <c r="AA32" s="1">
        <f t="shared" si="6"/>
        <v>26</v>
      </c>
      <c r="AC32" s="1">
        <f t="shared" si="7"/>
        <v>23</v>
      </c>
      <c r="AD32" s="1">
        <f t="shared" si="8"/>
        <v>11</v>
      </c>
    </row>
    <row r="33" spans="1:30" ht="15.9" customHeight="1">
      <c r="A33" s="4">
        <v>11300007</v>
      </c>
      <c r="B33" s="4" t="str">
        <f>VLOOKUP(A33,Param!A:B,2,FALSE)</f>
        <v>NIMES ASPC</v>
      </c>
      <c r="C33" s="2">
        <v>199</v>
      </c>
      <c r="D33" s="2">
        <v>44</v>
      </c>
      <c r="E33" s="2">
        <v>243</v>
      </c>
      <c r="F33" s="5">
        <v>28</v>
      </c>
      <c r="G33" s="5">
        <v>3</v>
      </c>
      <c r="H33" s="5">
        <v>33</v>
      </c>
      <c r="I33" s="5">
        <v>4</v>
      </c>
      <c r="J33" s="5">
        <v>42</v>
      </c>
      <c r="K33" s="5">
        <v>1</v>
      </c>
      <c r="L33" s="5">
        <v>14</v>
      </c>
      <c r="M33" s="5">
        <v>2</v>
      </c>
      <c r="N33" s="5">
        <v>10</v>
      </c>
      <c r="O33" s="5">
        <v>6</v>
      </c>
      <c r="P33" s="5">
        <v>21</v>
      </c>
      <c r="Q33" s="5">
        <v>14</v>
      </c>
      <c r="R33" s="5">
        <v>51</v>
      </c>
      <c r="S33" s="5">
        <v>14</v>
      </c>
      <c r="T33" s="1" t="str">
        <f>VLOOKUP(B33,Param!B:E,4,FALSE)</f>
        <v>Gard</v>
      </c>
      <c r="U33" s="1">
        <f t="shared" si="0"/>
        <v>31</v>
      </c>
      <c r="V33" s="1">
        <f t="shared" si="1"/>
        <v>37</v>
      </c>
      <c r="W33" s="1">
        <f t="shared" si="2"/>
        <v>43</v>
      </c>
      <c r="X33" s="1">
        <f t="shared" si="3"/>
        <v>16</v>
      </c>
      <c r="Y33" s="1">
        <f t="shared" si="4"/>
        <v>16</v>
      </c>
      <c r="Z33" s="1">
        <f t="shared" si="5"/>
        <v>35</v>
      </c>
      <c r="AA33" s="1">
        <f t="shared" si="6"/>
        <v>65</v>
      </c>
      <c r="AC33" s="1">
        <f t="shared" si="7"/>
        <v>199</v>
      </c>
      <c r="AD33" s="1">
        <f t="shared" si="8"/>
        <v>44</v>
      </c>
    </row>
    <row r="34" spans="1:30" ht="15.9" customHeight="1">
      <c r="A34" s="4">
        <v>11300008</v>
      </c>
      <c r="B34" s="4" t="str">
        <f>VLOOKUP(A34,Param!A:B,2,FALSE)</f>
        <v>CONGENIES PPC</v>
      </c>
      <c r="C34" s="2">
        <v>41</v>
      </c>
      <c r="D34" s="2">
        <v>5</v>
      </c>
      <c r="E34" s="2">
        <v>46</v>
      </c>
      <c r="F34" s="5">
        <v>0</v>
      </c>
      <c r="G34" s="5">
        <v>0</v>
      </c>
      <c r="H34" s="5">
        <v>2</v>
      </c>
      <c r="I34" s="5">
        <v>1</v>
      </c>
      <c r="J34" s="5">
        <v>6</v>
      </c>
      <c r="K34" s="5">
        <v>2</v>
      </c>
      <c r="L34" s="5">
        <v>5</v>
      </c>
      <c r="M34" s="5">
        <v>1</v>
      </c>
      <c r="N34" s="5">
        <v>3</v>
      </c>
      <c r="O34" s="5">
        <v>0</v>
      </c>
      <c r="P34" s="5">
        <v>7</v>
      </c>
      <c r="Q34" s="5">
        <v>0</v>
      </c>
      <c r="R34" s="5">
        <v>18</v>
      </c>
      <c r="S34" s="5">
        <v>1</v>
      </c>
      <c r="T34" s="1" t="str">
        <f>VLOOKUP(B34,Param!B:E,4,FALSE)</f>
        <v>Gard</v>
      </c>
      <c r="U34" s="1">
        <f t="shared" si="0"/>
        <v>0</v>
      </c>
      <c r="V34" s="1">
        <f t="shared" si="1"/>
        <v>3</v>
      </c>
      <c r="W34" s="1">
        <f t="shared" si="2"/>
        <v>8</v>
      </c>
      <c r="X34" s="1">
        <f t="shared" si="3"/>
        <v>6</v>
      </c>
      <c r="Y34" s="1">
        <f t="shared" si="4"/>
        <v>3</v>
      </c>
      <c r="Z34" s="1">
        <f t="shared" si="5"/>
        <v>7</v>
      </c>
      <c r="AA34" s="1">
        <f t="shared" si="6"/>
        <v>19</v>
      </c>
      <c r="AC34" s="1">
        <f t="shared" si="7"/>
        <v>41</v>
      </c>
      <c r="AD34" s="1">
        <f t="shared" si="8"/>
        <v>5</v>
      </c>
    </row>
    <row r="35" spans="1:30" ht="15.9" customHeight="1">
      <c r="A35" s="4">
        <v>11300010</v>
      </c>
      <c r="B35" s="4" t="str">
        <f>VLOOKUP(A35,Param!A:B,2,FALSE)</f>
        <v>UCHAUD ASTT</v>
      </c>
      <c r="C35" s="2">
        <v>132</v>
      </c>
      <c r="D35" s="2">
        <v>22</v>
      </c>
      <c r="E35" s="2">
        <v>154</v>
      </c>
      <c r="F35" s="5">
        <v>11</v>
      </c>
      <c r="G35" s="5">
        <v>2</v>
      </c>
      <c r="H35" s="5">
        <v>17</v>
      </c>
      <c r="I35" s="5">
        <v>0</v>
      </c>
      <c r="J35" s="5">
        <v>12</v>
      </c>
      <c r="K35" s="5">
        <v>1</v>
      </c>
      <c r="L35" s="5">
        <v>23</v>
      </c>
      <c r="M35" s="5">
        <v>1</v>
      </c>
      <c r="N35" s="5">
        <v>11</v>
      </c>
      <c r="O35" s="5">
        <v>1</v>
      </c>
      <c r="P35" s="5">
        <v>21</v>
      </c>
      <c r="Q35" s="5">
        <v>4</v>
      </c>
      <c r="R35" s="5">
        <v>37</v>
      </c>
      <c r="S35" s="5">
        <v>13</v>
      </c>
      <c r="T35" s="1" t="str">
        <f>VLOOKUP(B35,Param!B:E,4,FALSE)</f>
        <v>Gard</v>
      </c>
      <c r="U35" s="1">
        <f t="shared" ref="U35:U66" si="9">F35+G35</f>
        <v>13</v>
      </c>
      <c r="V35" s="1">
        <f t="shared" ref="V35:V66" si="10">I35+H35</f>
        <v>17</v>
      </c>
      <c r="W35" s="1">
        <f t="shared" ref="W35:W66" si="11">J35+K35</f>
        <v>13</v>
      </c>
      <c r="X35" s="1">
        <f t="shared" ref="X35:X66" si="12">L35+M35</f>
        <v>24</v>
      </c>
      <c r="Y35" s="1">
        <f t="shared" ref="Y35:Y66" si="13">N35+O35</f>
        <v>12</v>
      </c>
      <c r="Z35" s="1">
        <f t="shared" ref="Z35:Z66" si="14">P35+Q35</f>
        <v>25</v>
      </c>
      <c r="AA35" s="1">
        <f t="shared" ref="AA35:AA66" si="15">R35+S35</f>
        <v>50</v>
      </c>
      <c r="AC35" s="1">
        <f t="shared" ref="AC35:AC66" si="16">C35</f>
        <v>132</v>
      </c>
      <c r="AD35" s="1">
        <f t="shared" ref="AD35:AD66" si="17">D35</f>
        <v>22</v>
      </c>
    </row>
    <row r="36" spans="1:30" ht="15.9" customHeight="1">
      <c r="A36" s="4">
        <v>11300012</v>
      </c>
      <c r="B36" s="4" t="str">
        <f>VLOOKUP(A36,Param!A:B,2,FALSE)</f>
        <v>BAGNOLS MARCOULE SABRAN TT</v>
      </c>
      <c r="C36" s="2">
        <v>98</v>
      </c>
      <c r="D36" s="2">
        <v>14</v>
      </c>
      <c r="E36" s="2">
        <v>112</v>
      </c>
      <c r="F36" s="5">
        <v>7</v>
      </c>
      <c r="G36" s="5">
        <v>0</v>
      </c>
      <c r="H36" s="5">
        <v>15</v>
      </c>
      <c r="I36" s="5">
        <v>1</v>
      </c>
      <c r="J36" s="5">
        <v>16</v>
      </c>
      <c r="K36" s="5">
        <v>1</v>
      </c>
      <c r="L36" s="5">
        <v>11</v>
      </c>
      <c r="M36" s="5">
        <v>2</v>
      </c>
      <c r="N36" s="5">
        <v>2</v>
      </c>
      <c r="O36" s="5">
        <v>1</v>
      </c>
      <c r="P36" s="5">
        <v>15</v>
      </c>
      <c r="Q36" s="5">
        <v>0</v>
      </c>
      <c r="R36" s="5">
        <v>32</v>
      </c>
      <c r="S36" s="5">
        <v>9</v>
      </c>
      <c r="T36" s="1" t="str">
        <f>VLOOKUP(B36,Param!B:E,4,FALSE)</f>
        <v>Gard</v>
      </c>
      <c r="U36" s="1">
        <f t="shared" si="9"/>
        <v>7</v>
      </c>
      <c r="V36" s="1">
        <f t="shared" si="10"/>
        <v>16</v>
      </c>
      <c r="W36" s="1">
        <f t="shared" si="11"/>
        <v>17</v>
      </c>
      <c r="X36" s="1">
        <f t="shared" si="12"/>
        <v>13</v>
      </c>
      <c r="Y36" s="1">
        <f t="shared" si="13"/>
        <v>3</v>
      </c>
      <c r="Z36" s="1">
        <f t="shared" si="14"/>
        <v>15</v>
      </c>
      <c r="AA36" s="1">
        <f t="shared" si="15"/>
        <v>41</v>
      </c>
      <c r="AC36" s="1">
        <f t="shared" si="16"/>
        <v>98</v>
      </c>
      <c r="AD36" s="1">
        <f t="shared" si="17"/>
        <v>14</v>
      </c>
    </row>
    <row r="37" spans="1:30" ht="15.9" customHeight="1">
      <c r="A37" s="4">
        <v>11300014</v>
      </c>
      <c r="B37" s="4" t="str">
        <f>VLOOKUP(A37,Param!A:B,2,FALSE)</f>
        <v>ST CHRISTOL LEZ ALES AS</v>
      </c>
      <c r="C37" s="2">
        <v>109</v>
      </c>
      <c r="D37" s="2">
        <v>19</v>
      </c>
      <c r="E37" s="2">
        <v>128</v>
      </c>
      <c r="F37" s="5">
        <v>13</v>
      </c>
      <c r="G37" s="5">
        <v>2</v>
      </c>
      <c r="H37" s="5">
        <v>12</v>
      </c>
      <c r="I37" s="5">
        <v>2</v>
      </c>
      <c r="J37" s="5">
        <v>28</v>
      </c>
      <c r="K37" s="5">
        <v>3</v>
      </c>
      <c r="L37" s="5">
        <v>6</v>
      </c>
      <c r="M37" s="5">
        <v>1</v>
      </c>
      <c r="N37" s="5">
        <v>3</v>
      </c>
      <c r="O37" s="5">
        <v>0</v>
      </c>
      <c r="P37" s="5">
        <v>4</v>
      </c>
      <c r="Q37" s="5">
        <v>4</v>
      </c>
      <c r="R37" s="5">
        <v>43</v>
      </c>
      <c r="S37" s="5">
        <v>7</v>
      </c>
      <c r="T37" s="1" t="str">
        <f>VLOOKUP(B37,Param!B:E,4,FALSE)</f>
        <v>Gard</v>
      </c>
      <c r="U37" s="1">
        <f t="shared" si="9"/>
        <v>15</v>
      </c>
      <c r="V37" s="1">
        <f t="shared" si="10"/>
        <v>14</v>
      </c>
      <c r="W37" s="1">
        <f t="shared" si="11"/>
        <v>31</v>
      </c>
      <c r="X37" s="1">
        <f t="shared" si="12"/>
        <v>7</v>
      </c>
      <c r="Y37" s="1">
        <f t="shared" si="13"/>
        <v>3</v>
      </c>
      <c r="Z37" s="1">
        <f t="shared" si="14"/>
        <v>8</v>
      </c>
      <c r="AA37" s="1">
        <f t="shared" si="15"/>
        <v>50</v>
      </c>
      <c r="AC37" s="1">
        <f t="shared" si="16"/>
        <v>109</v>
      </c>
      <c r="AD37" s="1">
        <f t="shared" si="17"/>
        <v>19</v>
      </c>
    </row>
    <row r="38" spans="1:30" ht="15.9" customHeight="1">
      <c r="A38" s="4">
        <v>11300015</v>
      </c>
      <c r="B38" s="4" t="str">
        <f>VLOOKUP(A38,Param!A:B,2,FALSE)</f>
        <v>BESSEGES/GAGNIERES CPM</v>
      </c>
      <c r="C38" s="2">
        <v>37</v>
      </c>
      <c r="D38" s="2">
        <v>9</v>
      </c>
      <c r="E38" s="2">
        <v>46</v>
      </c>
      <c r="F38" s="5">
        <v>0</v>
      </c>
      <c r="G38" s="5">
        <v>0</v>
      </c>
      <c r="H38" s="5">
        <v>3</v>
      </c>
      <c r="I38" s="5">
        <v>0</v>
      </c>
      <c r="J38" s="5">
        <v>3</v>
      </c>
      <c r="K38" s="5">
        <v>1</v>
      </c>
      <c r="L38" s="5">
        <v>7</v>
      </c>
      <c r="M38" s="5">
        <v>4</v>
      </c>
      <c r="N38" s="5">
        <v>0</v>
      </c>
      <c r="O38" s="5">
        <v>0</v>
      </c>
      <c r="P38" s="5">
        <v>6</v>
      </c>
      <c r="Q38" s="5">
        <v>0</v>
      </c>
      <c r="R38" s="5">
        <v>18</v>
      </c>
      <c r="S38" s="5">
        <v>4</v>
      </c>
      <c r="T38" s="1" t="str">
        <f>VLOOKUP(B38,Param!B:E,4,FALSE)</f>
        <v>Gard</v>
      </c>
      <c r="U38" s="1">
        <f t="shared" si="9"/>
        <v>0</v>
      </c>
      <c r="V38" s="1">
        <f t="shared" si="10"/>
        <v>3</v>
      </c>
      <c r="W38" s="1">
        <f t="shared" si="11"/>
        <v>4</v>
      </c>
      <c r="X38" s="1">
        <f t="shared" si="12"/>
        <v>11</v>
      </c>
      <c r="Y38" s="1">
        <f t="shared" si="13"/>
        <v>0</v>
      </c>
      <c r="Z38" s="1">
        <f t="shared" si="14"/>
        <v>6</v>
      </c>
      <c r="AA38" s="1">
        <f t="shared" si="15"/>
        <v>22</v>
      </c>
      <c r="AC38" s="1">
        <f t="shared" si="16"/>
        <v>37</v>
      </c>
      <c r="AD38" s="1">
        <f t="shared" si="17"/>
        <v>9</v>
      </c>
    </row>
    <row r="39" spans="1:30" ht="15.9" customHeight="1">
      <c r="A39" s="4">
        <v>11300016</v>
      </c>
      <c r="B39" s="4" t="str">
        <f>VLOOKUP(A39,Param!A:B,2,FALSE)</f>
        <v>NIMES ASPTT TENNIS DE TABLE</v>
      </c>
      <c r="C39" s="2">
        <v>135</v>
      </c>
      <c r="D39" s="2">
        <v>28</v>
      </c>
      <c r="E39" s="2">
        <v>163</v>
      </c>
      <c r="F39" s="5">
        <v>10</v>
      </c>
      <c r="G39" s="5">
        <v>2</v>
      </c>
      <c r="H39" s="5">
        <v>18</v>
      </c>
      <c r="I39" s="5">
        <v>3</v>
      </c>
      <c r="J39" s="5">
        <v>23</v>
      </c>
      <c r="K39" s="5">
        <v>0</v>
      </c>
      <c r="L39" s="5">
        <v>13</v>
      </c>
      <c r="M39" s="5">
        <v>1</v>
      </c>
      <c r="N39" s="5">
        <v>1</v>
      </c>
      <c r="O39" s="5">
        <v>0</v>
      </c>
      <c r="P39" s="5">
        <v>13</v>
      </c>
      <c r="Q39" s="5">
        <v>8</v>
      </c>
      <c r="R39" s="5">
        <v>57</v>
      </c>
      <c r="S39" s="5">
        <v>14</v>
      </c>
      <c r="T39" s="1" t="str">
        <f>VLOOKUP(B39,Param!B:E,4,FALSE)</f>
        <v>Gard</v>
      </c>
      <c r="U39" s="1">
        <f t="shared" si="9"/>
        <v>12</v>
      </c>
      <c r="V39" s="1">
        <f t="shared" si="10"/>
        <v>21</v>
      </c>
      <c r="W39" s="1">
        <f t="shared" si="11"/>
        <v>23</v>
      </c>
      <c r="X39" s="1">
        <f t="shared" si="12"/>
        <v>14</v>
      </c>
      <c r="Y39" s="1">
        <f t="shared" si="13"/>
        <v>1</v>
      </c>
      <c r="Z39" s="1">
        <f t="shared" si="14"/>
        <v>21</v>
      </c>
      <c r="AA39" s="1">
        <f t="shared" si="15"/>
        <v>71</v>
      </c>
      <c r="AC39" s="1">
        <f t="shared" si="16"/>
        <v>135</v>
      </c>
      <c r="AD39" s="1">
        <f t="shared" si="17"/>
        <v>28</v>
      </c>
    </row>
    <row r="40" spans="1:30" ht="15.9" customHeight="1">
      <c r="A40" s="4">
        <v>11300017</v>
      </c>
      <c r="B40" s="4" t="str">
        <f>VLOOKUP(A40,Param!A:B,2,FALSE)</f>
        <v>LEDIGNAN ALASC</v>
      </c>
      <c r="C40" s="2">
        <v>12</v>
      </c>
      <c r="D40" s="2">
        <v>0</v>
      </c>
      <c r="E40" s="2">
        <v>12</v>
      </c>
      <c r="F40" s="5">
        <v>0</v>
      </c>
      <c r="G40" s="5">
        <v>0</v>
      </c>
      <c r="H40" s="5">
        <v>0</v>
      </c>
      <c r="I40" s="5">
        <v>0</v>
      </c>
      <c r="J40" s="5">
        <v>0</v>
      </c>
      <c r="K40" s="5">
        <v>0</v>
      </c>
      <c r="L40" s="5">
        <v>1</v>
      </c>
      <c r="M40" s="5">
        <v>0</v>
      </c>
      <c r="N40" s="5">
        <v>0</v>
      </c>
      <c r="O40" s="5">
        <v>0</v>
      </c>
      <c r="P40" s="5">
        <v>1</v>
      </c>
      <c r="Q40" s="5">
        <v>0</v>
      </c>
      <c r="R40" s="5">
        <v>10</v>
      </c>
      <c r="S40" s="5">
        <v>0</v>
      </c>
      <c r="T40" s="1" t="str">
        <f>VLOOKUP(B40,Param!B:E,4,FALSE)</f>
        <v>Gard</v>
      </c>
      <c r="U40" s="1">
        <f t="shared" si="9"/>
        <v>0</v>
      </c>
      <c r="V40" s="1">
        <f t="shared" si="10"/>
        <v>0</v>
      </c>
      <c r="W40" s="1">
        <f t="shared" si="11"/>
        <v>0</v>
      </c>
      <c r="X40" s="1">
        <f t="shared" si="12"/>
        <v>1</v>
      </c>
      <c r="Y40" s="1">
        <f t="shared" si="13"/>
        <v>0</v>
      </c>
      <c r="Z40" s="1">
        <f t="shared" si="14"/>
        <v>1</v>
      </c>
      <c r="AA40" s="1">
        <f t="shared" si="15"/>
        <v>10</v>
      </c>
      <c r="AC40" s="1">
        <f t="shared" si="16"/>
        <v>12</v>
      </c>
      <c r="AD40" s="1">
        <f t="shared" si="17"/>
        <v>0</v>
      </c>
    </row>
    <row r="41" spans="1:30" ht="15.9" customHeight="1">
      <c r="A41" s="4">
        <v>11300019</v>
      </c>
      <c r="B41" s="4" t="str">
        <f>VLOOKUP(A41,Param!A:B,2,FALSE)</f>
        <v>QUISSAC T.T.</v>
      </c>
      <c r="C41" s="2">
        <v>69</v>
      </c>
      <c r="D41" s="2">
        <v>8</v>
      </c>
      <c r="E41" s="2">
        <v>77</v>
      </c>
      <c r="F41" s="5">
        <v>1</v>
      </c>
      <c r="G41" s="5">
        <v>0</v>
      </c>
      <c r="H41" s="5">
        <v>7</v>
      </c>
      <c r="I41" s="5">
        <v>1</v>
      </c>
      <c r="J41" s="5">
        <v>13</v>
      </c>
      <c r="K41" s="5">
        <v>2</v>
      </c>
      <c r="L41" s="5">
        <v>7</v>
      </c>
      <c r="M41" s="5">
        <v>0</v>
      </c>
      <c r="N41" s="5">
        <v>0</v>
      </c>
      <c r="O41" s="5">
        <v>0</v>
      </c>
      <c r="P41" s="5">
        <v>7</v>
      </c>
      <c r="Q41" s="5">
        <v>0</v>
      </c>
      <c r="R41" s="5">
        <v>34</v>
      </c>
      <c r="S41" s="5">
        <v>5</v>
      </c>
      <c r="T41" s="1" t="str">
        <f>VLOOKUP(B41,Param!B:E,4,FALSE)</f>
        <v>Gard</v>
      </c>
      <c r="U41" s="1">
        <f t="shared" si="9"/>
        <v>1</v>
      </c>
      <c r="V41" s="1">
        <f t="shared" si="10"/>
        <v>8</v>
      </c>
      <c r="W41" s="1">
        <f t="shared" si="11"/>
        <v>15</v>
      </c>
      <c r="X41" s="1">
        <f t="shared" si="12"/>
        <v>7</v>
      </c>
      <c r="Y41" s="1">
        <f t="shared" si="13"/>
        <v>0</v>
      </c>
      <c r="Z41" s="1">
        <f t="shared" si="14"/>
        <v>7</v>
      </c>
      <c r="AA41" s="1">
        <f t="shared" si="15"/>
        <v>39</v>
      </c>
      <c r="AC41" s="1">
        <f t="shared" si="16"/>
        <v>69</v>
      </c>
      <c r="AD41" s="1">
        <f t="shared" si="17"/>
        <v>8</v>
      </c>
    </row>
    <row r="42" spans="1:30" ht="15.9" customHeight="1">
      <c r="A42" s="4">
        <v>11300021</v>
      </c>
      <c r="B42" s="4" t="str">
        <f>VLOOKUP(A42,Param!A:B,2,FALSE)</f>
        <v>BELLEGARDE COB</v>
      </c>
      <c r="C42" s="2">
        <v>46</v>
      </c>
      <c r="D42" s="2">
        <v>6</v>
      </c>
      <c r="E42" s="2">
        <v>52</v>
      </c>
      <c r="F42" s="5">
        <v>4</v>
      </c>
      <c r="G42" s="5">
        <v>1</v>
      </c>
      <c r="H42" s="5">
        <v>12</v>
      </c>
      <c r="I42" s="5">
        <v>0</v>
      </c>
      <c r="J42" s="5">
        <v>6</v>
      </c>
      <c r="K42" s="5">
        <v>4</v>
      </c>
      <c r="L42" s="5">
        <v>4</v>
      </c>
      <c r="M42" s="5">
        <v>1</v>
      </c>
      <c r="N42" s="5">
        <v>2</v>
      </c>
      <c r="O42" s="5">
        <v>0</v>
      </c>
      <c r="P42" s="5">
        <v>1</v>
      </c>
      <c r="Q42" s="5">
        <v>0</v>
      </c>
      <c r="R42" s="5">
        <v>17</v>
      </c>
      <c r="S42" s="5">
        <v>0</v>
      </c>
      <c r="T42" s="1" t="str">
        <f>VLOOKUP(B42,Param!B:E,4,FALSE)</f>
        <v>Gard</v>
      </c>
      <c r="U42" s="1">
        <f t="shared" si="9"/>
        <v>5</v>
      </c>
      <c r="V42" s="1">
        <f t="shared" si="10"/>
        <v>12</v>
      </c>
      <c r="W42" s="1">
        <f t="shared" si="11"/>
        <v>10</v>
      </c>
      <c r="X42" s="1">
        <f t="shared" si="12"/>
        <v>5</v>
      </c>
      <c r="Y42" s="1">
        <f t="shared" si="13"/>
        <v>2</v>
      </c>
      <c r="Z42" s="1">
        <f t="shared" si="14"/>
        <v>1</v>
      </c>
      <c r="AA42" s="1">
        <f t="shared" si="15"/>
        <v>17</v>
      </c>
      <c r="AC42" s="1">
        <f t="shared" si="16"/>
        <v>46</v>
      </c>
      <c r="AD42" s="1">
        <f t="shared" si="17"/>
        <v>6</v>
      </c>
    </row>
    <row r="43" spans="1:30" ht="15.9" customHeight="1">
      <c r="A43" s="4">
        <v>11300022</v>
      </c>
      <c r="B43" s="4" t="str">
        <f>VLOOKUP(A43,Param!A:B,2,FALSE)</f>
        <v>BAD PING LE GRAU DU ROI</v>
      </c>
      <c r="C43" s="2">
        <v>16</v>
      </c>
      <c r="D43" s="2">
        <v>2</v>
      </c>
      <c r="E43" s="2">
        <v>18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2</v>
      </c>
      <c r="Q43" s="5">
        <v>1</v>
      </c>
      <c r="R43" s="5">
        <v>14</v>
      </c>
      <c r="S43" s="5">
        <v>1</v>
      </c>
      <c r="T43" s="1" t="str">
        <f>VLOOKUP(B43,Param!B:E,4,FALSE)</f>
        <v>Gard</v>
      </c>
      <c r="U43" s="1">
        <f t="shared" si="9"/>
        <v>0</v>
      </c>
      <c r="V43" s="1">
        <f t="shared" si="10"/>
        <v>0</v>
      </c>
      <c r="W43" s="1">
        <f t="shared" si="11"/>
        <v>0</v>
      </c>
      <c r="X43" s="1">
        <f t="shared" si="12"/>
        <v>0</v>
      </c>
      <c r="Y43" s="1">
        <f t="shared" si="13"/>
        <v>0</v>
      </c>
      <c r="Z43" s="1">
        <f t="shared" si="14"/>
        <v>3</v>
      </c>
      <c r="AA43" s="1">
        <f t="shared" si="15"/>
        <v>15</v>
      </c>
      <c r="AC43" s="1">
        <f t="shared" si="16"/>
        <v>16</v>
      </c>
      <c r="AD43" s="1">
        <f t="shared" si="17"/>
        <v>2</v>
      </c>
    </row>
    <row r="44" spans="1:30" ht="15.9" customHeight="1">
      <c r="A44" s="4">
        <v>11300023</v>
      </c>
      <c r="B44" s="4" t="str">
        <f>VLOOKUP(A44,Param!A:B,2,FALSE)</f>
        <v>SALINDRES AS</v>
      </c>
      <c r="C44" s="2">
        <v>138</v>
      </c>
      <c r="D44" s="2">
        <v>13</v>
      </c>
      <c r="E44" s="2">
        <v>151</v>
      </c>
      <c r="F44" s="5">
        <v>5</v>
      </c>
      <c r="G44" s="5">
        <v>1</v>
      </c>
      <c r="H44" s="5">
        <v>14</v>
      </c>
      <c r="I44" s="5">
        <v>1</v>
      </c>
      <c r="J44" s="5">
        <v>21</v>
      </c>
      <c r="K44" s="5">
        <v>2</v>
      </c>
      <c r="L44" s="5">
        <v>21</v>
      </c>
      <c r="M44" s="5">
        <v>1</v>
      </c>
      <c r="N44" s="5">
        <v>7</v>
      </c>
      <c r="O44" s="5">
        <v>0</v>
      </c>
      <c r="P44" s="5">
        <v>14</v>
      </c>
      <c r="Q44" s="5">
        <v>3</v>
      </c>
      <c r="R44" s="5">
        <v>56</v>
      </c>
      <c r="S44" s="5">
        <v>5</v>
      </c>
      <c r="T44" s="1" t="str">
        <f>VLOOKUP(B44,Param!B:E,4,FALSE)</f>
        <v>Gard</v>
      </c>
      <c r="U44" s="1">
        <f t="shared" si="9"/>
        <v>6</v>
      </c>
      <c r="V44" s="1">
        <f t="shared" si="10"/>
        <v>15</v>
      </c>
      <c r="W44" s="1">
        <f t="shared" si="11"/>
        <v>23</v>
      </c>
      <c r="X44" s="1">
        <f t="shared" si="12"/>
        <v>22</v>
      </c>
      <c r="Y44" s="1">
        <f t="shared" si="13"/>
        <v>7</v>
      </c>
      <c r="Z44" s="1">
        <f t="shared" si="14"/>
        <v>17</v>
      </c>
      <c r="AA44" s="1">
        <f t="shared" si="15"/>
        <v>61</v>
      </c>
      <c r="AC44" s="1">
        <f t="shared" si="16"/>
        <v>138</v>
      </c>
      <c r="AD44" s="1">
        <f t="shared" si="17"/>
        <v>13</v>
      </c>
    </row>
    <row r="45" spans="1:30" ht="15.9" customHeight="1">
      <c r="A45" s="4">
        <v>11300025</v>
      </c>
      <c r="B45" s="4" t="str">
        <f>VLOOKUP(A45,Param!A:B,2,FALSE)</f>
        <v>CTT CALVISSON </v>
      </c>
      <c r="C45" s="2">
        <v>104</v>
      </c>
      <c r="D45" s="2">
        <v>14</v>
      </c>
      <c r="E45" s="2">
        <v>118</v>
      </c>
      <c r="F45" s="5">
        <v>10</v>
      </c>
      <c r="G45" s="5">
        <v>2</v>
      </c>
      <c r="H45" s="5">
        <v>17</v>
      </c>
      <c r="I45" s="5">
        <v>1</v>
      </c>
      <c r="J45" s="5">
        <v>28</v>
      </c>
      <c r="K45" s="5">
        <v>4</v>
      </c>
      <c r="L45" s="5">
        <v>8</v>
      </c>
      <c r="M45" s="5">
        <v>1</v>
      </c>
      <c r="N45" s="5">
        <v>3</v>
      </c>
      <c r="O45" s="5">
        <v>0</v>
      </c>
      <c r="P45" s="5">
        <v>5</v>
      </c>
      <c r="Q45" s="5">
        <v>0</v>
      </c>
      <c r="R45" s="5">
        <v>33</v>
      </c>
      <c r="S45" s="5">
        <v>6</v>
      </c>
      <c r="T45" s="1" t="str">
        <f>VLOOKUP(B45,Param!B:E,4,FALSE)</f>
        <v>Gard</v>
      </c>
      <c r="U45" s="1">
        <f t="shared" si="9"/>
        <v>12</v>
      </c>
      <c r="V45" s="1">
        <f t="shared" si="10"/>
        <v>18</v>
      </c>
      <c r="W45" s="1">
        <f t="shared" si="11"/>
        <v>32</v>
      </c>
      <c r="X45" s="1">
        <f t="shared" si="12"/>
        <v>9</v>
      </c>
      <c r="Y45" s="1">
        <f t="shared" si="13"/>
        <v>3</v>
      </c>
      <c r="Z45" s="1">
        <f t="shared" si="14"/>
        <v>5</v>
      </c>
      <c r="AA45" s="1">
        <f t="shared" si="15"/>
        <v>39</v>
      </c>
      <c r="AC45" s="1">
        <f t="shared" si="16"/>
        <v>104</v>
      </c>
      <c r="AD45" s="1">
        <f t="shared" si="17"/>
        <v>14</v>
      </c>
    </row>
    <row r="46" spans="1:30" ht="15.9" customHeight="1">
      <c r="A46" s="4">
        <v>11300028</v>
      </c>
      <c r="B46" s="4" t="str">
        <f>VLOOKUP(A46,Param!A:B,2,FALSE)</f>
        <v>VAUVERT OPP</v>
      </c>
      <c r="C46" s="2">
        <v>15</v>
      </c>
      <c r="D46" s="2">
        <v>1</v>
      </c>
      <c r="E46" s="2">
        <v>16</v>
      </c>
      <c r="F46" s="5">
        <v>0</v>
      </c>
      <c r="G46" s="5">
        <v>0</v>
      </c>
      <c r="H46" s="5">
        <v>1</v>
      </c>
      <c r="I46" s="5">
        <v>0</v>
      </c>
      <c r="J46" s="5">
        <v>1</v>
      </c>
      <c r="K46" s="5">
        <v>1</v>
      </c>
      <c r="L46" s="5">
        <v>0</v>
      </c>
      <c r="M46" s="5">
        <v>0</v>
      </c>
      <c r="N46" s="5">
        <v>0</v>
      </c>
      <c r="O46" s="5">
        <v>0</v>
      </c>
      <c r="P46" s="5">
        <v>1</v>
      </c>
      <c r="Q46" s="5">
        <v>0</v>
      </c>
      <c r="R46" s="5">
        <v>12</v>
      </c>
      <c r="S46" s="5">
        <v>0</v>
      </c>
      <c r="T46" s="1" t="str">
        <f>VLOOKUP(B46,Param!B:E,4,FALSE)</f>
        <v>Gard</v>
      </c>
      <c r="U46" s="1">
        <f t="shared" si="9"/>
        <v>0</v>
      </c>
      <c r="V46" s="1">
        <f t="shared" si="10"/>
        <v>1</v>
      </c>
      <c r="W46" s="1">
        <f t="shared" si="11"/>
        <v>2</v>
      </c>
      <c r="X46" s="1">
        <f t="shared" si="12"/>
        <v>0</v>
      </c>
      <c r="Y46" s="1">
        <f t="shared" si="13"/>
        <v>0</v>
      </c>
      <c r="Z46" s="1">
        <f t="shared" si="14"/>
        <v>1</v>
      </c>
      <c r="AA46" s="1">
        <f t="shared" si="15"/>
        <v>12</v>
      </c>
      <c r="AC46" s="1">
        <f t="shared" si="16"/>
        <v>15</v>
      </c>
      <c r="AD46" s="1">
        <f t="shared" si="17"/>
        <v>1</v>
      </c>
    </row>
    <row r="47" spans="1:30" ht="15.9" customHeight="1">
      <c r="A47" s="4">
        <v>11300032</v>
      </c>
      <c r="B47" s="4" t="str">
        <f>VLOOKUP(A47,Param!A:B,2,FALSE)</f>
        <v>GENERAC T.T.</v>
      </c>
      <c r="C47" s="2">
        <v>38</v>
      </c>
      <c r="D47" s="2">
        <v>3</v>
      </c>
      <c r="E47" s="2">
        <v>41</v>
      </c>
      <c r="F47" s="5">
        <v>2</v>
      </c>
      <c r="G47" s="5">
        <v>1</v>
      </c>
      <c r="H47" s="5">
        <v>6</v>
      </c>
      <c r="I47" s="5">
        <v>1</v>
      </c>
      <c r="J47" s="5">
        <v>5</v>
      </c>
      <c r="K47" s="5">
        <v>0</v>
      </c>
      <c r="L47" s="5">
        <v>1</v>
      </c>
      <c r="M47" s="5">
        <v>0</v>
      </c>
      <c r="N47" s="5">
        <v>2</v>
      </c>
      <c r="O47" s="5">
        <v>0</v>
      </c>
      <c r="P47" s="5">
        <v>13</v>
      </c>
      <c r="Q47" s="5">
        <v>0</v>
      </c>
      <c r="R47" s="5">
        <v>9</v>
      </c>
      <c r="S47" s="5">
        <v>1</v>
      </c>
      <c r="T47" s="1" t="str">
        <f>VLOOKUP(B47,Param!B:E,4,FALSE)</f>
        <v>Gard</v>
      </c>
      <c r="U47" s="1">
        <f t="shared" si="9"/>
        <v>3</v>
      </c>
      <c r="V47" s="1">
        <f t="shared" si="10"/>
        <v>7</v>
      </c>
      <c r="W47" s="1">
        <f t="shared" si="11"/>
        <v>5</v>
      </c>
      <c r="X47" s="1">
        <f t="shared" si="12"/>
        <v>1</v>
      </c>
      <c r="Y47" s="1">
        <f t="shared" si="13"/>
        <v>2</v>
      </c>
      <c r="Z47" s="1">
        <f t="shared" si="14"/>
        <v>13</v>
      </c>
      <c r="AA47" s="1">
        <f t="shared" si="15"/>
        <v>10</v>
      </c>
      <c r="AC47" s="1">
        <f t="shared" si="16"/>
        <v>38</v>
      </c>
      <c r="AD47" s="1">
        <f t="shared" si="17"/>
        <v>3</v>
      </c>
    </row>
    <row r="48" spans="1:30" ht="15.9" customHeight="1">
      <c r="A48" s="4">
        <v>11300039</v>
      </c>
      <c r="B48" s="4" t="str">
        <f>VLOOKUP(A48,Param!A:B,2,FALSE)</f>
        <v>CAMARGUE TT</v>
      </c>
      <c r="C48" s="2">
        <v>48</v>
      </c>
      <c r="D48" s="2">
        <v>10</v>
      </c>
      <c r="E48" s="2">
        <v>58</v>
      </c>
      <c r="F48" s="5">
        <v>3</v>
      </c>
      <c r="G48" s="5">
        <v>0</v>
      </c>
      <c r="H48" s="5">
        <v>12</v>
      </c>
      <c r="I48" s="5">
        <v>0</v>
      </c>
      <c r="J48" s="5">
        <v>4</v>
      </c>
      <c r="K48" s="5">
        <v>0</v>
      </c>
      <c r="L48" s="5">
        <v>6</v>
      </c>
      <c r="M48" s="5">
        <v>2</v>
      </c>
      <c r="N48" s="5">
        <v>0</v>
      </c>
      <c r="O48" s="5">
        <v>0</v>
      </c>
      <c r="P48" s="5">
        <v>4</v>
      </c>
      <c r="Q48" s="5">
        <v>0</v>
      </c>
      <c r="R48" s="5">
        <v>19</v>
      </c>
      <c r="S48" s="5">
        <v>8</v>
      </c>
      <c r="T48" s="1" t="str">
        <f>VLOOKUP(B48,Param!B:E,4,FALSE)</f>
        <v>Gard</v>
      </c>
      <c r="U48" s="1">
        <f t="shared" si="9"/>
        <v>3</v>
      </c>
      <c r="V48" s="1">
        <f t="shared" si="10"/>
        <v>12</v>
      </c>
      <c r="W48" s="1">
        <f t="shared" si="11"/>
        <v>4</v>
      </c>
      <c r="X48" s="1">
        <f t="shared" si="12"/>
        <v>8</v>
      </c>
      <c r="Y48" s="1">
        <f t="shared" si="13"/>
        <v>0</v>
      </c>
      <c r="Z48" s="1">
        <f t="shared" si="14"/>
        <v>4</v>
      </c>
      <c r="AA48" s="1">
        <f t="shared" si="15"/>
        <v>27</v>
      </c>
      <c r="AC48" s="1">
        <f t="shared" si="16"/>
        <v>48</v>
      </c>
      <c r="AD48" s="1">
        <f t="shared" si="17"/>
        <v>10</v>
      </c>
    </row>
    <row r="49" spans="1:30" ht="15.9" customHeight="1">
      <c r="A49" s="4">
        <v>11300040</v>
      </c>
      <c r="B49" s="4" t="str">
        <f>VLOOKUP(A49,Param!A:B,2,FALSE)</f>
        <v>ALES CEVENNES TENNIS DE TABLE</v>
      </c>
      <c r="C49" s="2">
        <v>24</v>
      </c>
      <c r="D49" s="2">
        <v>4</v>
      </c>
      <c r="E49" s="2">
        <v>28</v>
      </c>
      <c r="F49" s="5">
        <v>0</v>
      </c>
      <c r="G49" s="5">
        <v>0</v>
      </c>
      <c r="H49" s="5">
        <v>0</v>
      </c>
      <c r="I49" s="5">
        <v>0</v>
      </c>
      <c r="J49" s="5">
        <v>0</v>
      </c>
      <c r="K49" s="5">
        <v>0</v>
      </c>
      <c r="L49" s="5">
        <v>0</v>
      </c>
      <c r="M49" s="5">
        <v>0</v>
      </c>
      <c r="N49" s="5">
        <v>2</v>
      </c>
      <c r="O49" s="5">
        <v>0</v>
      </c>
      <c r="P49" s="5">
        <v>6</v>
      </c>
      <c r="Q49" s="5">
        <v>1</v>
      </c>
      <c r="R49" s="5">
        <v>16</v>
      </c>
      <c r="S49" s="5">
        <v>3</v>
      </c>
      <c r="T49" s="1" t="str">
        <f>VLOOKUP(B49,Param!B:E,4,FALSE)</f>
        <v>Gard</v>
      </c>
      <c r="U49" s="1">
        <f t="shared" si="9"/>
        <v>0</v>
      </c>
      <c r="V49" s="1">
        <f t="shared" si="10"/>
        <v>0</v>
      </c>
      <c r="W49" s="1">
        <f t="shared" si="11"/>
        <v>0</v>
      </c>
      <c r="X49" s="1">
        <f t="shared" si="12"/>
        <v>0</v>
      </c>
      <c r="Y49" s="1">
        <f t="shared" si="13"/>
        <v>2</v>
      </c>
      <c r="Z49" s="1">
        <f t="shared" si="14"/>
        <v>7</v>
      </c>
      <c r="AA49" s="1">
        <f t="shared" si="15"/>
        <v>19</v>
      </c>
      <c r="AC49" s="1">
        <f t="shared" si="16"/>
        <v>24</v>
      </c>
      <c r="AD49" s="1">
        <f t="shared" si="17"/>
        <v>4</v>
      </c>
    </row>
    <row r="50" spans="1:30" ht="15.9" customHeight="1">
      <c r="A50" s="4">
        <v>11300041</v>
      </c>
      <c r="B50" s="4" t="str">
        <f>VLOOKUP(A50,Param!A:B,2,FALSE)</f>
        <v>MANDUEL ASTT</v>
      </c>
      <c r="C50" s="2">
        <v>111</v>
      </c>
      <c r="D50" s="2">
        <v>11</v>
      </c>
      <c r="E50" s="2">
        <v>122</v>
      </c>
      <c r="F50" s="5">
        <v>6</v>
      </c>
      <c r="G50" s="5">
        <v>0</v>
      </c>
      <c r="H50" s="5">
        <v>15</v>
      </c>
      <c r="I50" s="5">
        <v>3</v>
      </c>
      <c r="J50" s="5">
        <v>20</v>
      </c>
      <c r="K50" s="5">
        <v>0</v>
      </c>
      <c r="L50" s="5">
        <v>6</v>
      </c>
      <c r="M50" s="5">
        <v>1</v>
      </c>
      <c r="N50" s="5">
        <v>8</v>
      </c>
      <c r="O50" s="5">
        <v>2</v>
      </c>
      <c r="P50" s="5">
        <v>17</v>
      </c>
      <c r="Q50" s="5">
        <v>1</v>
      </c>
      <c r="R50" s="5">
        <v>39</v>
      </c>
      <c r="S50" s="5">
        <v>4</v>
      </c>
      <c r="T50" s="1" t="str">
        <f>VLOOKUP(B50,Param!B:E,4,FALSE)</f>
        <v>Gard</v>
      </c>
      <c r="U50" s="1">
        <f t="shared" si="9"/>
        <v>6</v>
      </c>
      <c r="V50" s="1">
        <f t="shared" si="10"/>
        <v>18</v>
      </c>
      <c r="W50" s="1">
        <f t="shared" si="11"/>
        <v>20</v>
      </c>
      <c r="X50" s="1">
        <f t="shared" si="12"/>
        <v>7</v>
      </c>
      <c r="Y50" s="1">
        <f t="shared" si="13"/>
        <v>10</v>
      </c>
      <c r="Z50" s="1">
        <f t="shared" si="14"/>
        <v>18</v>
      </c>
      <c r="AA50" s="1">
        <f t="shared" si="15"/>
        <v>43</v>
      </c>
      <c r="AC50" s="1">
        <f t="shared" si="16"/>
        <v>111</v>
      </c>
      <c r="AD50" s="1">
        <f t="shared" si="17"/>
        <v>11</v>
      </c>
    </row>
    <row r="51" spans="1:30" ht="15.9" customHeight="1">
      <c r="A51" s="4">
        <v>11300050</v>
      </c>
      <c r="B51" s="4" t="str">
        <f>VLOOKUP(A51,Param!A:B,2,FALSE)</f>
        <v>TENNIS CLUB CRUVIERS-LASCOUR</v>
      </c>
      <c r="C51" s="2">
        <v>27</v>
      </c>
      <c r="D51" s="2">
        <v>5</v>
      </c>
      <c r="E51" s="2">
        <v>32</v>
      </c>
      <c r="F51" s="5">
        <v>2</v>
      </c>
      <c r="G51" s="5">
        <v>0</v>
      </c>
      <c r="H51" s="5">
        <v>0</v>
      </c>
      <c r="I51" s="5">
        <v>0</v>
      </c>
      <c r="J51" s="5">
        <v>5</v>
      </c>
      <c r="K51" s="5">
        <v>0</v>
      </c>
      <c r="L51" s="5">
        <v>3</v>
      </c>
      <c r="M51" s="5">
        <v>0</v>
      </c>
      <c r="N51" s="5">
        <v>0</v>
      </c>
      <c r="O51" s="5">
        <v>0</v>
      </c>
      <c r="P51" s="5">
        <v>4</v>
      </c>
      <c r="Q51" s="5">
        <v>1</v>
      </c>
      <c r="R51" s="5">
        <v>13</v>
      </c>
      <c r="S51" s="5">
        <v>4</v>
      </c>
      <c r="T51" s="1" t="str">
        <f>VLOOKUP(B51,Param!B:E,4,FALSE)</f>
        <v>Gard</v>
      </c>
      <c r="U51" s="1">
        <f t="shared" si="9"/>
        <v>2</v>
      </c>
      <c r="V51" s="1">
        <f t="shared" si="10"/>
        <v>0</v>
      </c>
      <c r="W51" s="1">
        <f t="shared" si="11"/>
        <v>5</v>
      </c>
      <c r="X51" s="1">
        <f t="shared" si="12"/>
        <v>3</v>
      </c>
      <c r="Y51" s="1">
        <f t="shared" si="13"/>
        <v>0</v>
      </c>
      <c r="Z51" s="1">
        <f t="shared" si="14"/>
        <v>5</v>
      </c>
      <c r="AA51" s="1">
        <f t="shared" si="15"/>
        <v>17</v>
      </c>
      <c r="AC51" s="1">
        <f t="shared" si="16"/>
        <v>27</v>
      </c>
      <c r="AD51" s="1">
        <f t="shared" si="17"/>
        <v>5</v>
      </c>
    </row>
    <row r="52" spans="1:30" ht="15.9" customHeight="1">
      <c r="A52" s="4">
        <v>11300055</v>
      </c>
      <c r="B52" s="4" t="str">
        <f>VLOOKUP(A52,Param!A:B,2,FALSE)</f>
        <v>TENNIS DE TABLE ARAMON</v>
      </c>
      <c r="C52" s="2">
        <v>26</v>
      </c>
      <c r="D52" s="2">
        <v>4</v>
      </c>
      <c r="E52" s="2">
        <v>30</v>
      </c>
      <c r="F52" s="5">
        <v>0</v>
      </c>
      <c r="G52" s="5">
        <v>0</v>
      </c>
      <c r="H52" s="5">
        <v>2</v>
      </c>
      <c r="I52" s="5">
        <v>2</v>
      </c>
      <c r="J52" s="5">
        <v>4</v>
      </c>
      <c r="K52" s="5">
        <v>1</v>
      </c>
      <c r="L52" s="5">
        <v>3</v>
      </c>
      <c r="M52" s="5">
        <v>0</v>
      </c>
      <c r="N52" s="5">
        <v>1</v>
      </c>
      <c r="O52" s="5">
        <v>0</v>
      </c>
      <c r="P52" s="5">
        <v>2</v>
      </c>
      <c r="Q52" s="5">
        <v>0</v>
      </c>
      <c r="R52" s="5">
        <v>14</v>
      </c>
      <c r="S52" s="5">
        <v>1</v>
      </c>
      <c r="T52" s="1" t="str">
        <f>VLOOKUP(B52,Param!B:E,4,FALSE)</f>
        <v>Gard</v>
      </c>
      <c r="U52" s="1">
        <f t="shared" si="9"/>
        <v>0</v>
      </c>
      <c r="V52" s="1">
        <f t="shared" si="10"/>
        <v>4</v>
      </c>
      <c r="W52" s="1">
        <f t="shared" si="11"/>
        <v>5</v>
      </c>
      <c r="X52" s="1">
        <f t="shared" si="12"/>
        <v>3</v>
      </c>
      <c r="Y52" s="1">
        <f t="shared" si="13"/>
        <v>1</v>
      </c>
      <c r="Z52" s="1">
        <f t="shared" si="14"/>
        <v>2</v>
      </c>
      <c r="AA52" s="1">
        <f t="shared" si="15"/>
        <v>15</v>
      </c>
      <c r="AC52" s="1">
        <f t="shared" si="16"/>
        <v>26</v>
      </c>
      <c r="AD52" s="1">
        <f t="shared" si="17"/>
        <v>4</v>
      </c>
    </row>
    <row r="53" spans="1:30" ht="15.9" customHeight="1">
      <c r="A53" s="4">
        <v>11300057</v>
      </c>
      <c r="B53" s="4" t="str">
        <f>VLOOKUP(A53,Param!A:B,2,FALSE)</f>
        <v>AS GALLARGUOISE TENNIS DE TABLE</v>
      </c>
      <c r="C53" s="2">
        <v>28</v>
      </c>
      <c r="D53" s="2">
        <v>5</v>
      </c>
      <c r="E53" s="2">
        <v>33</v>
      </c>
      <c r="F53" s="5">
        <v>1</v>
      </c>
      <c r="G53" s="5">
        <v>1</v>
      </c>
      <c r="H53" s="5">
        <v>3</v>
      </c>
      <c r="I53" s="5">
        <v>1</v>
      </c>
      <c r="J53" s="5">
        <v>0</v>
      </c>
      <c r="K53" s="5">
        <v>0</v>
      </c>
      <c r="L53" s="5">
        <v>1</v>
      </c>
      <c r="M53" s="5">
        <v>1</v>
      </c>
      <c r="N53" s="5">
        <v>0</v>
      </c>
      <c r="O53" s="5">
        <v>0</v>
      </c>
      <c r="P53" s="5">
        <v>2</v>
      </c>
      <c r="Q53" s="5">
        <v>0</v>
      </c>
      <c r="R53" s="5">
        <v>21</v>
      </c>
      <c r="S53" s="5">
        <v>2</v>
      </c>
      <c r="T53" s="1" t="str">
        <f>VLOOKUP(B53,Param!B:E,4,FALSE)</f>
        <v>Gard</v>
      </c>
      <c r="U53" s="1">
        <f t="shared" si="9"/>
        <v>2</v>
      </c>
      <c r="V53" s="1">
        <f t="shared" si="10"/>
        <v>4</v>
      </c>
      <c r="W53" s="1">
        <f t="shared" si="11"/>
        <v>0</v>
      </c>
      <c r="X53" s="1">
        <f t="shared" si="12"/>
        <v>2</v>
      </c>
      <c r="Y53" s="1">
        <f t="shared" si="13"/>
        <v>0</v>
      </c>
      <c r="Z53" s="1">
        <f t="shared" si="14"/>
        <v>2</v>
      </c>
      <c r="AA53" s="1">
        <f t="shared" si="15"/>
        <v>23</v>
      </c>
      <c r="AC53" s="1">
        <f t="shared" si="16"/>
        <v>28</v>
      </c>
      <c r="AD53" s="1">
        <f t="shared" si="17"/>
        <v>5</v>
      </c>
    </row>
    <row r="54" spans="1:30" ht="15.9" customHeight="1">
      <c r="A54" s="4">
        <v>11300059</v>
      </c>
      <c r="B54" s="4" t="str">
        <f>VLOOKUP(A54,Param!A:B,2,FALSE)</f>
        <v>BOISSET PING</v>
      </c>
      <c r="C54" s="2">
        <v>49</v>
      </c>
      <c r="D54" s="2">
        <v>7</v>
      </c>
      <c r="E54" s="2">
        <v>56</v>
      </c>
      <c r="F54" s="5">
        <v>1</v>
      </c>
      <c r="G54" s="5">
        <v>0</v>
      </c>
      <c r="H54" s="5">
        <v>8</v>
      </c>
      <c r="I54" s="5">
        <v>1</v>
      </c>
      <c r="J54" s="5">
        <v>15</v>
      </c>
      <c r="K54" s="5">
        <v>0</v>
      </c>
      <c r="L54" s="5">
        <v>4</v>
      </c>
      <c r="M54" s="5">
        <v>0</v>
      </c>
      <c r="N54" s="5">
        <v>1</v>
      </c>
      <c r="O54" s="5">
        <v>0</v>
      </c>
      <c r="P54" s="5">
        <v>6</v>
      </c>
      <c r="Q54" s="5">
        <v>1</v>
      </c>
      <c r="R54" s="5">
        <v>14</v>
      </c>
      <c r="S54" s="5">
        <v>5</v>
      </c>
      <c r="T54" s="1" t="str">
        <f>VLOOKUP(B54,Param!B:E,4,FALSE)</f>
        <v>Gard</v>
      </c>
      <c r="U54" s="1">
        <f t="shared" si="9"/>
        <v>1</v>
      </c>
      <c r="V54" s="1">
        <f t="shared" si="10"/>
        <v>9</v>
      </c>
      <c r="W54" s="1">
        <f t="shared" si="11"/>
        <v>15</v>
      </c>
      <c r="X54" s="1">
        <f t="shared" si="12"/>
        <v>4</v>
      </c>
      <c r="Y54" s="1">
        <f t="shared" si="13"/>
        <v>1</v>
      </c>
      <c r="Z54" s="1">
        <f t="shared" si="14"/>
        <v>7</v>
      </c>
      <c r="AA54" s="1">
        <f t="shared" si="15"/>
        <v>19</v>
      </c>
      <c r="AC54" s="1">
        <f t="shared" si="16"/>
        <v>49</v>
      </c>
      <c r="AD54" s="1">
        <f t="shared" si="17"/>
        <v>7</v>
      </c>
    </row>
    <row r="55" spans="1:30" ht="15.9" customHeight="1">
      <c r="A55" s="4">
        <v>11310005</v>
      </c>
      <c r="B55" s="4" t="str">
        <f>VLOOKUP(A55,Param!A:B,2,FALSE)</f>
        <v>SAINT LYS OLYMPIQUE</v>
      </c>
      <c r="C55" s="2">
        <v>99</v>
      </c>
      <c r="D55" s="2">
        <v>5</v>
      </c>
      <c r="E55" s="2">
        <v>104</v>
      </c>
      <c r="F55" s="5">
        <v>4</v>
      </c>
      <c r="G55" s="5">
        <v>0</v>
      </c>
      <c r="H55" s="5">
        <v>13</v>
      </c>
      <c r="I55" s="5">
        <v>1</v>
      </c>
      <c r="J55" s="5">
        <v>31</v>
      </c>
      <c r="K55" s="5">
        <v>0</v>
      </c>
      <c r="L55" s="5">
        <v>16</v>
      </c>
      <c r="M55" s="5">
        <v>1</v>
      </c>
      <c r="N55" s="5">
        <v>5</v>
      </c>
      <c r="O55" s="5">
        <v>0</v>
      </c>
      <c r="P55" s="5">
        <v>5</v>
      </c>
      <c r="Q55" s="5">
        <v>1</v>
      </c>
      <c r="R55" s="5">
        <v>25</v>
      </c>
      <c r="S55" s="5">
        <v>2</v>
      </c>
      <c r="T55" s="1" t="str">
        <f>VLOOKUP(B55,Param!B:E,4,FALSE)</f>
        <v>Haute Garonne</v>
      </c>
      <c r="U55" s="1">
        <f t="shared" si="9"/>
        <v>4</v>
      </c>
      <c r="V55" s="1">
        <f t="shared" si="10"/>
        <v>14</v>
      </c>
      <c r="W55" s="1">
        <f t="shared" si="11"/>
        <v>31</v>
      </c>
      <c r="X55" s="1">
        <f t="shared" si="12"/>
        <v>17</v>
      </c>
      <c r="Y55" s="1">
        <f t="shared" si="13"/>
        <v>5</v>
      </c>
      <c r="Z55" s="1">
        <f t="shared" si="14"/>
        <v>6</v>
      </c>
      <c r="AA55" s="1">
        <f t="shared" si="15"/>
        <v>27</v>
      </c>
      <c r="AC55" s="1">
        <f t="shared" si="16"/>
        <v>99</v>
      </c>
      <c r="AD55" s="1">
        <f t="shared" si="17"/>
        <v>5</v>
      </c>
    </row>
    <row r="56" spans="1:30" ht="15.9" customHeight="1">
      <c r="A56" s="4">
        <v>11310006</v>
      </c>
      <c r="B56" s="4" t="str">
        <f>VLOOKUP(A56,Param!A:B,2,FALSE)</f>
        <v>ASPTT TOULOUSE T.T.</v>
      </c>
      <c r="C56" s="2">
        <v>162</v>
      </c>
      <c r="D56" s="2">
        <v>17</v>
      </c>
      <c r="E56" s="2">
        <v>179</v>
      </c>
      <c r="F56" s="5">
        <v>18</v>
      </c>
      <c r="G56" s="5">
        <v>1</v>
      </c>
      <c r="H56" s="5">
        <v>33</v>
      </c>
      <c r="I56" s="5">
        <v>4</v>
      </c>
      <c r="J56" s="5">
        <v>23</v>
      </c>
      <c r="K56" s="5">
        <v>4</v>
      </c>
      <c r="L56" s="5">
        <v>23</v>
      </c>
      <c r="M56" s="5">
        <v>1</v>
      </c>
      <c r="N56" s="5">
        <v>10</v>
      </c>
      <c r="O56" s="5">
        <v>1</v>
      </c>
      <c r="P56" s="5">
        <v>26</v>
      </c>
      <c r="Q56" s="5">
        <v>2</v>
      </c>
      <c r="R56" s="5">
        <v>29</v>
      </c>
      <c r="S56" s="5">
        <v>4</v>
      </c>
      <c r="T56" s="1" t="str">
        <f>VLOOKUP(B56,Param!B:E,4,FALSE)</f>
        <v>Haute Garonne</v>
      </c>
      <c r="U56" s="1">
        <f t="shared" si="9"/>
        <v>19</v>
      </c>
      <c r="V56" s="1">
        <f t="shared" si="10"/>
        <v>37</v>
      </c>
      <c r="W56" s="1">
        <f t="shared" si="11"/>
        <v>27</v>
      </c>
      <c r="X56" s="1">
        <f t="shared" si="12"/>
        <v>24</v>
      </c>
      <c r="Y56" s="1">
        <f t="shared" si="13"/>
        <v>11</v>
      </c>
      <c r="Z56" s="1">
        <f t="shared" si="14"/>
        <v>28</v>
      </c>
      <c r="AA56" s="1">
        <f t="shared" si="15"/>
        <v>33</v>
      </c>
      <c r="AC56" s="1">
        <f t="shared" si="16"/>
        <v>162</v>
      </c>
      <c r="AD56" s="1">
        <f t="shared" si="17"/>
        <v>17</v>
      </c>
    </row>
    <row r="57" spans="1:30" ht="15.9" customHeight="1">
      <c r="A57" s="4">
        <v>11310008</v>
      </c>
      <c r="B57" s="4" t="str">
        <f>VLOOKUP(A57,Param!A:B,2,FALSE)</f>
        <v>TOULOUSE AC TENNIS DE TABLE</v>
      </c>
      <c r="C57" s="2">
        <v>90</v>
      </c>
      <c r="D57" s="2">
        <v>15</v>
      </c>
      <c r="E57" s="2">
        <v>105</v>
      </c>
      <c r="F57" s="5">
        <v>3</v>
      </c>
      <c r="G57" s="5">
        <v>1</v>
      </c>
      <c r="H57" s="5">
        <v>7</v>
      </c>
      <c r="I57" s="5">
        <v>1</v>
      </c>
      <c r="J57" s="5">
        <v>10</v>
      </c>
      <c r="K57" s="5">
        <v>1</v>
      </c>
      <c r="L57" s="5">
        <v>9</v>
      </c>
      <c r="M57" s="5">
        <v>1</v>
      </c>
      <c r="N57" s="5">
        <v>5</v>
      </c>
      <c r="O57" s="5">
        <v>0</v>
      </c>
      <c r="P57" s="5">
        <v>20</v>
      </c>
      <c r="Q57" s="5">
        <v>1</v>
      </c>
      <c r="R57" s="5">
        <v>36</v>
      </c>
      <c r="S57" s="5">
        <v>10</v>
      </c>
      <c r="T57" s="1" t="str">
        <f>VLOOKUP(B57,Param!B:E,4,FALSE)</f>
        <v>Haute Garonne</v>
      </c>
      <c r="U57" s="1">
        <f t="shared" si="9"/>
        <v>4</v>
      </c>
      <c r="V57" s="1">
        <f t="shared" si="10"/>
        <v>8</v>
      </c>
      <c r="W57" s="1">
        <f t="shared" si="11"/>
        <v>11</v>
      </c>
      <c r="X57" s="1">
        <f t="shared" si="12"/>
        <v>10</v>
      </c>
      <c r="Y57" s="1">
        <f t="shared" si="13"/>
        <v>5</v>
      </c>
      <c r="Z57" s="1">
        <f t="shared" si="14"/>
        <v>21</v>
      </c>
      <c r="AA57" s="1">
        <f t="shared" si="15"/>
        <v>46</v>
      </c>
      <c r="AC57" s="1">
        <f t="shared" si="16"/>
        <v>90</v>
      </c>
      <c r="AD57" s="1">
        <f t="shared" si="17"/>
        <v>15</v>
      </c>
    </row>
    <row r="58" spans="1:30" ht="15.9" customHeight="1">
      <c r="A58" s="4">
        <v>11310011</v>
      </c>
      <c r="B58" s="4" t="str">
        <f>VLOOKUP(A58,Param!A:B,2,FALSE)</f>
        <v>TOULOUSE O A C TT</v>
      </c>
      <c r="C58" s="2">
        <v>221</v>
      </c>
      <c r="D58" s="2">
        <v>28</v>
      </c>
      <c r="E58" s="2">
        <v>249</v>
      </c>
      <c r="F58" s="5">
        <v>11</v>
      </c>
      <c r="G58" s="5">
        <v>0</v>
      </c>
      <c r="H58" s="5">
        <v>15</v>
      </c>
      <c r="I58" s="5">
        <v>0</v>
      </c>
      <c r="J58" s="5">
        <v>19</v>
      </c>
      <c r="K58" s="5">
        <v>0</v>
      </c>
      <c r="L58" s="5">
        <v>19</v>
      </c>
      <c r="M58" s="5">
        <v>0</v>
      </c>
      <c r="N58" s="5">
        <v>13</v>
      </c>
      <c r="O58" s="5">
        <v>1</v>
      </c>
      <c r="P58" s="5">
        <v>86</v>
      </c>
      <c r="Q58" s="5">
        <v>14</v>
      </c>
      <c r="R58" s="5">
        <v>58</v>
      </c>
      <c r="S58" s="5">
        <v>13</v>
      </c>
      <c r="T58" s="1" t="str">
        <f>VLOOKUP(B58,Param!B:E,4,FALSE)</f>
        <v>Haute Garonne</v>
      </c>
      <c r="U58" s="1">
        <f t="shared" si="9"/>
        <v>11</v>
      </c>
      <c r="V58" s="1">
        <f t="shared" si="10"/>
        <v>15</v>
      </c>
      <c r="W58" s="1">
        <f t="shared" si="11"/>
        <v>19</v>
      </c>
      <c r="X58" s="1">
        <f t="shared" si="12"/>
        <v>19</v>
      </c>
      <c r="Y58" s="1">
        <f t="shared" si="13"/>
        <v>14</v>
      </c>
      <c r="Z58" s="1">
        <f t="shared" si="14"/>
        <v>100</v>
      </c>
      <c r="AA58" s="1">
        <f t="shared" si="15"/>
        <v>71</v>
      </c>
      <c r="AC58" s="1">
        <f t="shared" si="16"/>
        <v>221</v>
      </c>
      <c r="AD58" s="1">
        <f t="shared" si="17"/>
        <v>28</v>
      </c>
    </row>
    <row r="59" spans="1:30" ht="15.9" customHeight="1">
      <c r="A59" s="4">
        <v>11310019</v>
      </c>
      <c r="B59" s="4" t="str">
        <f>VLOOKUP(A59,Param!A:B,2,FALSE)</f>
        <v>C.L.L.L.COLOMIERS</v>
      </c>
      <c r="C59" s="2">
        <v>20</v>
      </c>
      <c r="D59" s="2">
        <v>1</v>
      </c>
      <c r="E59" s="2">
        <v>21</v>
      </c>
      <c r="F59" s="5">
        <v>1</v>
      </c>
      <c r="G59" s="5">
        <v>0</v>
      </c>
      <c r="H59" s="5">
        <v>14</v>
      </c>
      <c r="I59" s="5">
        <v>0</v>
      </c>
      <c r="J59" s="5">
        <v>3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1</v>
      </c>
      <c r="Q59" s="5">
        <v>0</v>
      </c>
      <c r="R59" s="5">
        <v>1</v>
      </c>
      <c r="S59" s="5">
        <v>1</v>
      </c>
      <c r="T59" s="1" t="str">
        <f>VLOOKUP(B59,Param!B:E,4,FALSE)</f>
        <v>Haute Garonne</v>
      </c>
      <c r="U59" s="1">
        <f t="shared" si="9"/>
        <v>1</v>
      </c>
      <c r="V59" s="1">
        <f t="shared" si="10"/>
        <v>14</v>
      </c>
      <c r="W59" s="1">
        <f t="shared" si="11"/>
        <v>3</v>
      </c>
      <c r="X59" s="1">
        <f t="shared" si="12"/>
        <v>0</v>
      </c>
      <c r="Y59" s="1">
        <f t="shared" si="13"/>
        <v>0</v>
      </c>
      <c r="Z59" s="1">
        <f t="shared" si="14"/>
        <v>1</v>
      </c>
      <c r="AA59" s="1">
        <f t="shared" si="15"/>
        <v>2</v>
      </c>
      <c r="AC59" s="1">
        <f t="shared" si="16"/>
        <v>20</v>
      </c>
      <c r="AD59" s="1">
        <f t="shared" si="17"/>
        <v>1</v>
      </c>
    </row>
    <row r="60" spans="1:30" ht="15.9" customHeight="1">
      <c r="A60" s="4">
        <v>11310029</v>
      </c>
      <c r="B60" s="4" t="str">
        <f>VLOOKUP(A60,Param!A:B,2,FALSE)</f>
        <v>US RAMONVILLE TT</v>
      </c>
      <c r="C60" s="2">
        <v>128</v>
      </c>
      <c r="D60" s="2">
        <v>8</v>
      </c>
      <c r="E60" s="2">
        <v>136</v>
      </c>
      <c r="F60" s="5">
        <v>4</v>
      </c>
      <c r="G60" s="5">
        <v>0</v>
      </c>
      <c r="H60" s="5">
        <v>21</v>
      </c>
      <c r="I60" s="5">
        <v>0</v>
      </c>
      <c r="J60" s="5">
        <v>25</v>
      </c>
      <c r="K60" s="5">
        <v>0</v>
      </c>
      <c r="L60" s="5">
        <v>9</v>
      </c>
      <c r="M60" s="5">
        <v>0</v>
      </c>
      <c r="N60" s="5">
        <v>5</v>
      </c>
      <c r="O60" s="5">
        <v>0</v>
      </c>
      <c r="P60" s="5">
        <v>30</v>
      </c>
      <c r="Q60" s="5">
        <v>1</v>
      </c>
      <c r="R60" s="5">
        <v>34</v>
      </c>
      <c r="S60" s="5">
        <v>7</v>
      </c>
      <c r="T60" s="1" t="str">
        <f>VLOOKUP(B60,Param!B:E,4,FALSE)</f>
        <v>Haute Garonne</v>
      </c>
      <c r="U60" s="1">
        <f t="shared" si="9"/>
        <v>4</v>
      </c>
      <c r="V60" s="1">
        <f t="shared" si="10"/>
        <v>21</v>
      </c>
      <c r="W60" s="1">
        <f t="shared" si="11"/>
        <v>25</v>
      </c>
      <c r="X60" s="1">
        <f t="shared" si="12"/>
        <v>9</v>
      </c>
      <c r="Y60" s="1">
        <f t="shared" si="13"/>
        <v>5</v>
      </c>
      <c r="Z60" s="1">
        <f t="shared" si="14"/>
        <v>31</v>
      </c>
      <c r="AA60" s="1">
        <f t="shared" si="15"/>
        <v>41</v>
      </c>
      <c r="AC60" s="1">
        <f t="shared" si="16"/>
        <v>128</v>
      </c>
      <c r="AD60" s="1">
        <f t="shared" si="17"/>
        <v>8</v>
      </c>
    </row>
    <row r="61" spans="1:30" ht="15.9" customHeight="1">
      <c r="A61" s="4">
        <v>11310033</v>
      </c>
      <c r="B61" s="4" t="str">
        <f>VLOOKUP(A61,Param!A:B,2,FALSE)</f>
        <v>L AVENIR MURETAIN T T</v>
      </c>
      <c r="C61" s="2">
        <v>90</v>
      </c>
      <c r="D61" s="2">
        <v>8</v>
      </c>
      <c r="E61" s="2">
        <v>98</v>
      </c>
      <c r="F61" s="5">
        <v>2</v>
      </c>
      <c r="G61" s="5">
        <v>1</v>
      </c>
      <c r="H61" s="5">
        <v>14</v>
      </c>
      <c r="I61" s="5">
        <v>0</v>
      </c>
      <c r="J61" s="5">
        <v>23</v>
      </c>
      <c r="K61" s="5">
        <v>0</v>
      </c>
      <c r="L61" s="5">
        <v>3</v>
      </c>
      <c r="M61" s="5">
        <v>0</v>
      </c>
      <c r="N61" s="5">
        <v>4</v>
      </c>
      <c r="O61" s="5">
        <v>0</v>
      </c>
      <c r="P61" s="5">
        <v>9</v>
      </c>
      <c r="Q61" s="5">
        <v>1</v>
      </c>
      <c r="R61" s="5">
        <v>35</v>
      </c>
      <c r="S61" s="5">
        <v>6</v>
      </c>
      <c r="T61" s="1" t="str">
        <f>VLOOKUP(B61,Param!B:E,4,FALSE)</f>
        <v>Haute Garonne</v>
      </c>
      <c r="U61" s="1">
        <f t="shared" si="9"/>
        <v>3</v>
      </c>
      <c r="V61" s="1">
        <f t="shared" si="10"/>
        <v>14</v>
      </c>
      <c r="W61" s="1">
        <f t="shared" si="11"/>
        <v>23</v>
      </c>
      <c r="X61" s="1">
        <f t="shared" si="12"/>
        <v>3</v>
      </c>
      <c r="Y61" s="1">
        <f t="shared" si="13"/>
        <v>4</v>
      </c>
      <c r="Z61" s="1">
        <f t="shared" si="14"/>
        <v>10</v>
      </c>
      <c r="AA61" s="1">
        <f t="shared" si="15"/>
        <v>41</v>
      </c>
      <c r="AC61" s="1">
        <f t="shared" si="16"/>
        <v>90</v>
      </c>
      <c r="AD61" s="1">
        <f t="shared" si="17"/>
        <v>8</v>
      </c>
    </row>
    <row r="62" spans="1:30" ht="15.9" customHeight="1">
      <c r="A62" s="4">
        <v>11310047</v>
      </c>
      <c r="B62" s="4" t="str">
        <f>VLOOKUP(A62,Param!A:B,2,FALSE)</f>
        <v>TT BLAGNACAIS</v>
      </c>
      <c r="C62" s="2">
        <v>128</v>
      </c>
      <c r="D62" s="2">
        <v>21</v>
      </c>
      <c r="E62" s="2">
        <v>149</v>
      </c>
      <c r="F62" s="5">
        <v>5</v>
      </c>
      <c r="G62" s="5">
        <v>0</v>
      </c>
      <c r="H62" s="5">
        <v>18</v>
      </c>
      <c r="I62" s="5">
        <v>0</v>
      </c>
      <c r="J62" s="5">
        <v>21</v>
      </c>
      <c r="K62" s="5">
        <v>3</v>
      </c>
      <c r="L62" s="5">
        <v>10</v>
      </c>
      <c r="M62" s="5">
        <v>1</v>
      </c>
      <c r="N62" s="5">
        <v>12</v>
      </c>
      <c r="O62" s="5">
        <v>0</v>
      </c>
      <c r="P62" s="5">
        <v>26</v>
      </c>
      <c r="Q62" s="5">
        <v>6</v>
      </c>
      <c r="R62" s="5">
        <v>36</v>
      </c>
      <c r="S62" s="5">
        <v>11</v>
      </c>
      <c r="T62" s="1" t="str">
        <f>VLOOKUP(B62,Param!B:E,4,FALSE)</f>
        <v>Haute Garonne</v>
      </c>
      <c r="U62" s="1">
        <f t="shared" si="9"/>
        <v>5</v>
      </c>
      <c r="V62" s="1">
        <f t="shared" si="10"/>
        <v>18</v>
      </c>
      <c r="W62" s="1">
        <f t="shared" si="11"/>
        <v>24</v>
      </c>
      <c r="X62" s="1">
        <f t="shared" si="12"/>
        <v>11</v>
      </c>
      <c r="Y62" s="1">
        <f t="shared" si="13"/>
        <v>12</v>
      </c>
      <c r="Z62" s="1">
        <f t="shared" si="14"/>
        <v>32</v>
      </c>
      <c r="AA62" s="1">
        <f t="shared" si="15"/>
        <v>47</v>
      </c>
      <c r="AC62" s="1">
        <f t="shared" si="16"/>
        <v>128</v>
      </c>
      <c r="AD62" s="1">
        <f t="shared" si="17"/>
        <v>21</v>
      </c>
    </row>
    <row r="63" spans="1:30" ht="15.9" customHeight="1">
      <c r="A63" s="4">
        <v>11310060</v>
      </c>
      <c r="B63" s="4" t="str">
        <f>VLOOKUP(A63,Param!A:B,2,FALSE)</f>
        <v>TT PLAISANÇOIS</v>
      </c>
      <c r="C63" s="2">
        <v>184</v>
      </c>
      <c r="D63" s="2">
        <v>14</v>
      </c>
      <c r="E63" s="2">
        <v>198</v>
      </c>
      <c r="F63" s="5">
        <v>16</v>
      </c>
      <c r="G63" s="5">
        <v>3</v>
      </c>
      <c r="H63" s="5">
        <v>37</v>
      </c>
      <c r="I63" s="5">
        <v>0</v>
      </c>
      <c r="J63" s="5">
        <v>28</v>
      </c>
      <c r="K63" s="5">
        <v>1</v>
      </c>
      <c r="L63" s="5">
        <v>20</v>
      </c>
      <c r="M63" s="5">
        <v>2</v>
      </c>
      <c r="N63" s="5">
        <v>12</v>
      </c>
      <c r="O63" s="5">
        <v>1</v>
      </c>
      <c r="P63" s="5">
        <v>25</v>
      </c>
      <c r="Q63" s="5">
        <v>4</v>
      </c>
      <c r="R63" s="5">
        <v>46</v>
      </c>
      <c r="S63" s="5">
        <v>3</v>
      </c>
      <c r="T63" s="1" t="str">
        <f>VLOOKUP(B63,Param!B:E,4,FALSE)</f>
        <v>Haute Garonne</v>
      </c>
      <c r="U63" s="1">
        <f t="shared" si="9"/>
        <v>19</v>
      </c>
      <c r="V63" s="1">
        <f t="shared" si="10"/>
        <v>37</v>
      </c>
      <c r="W63" s="1">
        <f t="shared" si="11"/>
        <v>29</v>
      </c>
      <c r="X63" s="1">
        <f t="shared" si="12"/>
        <v>22</v>
      </c>
      <c r="Y63" s="1">
        <f t="shared" si="13"/>
        <v>13</v>
      </c>
      <c r="Z63" s="1">
        <f t="shared" si="14"/>
        <v>29</v>
      </c>
      <c r="AA63" s="1">
        <f t="shared" si="15"/>
        <v>49</v>
      </c>
      <c r="AC63" s="1">
        <f t="shared" si="16"/>
        <v>184</v>
      </c>
      <c r="AD63" s="1">
        <f t="shared" si="17"/>
        <v>14</v>
      </c>
    </row>
    <row r="64" spans="1:30" ht="15.9" customHeight="1">
      <c r="A64" s="4">
        <v>11310064</v>
      </c>
      <c r="B64" s="4" t="str">
        <f>VLOOKUP(A64,Param!A:B,2,FALSE)</f>
        <v>SAINT ORENS TT</v>
      </c>
      <c r="C64" s="2">
        <v>194</v>
      </c>
      <c r="D64" s="2">
        <v>40</v>
      </c>
      <c r="E64" s="2">
        <v>234</v>
      </c>
      <c r="F64" s="5">
        <v>6</v>
      </c>
      <c r="G64" s="5">
        <v>2</v>
      </c>
      <c r="H64" s="5">
        <v>27</v>
      </c>
      <c r="I64" s="5">
        <v>5</v>
      </c>
      <c r="J64" s="5">
        <v>21</v>
      </c>
      <c r="K64" s="5">
        <v>2</v>
      </c>
      <c r="L64" s="5">
        <v>13</v>
      </c>
      <c r="M64" s="5">
        <v>0</v>
      </c>
      <c r="N64" s="5">
        <v>10</v>
      </c>
      <c r="O64" s="5">
        <v>4</v>
      </c>
      <c r="P64" s="5">
        <v>50</v>
      </c>
      <c r="Q64" s="5">
        <v>11</v>
      </c>
      <c r="R64" s="5">
        <v>67</v>
      </c>
      <c r="S64" s="5">
        <v>16</v>
      </c>
      <c r="T64" s="1" t="str">
        <f>VLOOKUP(B64,Param!B:E,4,FALSE)</f>
        <v>Haute Garonne</v>
      </c>
      <c r="U64" s="1">
        <f t="shared" si="9"/>
        <v>8</v>
      </c>
      <c r="V64" s="1">
        <f t="shared" si="10"/>
        <v>32</v>
      </c>
      <c r="W64" s="1">
        <f t="shared" si="11"/>
        <v>23</v>
      </c>
      <c r="X64" s="1">
        <f t="shared" si="12"/>
        <v>13</v>
      </c>
      <c r="Y64" s="1">
        <f t="shared" si="13"/>
        <v>14</v>
      </c>
      <c r="Z64" s="1">
        <f t="shared" si="14"/>
        <v>61</v>
      </c>
      <c r="AA64" s="1">
        <f t="shared" si="15"/>
        <v>83</v>
      </c>
      <c r="AC64" s="1">
        <f t="shared" si="16"/>
        <v>194</v>
      </c>
      <c r="AD64" s="1">
        <f t="shared" si="17"/>
        <v>40</v>
      </c>
    </row>
    <row r="65" spans="1:30" ht="15.9" customHeight="1">
      <c r="A65" s="4">
        <v>11310070</v>
      </c>
      <c r="B65" s="4" t="str">
        <f>VLOOKUP(A65,Param!A:B,2,FALSE)</f>
        <v>A.S.C. MONTAUDRAN</v>
      </c>
      <c r="C65" s="2">
        <v>96</v>
      </c>
      <c r="D65" s="2">
        <v>14</v>
      </c>
      <c r="E65" s="2">
        <v>110</v>
      </c>
      <c r="F65" s="5">
        <v>11</v>
      </c>
      <c r="G65" s="5">
        <v>1</v>
      </c>
      <c r="H65" s="5">
        <v>14</v>
      </c>
      <c r="I65" s="5">
        <v>0</v>
      </c>
      <c r="J65" s="5">
        <v>18</v>
      </c>
      <c r="K65" s="5">
        <v>3</v>
      </c>
      <c r="L65" s="5">
        <v>13</v>
      </c>
      <c r="M65" s="5">
        <v>1</v>
      </c>
      <c r="N65" s="5">
        <v>6</v>
      </c>
      <c r="O65" s="5">
        <v>2</v>
      </c>
      <c r="P65" s="5">
        <v>4</v>
      </c>
      <c r="Q65" s="5">
        <v>1</v>
      </c>
      <c r="R65" s="5">
        <v>30</v>
      </c>
      <c r="S65" s="5">
        <v>6</v>
      </c>
      <c r="T65" s="1" t="str">
        <f>VLOOKUP(B65,Param!B:E,4,FALSE)</f>
        <v>Haute Garonne</v>
      </c>
      <c r="U65" s="1">
        <f t="shared" si="9"/>
        <v>12</v>
      </c>
      <c r="V65" s="1">
        <f t="shared" si="10"/>
        <v>14</v>
      </c>
      <c r="W65" s="1">
        <f t="shared" si="11"/>
        <v>21</v>
      </c>
      <c r="X65" s="1">
        <f t="shared" si="12"/>
        <v>14</v>
      </c>
      <c r="Y65" s="1">
        <f t="shared" si="13"/>
        <v>8</v>
      </c>
      <c r="Z65" s="1">
        <f t="shared" si="14"/>
        <v>5</v>
      </c>
      <c r="AA65" s="1">
        <f t="shared" si="15"/>
        <v>36</v>
      </c>
      <c r="AC65" s="1">
        <f t="shared" si="16"/>
        <v>96</v>
      </c>
      <c r="AD65" s="1">
        <f t="shared" si="17"/>
        <v>14</v>
      </c>
    </row>
    <row r="66" spans="1:30" ht="15.9" customHeight="1">
      <c r="A66" s="4">
        <v>11310075</v>
      </c>
      <c r="B66" s="4" t="str">
        <f>VLOOKUP(A66,Param!A:B,2,FALSE)</f>
        <v>PINS-JUSTARET VILLATE TT</v>
      </c>
      <c r="C66" s="2">
        <v>139</v>
      </c>
      <c r="D66" s="2">
        <v>26</v>
      </c>
      <c r="E66" s="2">
        <v>165</v>
      </c>
      <c r="F66" s="5">
        <v>13</v>
      </c>
      <c r="G66" s="5">
        <v>5</v>
      </c>
      <c r="H66" s="5">
        <v>30</v>
      </c>
      <c r="I66" s="5">
        <v>9</v>
      </c>
      <c r="J66" s="5">
        <v>18</v>
      </c>
      <c r="K66" s="5">
        <v>4</v>
      </c>
      <c r="L66" s="5">
        <v>11</v>
      </c>
      <c r="M66" s="5">
        <v>0</v>
      </c>
      <c r="N66" s="5">
        <v>11</v>
      </c>
      <c r="O66" s="5">
        <v>0</v>
      </c>
      <c r="P66" s="5">
        <v>20</v>
      </c>
      <c r="Q66" s="5">
        <v>3</v>
      </c>
      <c r="R66" s="5">
        <v>36</v>
      </c>
      <c r="S66" s="5">
        <v>5</v>
      </c>
      <c r="T66" s="1" t="str">
        <f>VLOOKUP(B66,Param!B:E,4,FALSE)</f>
        <v>Haute Garonne</v>
      </c>
      <c r="U66" s="1">
        <f t="shared" si="9"/>
        <v>18</v>
      </c>
      <c r="V66" s="1">
        <f t="shared" si="10"/>
        <v>39</v>
      </c>
      <c r="W66" s="1">
        <f t="shared" si="11"/>
        <v>22</v>
      </c>
      <c r="X66" s="1">
        <f t="shared" si="12"/>
        <v>11</v>
      </c>
      <c r="Y66" s="1">
        <f t="shared" si="13"/>
        <v>11</v>
      </c>
      <c r="Z66" s="1">
        <f t="shared" si="14"/>
        <v>23</v>
      </c>
      <c r="AA66" s="1">
        <f t="shared" si="15"/>
        <v>41</v>
      </c>
      <c r="AC66" s="1">
        <f t="shared" si="16"/>
        <v>139</v>
      </c>
      <c r="AD66" s="1">
        <f t="shared" si="17"/>
        <v>26</v>
      </c>
    </row>
    <row r="67" spans="1:30" ht="15.9" customHeight="1">
      <c r="A67" s="4">
        <v>11310076</v>
      </c>
      <c r="B67" s="4" t="str">
        <f>VLOOKUP(A67,Param!A:B,2,FALSE)</f>
        <v>POINTIS RIVIERE STT</v>
      </c>
      <c r="C67" s="2">
        <v>40</v>
      </c>
      <c r="D67" s="2">
        <v>4</v>
      </c>
      <c r="E67" s="2">
        <v>44</v>
      </c>
      <c r="F67" s="5">
        <v>3</v>
      </c>
      <c r="G67" s="5">
        <v>0</v>
      </c>
      <c r="H67" s="5">
        <v>1</v>
      </c>
      <c r="I67" s="5">
        <v>1</v>
      </c>
      <c r="J67" s="5">
        <v>7</v>
      </c>
      <c r="K67" s="5">
        <v>0</v>
      </c>
      <c r="L67" s="5">
        <v>2</v>
      </c>
      <c r="M67" s="5">
        <v>1</v>
      </c>
      <c r="N67" s="5">
        <v>1</v>
      </c>
      <c r="O67" s="5">
        <v>0</v>
      </c>
      <c r="P67" s="5">
        <v>10</v>
      </c>
      <c r="Q67" s="5">
        <v>0</v>
      </c>
      <c r="R67" s="5">
        <v>16</v>
      </c>
      <c r="S67" s="5">
        <v>2</v>
      </c>
      <c r="T67" s="1" t="str">
        <f>VLOOKUP(B67,Param!B:E,4,FALSE)</f>
        <v>Haute Garonne</v>
      </c>
      <c r="U67" s="1">
        <f t="shared" ref="U67:U98" si="18">F67+G67</f>
        <v>3</v>
      </c>
      <c r="V67" s="1">
        <f t="shared" ref="V67:V98" si="19">I67+H67</f>
        <v>2</v>
      </c>
      <c r="W67" s="1">
        <f t="shared" ref="W67:W98" si="20">J67+K67</f>
        <v>7</v>
      </c>
      <c r="X67" s="1">
        <f t="shared" ref="X67:X98" si="21">L67+M67</f>
        <v>3</v>
      </c>
      <c r="Y67" s="1">
        <f t="shared" ref="Y67:Y98" si="22">N67+O67</f>
        <v>1</v>
      </c>
      <c r="Z67" s="1">
        <f t="shared" ref="Z67:Z98" si="23">P67+Q67</f>
        <v>10</v>
      </c>
      <c r="AA67" s="1">
        <f t="shared" ref="AA67:AA98" si="24">R67+S67</f>
        <v>18</v>
      </c>
      <c r="AC67" s="1">
        <f t="shared" ref="AC67:AC98" si="25">C67</f>
        <v>40</v>
      </c>
      <c r="AD67" s="1">
        <f t="shared" ref="AD67:AD98" si="26">D67</f>
        <v>4</v>
      </c>
    </row>
    <row r="68" spans="1:30" ht="15.9" customHeight="1">
      <c r="A68" s="4">
        <v>11310077</v>
      </c>
      <c r="B68" s="4" t="str">
        <f>VLOOKUP(A68,Param!A:B,2,FALSE)</f>
        <v>TOULOUSE PATTE D'OIE T.T.</v>
      </c>
      <c r="C68" s="2">
        <v>124</v>
      </c>
      <c r="D68" s="2">
        <v>7</v>
      </c>
      <c r="E68" s="2">
        <v>131</v>
      </c>
      <c r="F68" s="5">
        <v>3</v>
      </c>
      <c r="G68" s="5">
        <v>0</v>
      </c>
      <c r="H68" s="5">
        <v>25</v>
      </c>
      <c r="I68" s="5">
        <v>1</v>
      </c>
      <c r="J68" s="5">
        <v>18</v>
      </c>
      <c r="K68" s="5">
        <v>0</v>
      </c>
      <c r="L68" s="5">
        <v>8</v>
      </c>
      <c r="M68" s="5">
        <v>0</v>
      </c>
      <c r="N68" s="5">
        <v>6</v>
      </c>
      <c r="O68" s="5">
        <v>1</v>
      </c>
      <c r="P68" s="5">
        <v>36</v>
      </c>
      <c r="Q68" s="5">
        <v>1</v>
      </c>
      <c r="R68" s="5">
        <v>28</v>
      </c>
      <c r="S68" s="5">
        <v>4</v>
      </c>
      <c r="T68" s="1" t="str">
        <f>VLOOKUP(B68,Param!B:E,4,FALSE)</f>
        <v>Haute Garonne</v>
      </c>
      <c r="U68" s="1">
        <f t="shared" si="18"/>
        <v>3</v>
      </c>
      <c r="V68" s="1">
        <f t="shared" si="19"/>
        <v>26</v>
      </c>
      <c r="W68" s="1">
        <f t="shared" si="20"/>
        <v>18</v>
      </c>
      <c r="X68" s="1">
        <f t="shared" si="21"/>
        <v>8</v>
      </c>
      <c r="Y68" s="1">
        <f t="shared" si="22"/>
        <v>7</v>
      </c>
      <c r="Z68" s="1">
        <f t="shared" si="23"/>
        <v>37</v>
      </c>
      <c r="AA68" s="1">
        <f t="shared" si="24"/>
        <v>32</v>
      </c>
      <c r="AC68" s="1">
        <f t="shared" si="25"/>
        <v>124</v>
      </c>
      <c r="AD68" s="1">
        <f t="shared" si="26"/>
        <v>7</v>
      </c>
    </row>
    <row r="69" spans="1:30" ht="15.9" customHeight="1">
      <c r="A69" s="4">
        <v>11310098</v>
      </c>
      <c r="B69" s="4" t="str">
        <f>VLOOKUP(A69,Param!A:B,2,FALSE)</f>
        <v>TT FROUZINOIS</v>
      </c>
      <c r="C69" s="2">
        <v>94</v>
      </c>
      <c r="D69" s="2">
        <v>8</v>
      </c>
      <c r="E69" s="2">
        <v>102</v>
      </c>
      <c r="F69" s="5">
        <v>8</v>
      </c>
      <c r="G69" s="5">
        <v>0</v>
      </c>
      <c r="H69" s="5">
        <v>15</v>
      </c>
      <c r="I69" s="5">
        <v>0</v>
      </c>
      <c r="J69" s="5">
        <v>15</v>
      </c>
      <c r="K69" s="5">
        <v>0</v>
      </c>
      <c r="L69" s="5">
        <v>12</v>
      </c>
      <c r="M69" s="5">
        <v>0</v>
      </c>
      <c r="N69" s="5">
        <v>6</v>
      </c>
      <c r="O69" s="5">
        <v>0</v>
      </c>
      <c r="P69" s="5">
        <v>13</v>
      </c>
      <c r="Q69" s="5">
        <v>2</v>
      </c>
      <c r="R69" s="5">
        <v>25</v>
      </c>
      <c r="S69" s="5">
        <v>6</v>
      </c>
      <c r="T69" s="1" t="str">
        <f>VLOOKUP(B69,Param!B:E,4,FALSE)</f>
        <v>Haute Garonne</v>
      </c>
      <c r="U69" s="1">
        <f t="shared" si="18"/>
        <v>8</v>
      </c>
      <c r="V69" s="1">
        <f t="shared" si="19"/>
        <v>15</v>
      </c>
      <c r="W69" s="1">
        <f t="shared" si="20"/>
        <v>15</v>
      </c>
      <c r="X69" s="1">
        <f t="shared" si="21"/>
        <v>12</v>
      </c>
      <c r="Y69" s="1">
        <f t="shared" si="22"/>
        <v>6</v>
      </c>
      <c r="Z69" s="1">
        <f t="shared" si="23"/>
        <v>15</v>
      </c>
      <c r="AA69" s="1">
        <f t="shared" si="24"/>
        <v>31</v>
      </c>
      <c r="AC69" s="1">
        <f t="shared" si="25"/>
        <v>94</v>
      </c>
      <c r="AD69" s="1">
        <f t="shared" si="26"/>
        <v>8</v>
      </c>
    </row>
    <row r="70" spans="1:30" ht="15.9" customHeight="1">
      <c r="A70" s="4">
        <v>11310099</v>
      </c>
      <c r="B70" s="4" t="str">
        <f>VLOOKUP(A70,Param!A:B,2,FALSE)</f>
        <v>COTEAUX BELLEVUE TT</v>
      </c>
      <c r="C70" s="2">
        <v>30</v>
      </c>
      <c r="D70" s="2">
        <v>1</v>
      </c>
      <c r="E70" s="2">
        <v>31</v>
      </c>
      <c r="F70" s="5">
        <v>0</v>
      </c>
      <c r="G70" s="5">
        <v>0</v>
      </c>
      <c r="H70" s="5">
        <v>1</v>
      </c>
      <c r="I70" s="5">
        <v>0</v>
      </c>
      <c r="J70" s="5">
        <v>5</v>
      </c>
      <c r="K70" s="5">
        <v>0</v>
      </c>
      <c r="L70" s="5">
        <v>3</v>
      </c>
      <c r="M70" s="5">
        <v>0</v>
      </c>
      <c r="N70" s="5">
        <v>4</v>
      </c>
      <c r="O70" s="5">
        <v>0</v>
      </c>
      <c r="P70" s="5">
        <v>7</v>
      </c>
      <c r="Q70" s="5">
        <v>1</v>
      </c>
      <c r="R70" s="5">
        <v>10</v>
      </c>
      <c r="S70" s="5">
        <v>0</v>
      </c>
      <c r="T70" s="1" t="str">
        <f>VLOOKUP(B70,Param!B:E,4,FALSE)</f>
        <v>Haute Garonne</v>
      </c>
      <c r="U70" s="1">
        <f t="shared" si="18"/>
        <v>0</v>
      </c>
      <c r="V70" s="1">
        <f t="shared" si="19"/>
        <v>1</v>
      </c>
      <c r="W70" s="1">
        <f t="shared" si="20"/>
        <v>5</v>
      </c>
      <c r="X70" s="1">
        <f t="shared" si="21"/>
        <v>3</v>
      </c>
      <c r="Y70" s="1">
        <f t="shared" si="22"/>
        <v>4</v>
      </c>
      <c r="Z70" s="1">
        <f t="shared" si="23"/>
        <v>8</v>
      </c>
      <c r="AA70" s="1">
        <f t="shared" si="24"/>
        <v>10</v>
      </c>
      <c r="AC70" s="1">
        <f t="shared" si="25"/>
        <v>30</v>
      </c>
      <c r="AD70" s="1">
        <f t="shared" si="26"/>
        <v>1</v>
      </c>
    </row>
    <row r="71" spans="1:30" ht="15.9" customHeight="1">
      <c r="A71" s="4">
        <v>11310115</v>
      </c>
      <c r="B71" s="4" t="str">
        <f>VLOOKUP(A71,Param!A:B,2,FALSE)</f>
        <v>CASTELGINEST TT</v>
      </c>
      <c r="C71" s="2">
        <v>97</v>
      </c>
      <c r="D71" s="2">
        <v>7</v>
      </c>
      <c r="E71" s="2">
        <v>104</v>
      </c>
      <c r="F71" s="5">
        <v>4</v>
      </c>
      <c r="G71" s="5">
        <v>0</v>
      </c>
      <c r="H71" s="5">
        <v>8</v>
      </c>
      <c r="I71" s="5">
        <v>0</v>
      </c>
      <c r="J71" s="5">
        <v>24</v>
      </c>
      <c r="K71" s="5">
        <v>1</v>
      </c>
      <c r="L71" s="5">
        <v>10</v>
      </c>
      <c r="M71" s="5">
        <v>1</v>
      </c>
      <c r="N71" s="5">
        <v>9</v>
      </c>
      <c r="O71" s="5">
        <v>1</v>
      </c>
      <c r="P71" s="5">
        <v>9</v>
      </c>
      <c r="Q71" s="5">
        <v>0</v>
      </c>
      <c r="R71" s="5">
        <v>33</v>
      </c>
      <c r="S71" s="5">
        <v>4</v>
      </c>
      <c r="T71" s="1" t="str">
        <f>VLOOKUP(B71,Param!B:E,4,FALSE)</f>
        <v>Haute Garonne</v>
      </c>
      <c r="U71" s="1">
        <f t="shared" si="18"/>
        <v>4</v>
      </c>
      <c r="V71" s="1">
        <f t="shared" si="19"/>
        <v>8</v>
      </c>
      <c r="W71" s="1">
        <f t="shared" si="20"/>
        <v>25</v>
      </c>
      <c r="X71" s="1">
        <f t="shared" si="21"/>
        <v>11</v>
      </c>
      <c r="Y71" s="1">
        <f t="shared" si="22"/>
        <v>10</v>
      </c>
      <c r="Z71" s="1">
        <f t="shared" si="23"/>
        <v>9</v>
      </c>
      <c r="AA71" s="1">
        <f t="shared" si="24"/>
        <v>37</v>
      </c>
      <c r="AC71" s="1">
        <f t="shared" si="25"/>
        <v>97</v>
      </c>
      <c r="AD71" s="1">
        <f t="shared" si="26"/>
        <v>7</v>
      </c>
    </row>
    <row r="72" spans="1:30" ht="15.9" customHeight="1">
      <c r="A72" s="4">
        <v>11310117</v>
      </c>
      <c r="B72" s="4" t="str">
        <f>VLOOKUP(A72,Param!A:B,2,FALSE)</f>
        <v>TT ST JORY</v>
      </c>
      <c r="C72" s="2">
        <v>70</v>
      </c>
      <c r="D72" s="2">
        <v>3</v>
      </c>
      <c r="E72" s="2">
        <v>73</v>
      </c>
      <c r="F72" s="5">
        <v>0</v>
      </c>
      <c r="G72" s="5">
        <v>0</v>
      </c>
      <c r="H72" s="5">
        <v>11</v>
      </c>
      <c r="I72" s="5">
        <v>0</v>
      </c>
      <c r="J72" s="5">
        <v>6</v>
      </c>
      <c r="K72" s="5">
        <v>0</v>
      </c>
      <c r="L72" s="5">
        <v>11</v>
      </c>
      <c r="M72" s="5">
        <v>2</v>
      </c>
      <c r="N72" s="5">
        <v>3</v>
      </c>
      <c r="O72" s="5">
        <v>0</v>
      </c>
      <c r="P72" s="5">
        <v>12</v>
      </c>
      <c r="Q72" s="5">
        <v>1</v>
      </c>
      <c r="R72" s="5">
        <v>27</v>
      </c>
      <c r="S72" s="5">
        <v>0</v>
      </c>
      <c r="T72" s="1" t="str">
        <f>VLOOKUP(B72,Param!B:E,4,FALSE)</f>
        <v>Haute Garonne</v>
      </c>
      <c r="U72" s="1">
        <f t="shared" si="18"/>
        <v>0</v>
      </c>
      <c r="V72" s="1">
        <f t="shared" si="19"/>
        <v>11</v>
      </c>
      <c r="W72" s="1">
        <f t="shared" si="20"/>
        <v>6</v>
      </c>
      <c r="X72" s="1">
        <f t="shared" si="21"/>
        <v>13</v>
      </c>
      <c r="Y72" s="1">
        <f t="shared" si="22"/>
        <v>3</v>
      </c>
      <c r="Z72" s="1">
        <f t="shared" si="23"/>
        <v>13</v>
      </c>
      <c r="AA72" s="1">
        <f t="shared" si="24"/>
        <v>27</v>
      </c>
      <c r="AC72" s="1">
        <f t="shared" si="25"/>
        <v>70</v>
      </c>
      <c r="AD72" s="1">
        <f t="shared" si="26"/>
        <v>3</v>
      </c>
    </row>
    <row r="73" spans="1:30" ht="15.9" customHeight="1">
      <c r="A73" s="4">
        <v>11310121</v>
      </c>
      <c r="B73" s="4" t="str">
        <f>VLOOKUP(A73,Param!A:B,2,FALSE)</f>
        <v>JS CUGNAUX/VILLENEUVE TT</v>
      </c>
      <c r="C73" s="2">
        <v>130</v>
      </c>
      <c r="D73" s="2">
        <v>32</v>
      </c>
      <c r="E73" s="2">
        <v>162</v>
      </c>
      <c r="F73" s="5">
        <v>10</v>
      </c>
      <c r="G73" s="5">
        <v>2</v>
      </c>
      <c r="H73" s="5">
        <v>15</v>
      </c>
      <c r="I73" s="5">
        <v>6</v>
      </c>
      <c r="J73" s="5">
        <v>23</v>
      </c>
      <c r="K73" s="5">
        <v>1</v>
      </c>
      <c r="L73" s="5">
        <v>9</v>
      </c>
      <c r="M73" s="5">
        <v>2</v>
      </c>
      <c r="N73" s="5">
        <v>7</v>
      </c>
      <c r="O73" s="5">
        <v>1</v>
      </c>
      <c r="P73" s="5">
        <v>26</v>
      </c>
      <c r="Q73" s="5">
        <v>9</v>
      </c>
      <c r="R73" s="5">
        <v>40</v>
      </c>
      <c r="S73" s="5">
        <v>11</v>
      </c>
      <c r="T73" s="1" t="str">
        <f>VLOOKUP(B73,Param!B:E,4,FALSE)</f>
        <v>Haute Garonne</v>
      </c>
      <c r="U73" s="1">
        <f t="shared" si="18"/>
        <v>12</v>
      </c>
      <c r="V73" s="1">
        <f t="shared" si="19"/>
        <v>21</v>
      </c>
      <c r="W73" s="1">
        <f t="shared" si="20"/>
        <v>24</v>
      </c>
      <c r="X73" s="1">
        <f t="shared" si="21"/>
        <v>11</v>
      </c>
      <c r="Y73" s="1">
        <f t="shared" si="22"/>
        <v>8</v>
      </c>
      <c r="Z73" s="1">
        <f t="shared" si="23"/>
        <v>35</v>
      </c>
      <c r="AA73" s="1">
        <f t="shared" si="24"/>
        <v>51</v>
      </c>
      <c r="AC73" s="1">
        <f t="shared" si="25"/>
        <v>130</v>
      </c>
      <c r="AD73" s="1">
        <f t="shared" si="26"/>
        <v>32</v>
      </c>
    </row>
    <row r="74" spans="1:30" ht="15.9" customHeight="1">
      <c r="A74" s="4">
        <v>11310123</v>
      </c>
      <c r="B74" s="4" t="str">
        <f>VLOOKUP(A74,Param!A:B,2,FALSE)</f>
        <v>RIEUMES MAUZAC SLTT</v>
      </c>
      <c r="C74" s="2">
        <v>87</v>
      </c>
      <c r="D74" s="2">
        <v>10</v>
      </c>
      <c r="E74" s="2">
        <v>97</v>
      </c>
      <c r="F74" s="5">
        <v>4</v>
      </c>
      <c r="G74" s="5">
        <v>0</v>
      </c>
      <c r="H74" s="5">
        <v>9</v>
      </c>
      <c r="I74" s="5">
        <v>1</v>
      </c>
      <c r="J74" s="5">
        <v>22</v>
      </c>
      <c r="K74" s="5">
        <v>0</v>
      </c>
      <c r="L74" s="5">
        <v>9</v>
      </c>
      <c r="M74" s="5">
        <v>2</v>
      </c>
      <c r="N74" s="5">
        <v>2</v>
      </c>
      <c r="O74" s="5">
        <v>1</v>
      </c>
      <c r="P74" s="5">
        <v>9</v>
      </c>
      <c r="Q74" s="5">
        <v>0</v>
      </c>
      <c r="R74" s="5">
        <v>32</v>
      </c>
      <c r="S74" s="5">
        <v>6</v>
      </c>
      <c r="T74" s="1" t="str">
        <f>VLOOKUP(B74,Param!B:E,4,FALSE)</f>
        <v>Haute Garonne</v>
      </c>
      <c r="U74" s="1">
        <f t="shared" si="18"/>
        <v>4</v>
      </c>
      <c r="V74" s="1">
        <f t="shared" si="19"/>
        <v>10</v>
      </c>
      <c r="W74" s="1">
        <f t="shared" si="20"/>
        <v>22</v>
      </c>
      <c r="X74" s="1">
        <f t="shared" si="21"/>
        <v>11</v>
      </c>
      <c r="Y74" s="1">
        <f t="shared" si="22"/>
        <v>3</v>
      </c>
      <c r="Z74" s="1">
        <f t="shared" si="23"/>
        <v>9</v>
      </c>
      <c r="AA74" s="1">
        <f t="shared" si="24"/>
        <v>38</v>
      </c>
      <c r="AC74" s="1">
        <f t="shared" si="25"/>
        <v>87</v>
      </c>
      <c r="AD74" s="1">
        <f t="shared" si="26"/>
        <v>10</v>
      </c>
    </row>
    <row r="75" spans="1:30" ht="15.9" customHeight="1">
      <c r="A75" s="4">
        <v>11310124</v>
      </c>
      <c r="B75" s="4" t="str">
        <f>VLOOKUP(A75,Param!A:B,2,FALSE)</f>
        <v>TT REVEL-LAURAGAIS</v>
      </c>
      <c r="C75" s="2">
        <v>43</v>
      </c>
      <c r="D75" s="2">
        <v>7</v>
      </c>
      <c r="E75" s="2">
        <v>50</v>
      </c>
      <c r="F75" s="5">
        <v>1</v>
      </c>
      <c r="G75" s="5">
        <v>0</v>
      </c>
      <c r="H75" s="5">
        <v>6</v>
      </c>
      <c r="I75" s="5">
        <v>1</v>
      </c>
      <c r="J75" s="5">
        <v>3</v>
      </c>
      <c r="K75" s="5">
        <v>1</v>
      </c>
      <c r="L75" s="5">
        <v>1</v>
      </c>
      <c r="M75" s="5">
        <v>0</v>
      </c>
      <c r="N75" s="5">
        <v>0</v>
      </c>
      <c r="O75" s="5">
        <v>0</v>
      </c>
      <c r="P75" s="5">
        <v>5</v>
      </c>
      <c r="Q75" s="5">
        <v>3</v>
      </c>
      <c r="R75" s="5">
        <v>27</v>
      </c>
      <c r="S75" s="5">
        <v>2</v>
      </c>
      <c r="T75" s="1" t="str">
        <f>VLOOKUP(B75,Param!B:E,4,FALSE)</f>
        <v>Haute Garonne</v>
      </c>
      <c r="U75" s="1">
        <f t="shared" si="18"/>
        <v>1</v>
      </c>
      <c r="V75" s="1">
        <f t="shared" si="19"/>
        <v>7</v>
      </c>
      <c r="W75" s="1">
        <f t="shared" si="20"/>
        <v>4</v>
      </c>
      <c r="X75" s="1">
        <f t="shared" si="21"/>
        <v>1</v>
      </c>
      <c r="Y75" s="1">
        <f t="shared" si="22"/>
        <v>0</v>
      </c>
      <c r="Z75" s="1">
        <f t="shared" si="23"/>
        <v>8</v>
      </c>
      <c r="AA75" s="1">
        <f t="shared" si="24"/>
        <v>29</v>
      </c>
      <c r="AC75" s="1">
        <f t="shared" si="25"/>
        <v>43</v>
      </c>
      <c r="AD75" s="1">
        <f t="shared" si="26"/>
        <v>7</v>
      </c>
    </row>
    <row r="76" spans="1:30" ht="15.9" customHeight="1">
      <c r="A76" s="4">
        <v>11310126</v>
      </c>
      <c r="B76" s="4" t="str">
        <f>VLOOKUP(A76,Param!A:B,2,FALSE)</f>
        <v>TT FRONTON</v>
      </c>
      <c r="C76" s="2">
        <v>95</v>
      </c>
      <c r="D76" s="2">
        <v>10</v>
      </c>
      <c r="E76" s="2">
        <v>105</v>
      </c>
      <c r="F76" s="5">
        <v>5</v>
      </c>
      <c r="G76" s="5">
        <v>0</v>
      </c>
      <c r="H76" s="5">
        <v>14</v>
      </c>
      <c r="I76" s="5">
        <v>2</v>
      </c>
      <c r="J76" s="5">
        <v>27</v>
      </c>
      <c r="K76" s="5">
        <v>2</v>
      </c>
      <c r="L76" s="5">
        <v>14</v>
      </c>
      <c r="M76" s="5">
        <v>1</v>
      </c>
      <c r="N76" s="5">
        <v>8</v>
      </c>
      <c r="O76" s="5">
        <v>1</v>
      </c>
      <c r="P76" s="5">
        <v>8</v>
      </c>
      <c r="Q76" s="5">
        <v>0</v>
      </c>
      <c r="R76" s="5">
        <v>19</v>
      </c>
      <c r="S76" s="5">
        <v>4</v>
      </c>
      <c r="T76" s="1" t="str">
        <f>VLOOKUP(B76,Param!B:E,4,FALSE)</f>
        <v>Haute Garonne</v>
      </c>
      <c r="U76" s="1">
        <f t="shared" si="18"/>
        <v>5</v>
      </c>
      <c r="V76" s="1">
        <f t="shared" si="19"/>
        <v>16</v>
      </c>
      <c r="W76" s="1">
        <f t="shared" si="20"/>
        <v>29</v>
      </c>
      <c r="X76" s="1">
        <f t="shared" si="21"/>
        <v>15</v>
      </c>
      <c r="Y76" s="1">
        <f t="shared" si="22"/>
        <v>9</v>
      </c>
      <c r="Z76" s="1">
        <f t="shared" si="23"/>
        <v>8</v>
      </c>
      <c r="AA76" s="1">
        <f t="shared" si="24"/>
        <v>23</v>
      </c>
      <c r="AC76" s="1">
        <f t="shared" si="25"/>
        <v>95</v>
      </c>
      <c r="AD76" s="1">
        <f t="shared" si="26"/>
        <v>10</v>
      </c>
    </row>
    <row r="77" spans="1:30" ht="15.9" customHeight="1">
      <c r="A77" s="4">
        <v>11310129</v>
      </c>
      <c r="B77" s="4" t="str">
        <f>VLOOKUP(A77,Param!A:B,2,FALSE)</f>
        <v>QUINT FONSEGRIVES TENNIS DE T</v>
      </c>
      <c r="C77" s="2">
        <v>64</v>
      </c>
      <c r="D77" s="2">
        <v>7</v>
      </c>
      <c r="E77" s="2">
        <v>71</v>
      </c>
      <c r="F77" s="5">
        <v>4</v>
      </c>
      <c r="G77" s="5">
        <v>0</v>
      </c>
      <c r="H77" s="5">
        <v>11</v>
      </c>
      <c r="I77" s="5">
        <v>0</v>
      </c>
      <c r="J77" s="5">
        <v>6</v>
      </c>
      <c r="K77" s="5">
        <v>0</v>
      </c>
      <c r="L77" s="5">
        <v>6</v>
      </c>
      <c r="M77" s="5">
        <v>1</v>
      </c>
      <c r="N77" s="5">
        <v>2</v>
      </c>
      <c r="O77" s="5">
        <v>0</v>
      </c>
      <c r="P77" s="5">
        <v>9</v>
      </c>
      <c r="Q77" s="5">
        <v>3</v>
      </c>
      <c r="R77" s="5">
        <v>26</v>
      </c>
      <c r="S77" s="5">
        <v>3</v>
      </c>
      <c r="T77" s="1" t="str">
        <f>VLOOKUP(B77,Param!B:E,4,FALSE)</f>
        <v>Haute Garonne</v>
      </c>
      <c r="U77" s="1">
        <f t="shared" si="18"/>
        <v>4</v>
      </c>
      <c r="V77" s="1">
        <f t="shared" si="19"/>
        <v>11</v>
      </c>
      <c r="W77" s="1">
        <f t="shared" si="20"/>
        <v>6</v>
      </c>
      <c r="X77" s="1">
        <f t="shared" si="21"/>
        <v>7</v>
      </c>
      <c r="Y77" s="1">
        <f t="shared" si="22"/>
        <v>2</v>
      </c>
      <c r="Z77" s="1">
        <f t="shared" si="23"/>
        <v>12</v>
      </c>
      <c r="AA77" s="1">
        <f t="shared" si="24"/>
        <v>29</v>
      </c>
      <c r="AC77" s="1">
        <f t="shared" si="25"/>
        <v>64</v>
      </c>
      <c r="AD77" s="1">
        <f t="shared" si="26"/>
        <v>7</v>
      </c>
    </row>
    <row r="78" spans="1:30" ht="15.9" customHeight="1">
      <c r="A78" s="4">
        <v>11310130</v>
      </c>
      <c r="B78" s="4" t="str">
        <f>VLOOKUP(A78,Param!A:B,2,FALSE)</f>
        <v>TT DE LA HYSE</v>
      </c>
      <c r="C78" s="2">
        <v>13</v>
      </c>
      <c r="D78" s="2">
        <v>3</v>
      </c>
      <c r="E78" s="2">
        <v>16</v>
      </c>
      <c r="F78" s="5">
        <v>2</v>
      </c>
      <c r="G78" s="5">
        <v>0</v>
      </c>
      <c r="H78" s="5">
        <v>2</v>
      </c>
      <c r="I78" s="5">
        <v>2</v>
      </c>
      <c r="J78" s="5">
        <v>1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1</v>
      </c>
      <c r="Q78" s="5">
        <v>0</v>
      </c>
      <c r="R78" s="5">
        <v>7</v>
      </c>
      <c r="S78" s="5">
        <v>1</v>
      </c>
      <c r="T78" s="1" t="str">
        <f>VLOOKUP(B78,Param!B:E,4,FALSE)</f>
        <v>Haute Garonne</v>
      </c>
      <c r="U78" s="1">
        <f t="shared" si="18"/>
        <v>2</v>
      </c>
      <c r="V78" s="1">
        <f t="shared" si="19"/>
        <v>4</v>
      </c>
      <c r="W78" s="1">
        <f t="shared" si="20"/>
        <v>1</v>
      </c>
      <c r="X78" s="1">
        <f t="shared" si="21"/>
        <v>0</v>
      </c>
      <c r="Y78" s="1">
        <f t="shared" si="22"/>
        <v>0</v>
      </c>
      <c r="Z78" s="1">
        <f t="shared" si="23"/>
        <v>1</v>
      </c>
      <c r="AA78" s="1">
        <f t="shared" si="24"/>
        <v>8</v>
      </c>
      <c r="AC78" s="1">
        <f t="shared" si="25"/>
        <v>13</v>
      </c>
      <c r="AD78" s="1">
        <f t="shared" si="26"/>
        <v>3</v>
      </c>
    </row>
    <row r="79" spans="1:30" ht="15.9" customHeight="1">
      <c r="A79" s="4">
        <v>11310131</v>
      </c>
      <c r="B79" s="4" t="str">
        <f>VLOOKUP(A79,Param!A:B,2,FALSE)</f>
        <v>TENNIS DE TABLE PIBRACAIS</v>
      </c>
      <c r="C79" s="2">
        <v>130</v>
      </c>
      <c r="D79" s="2">
        <v>20</v>
      </c>
      <c r="E79" s="2">
        <v>150</v>
      </c>
      <c r="F79" s="5">
        <v>15</v>
      </c>
      <c r="G79" s="5">
        <v>1</v>
      </c>
      <c r="H79" s="5">
        <v>32</v>
      </c>
      <c r="I79" s="5">
        <v>1</v>
      </c>
      <c r="J79" s="5">
        <v>19</v>
      </c>
      <c r="K79" s="5">
        <v>2</v>
      </c>
      <c r="L79" s="5">
        <v>11</v>
      </c>
      <c r="M79" s="5">
        <v>1</v>
      </c>
      <c r="N79" s="5">
        <v>4</v>
      </c>
      <c r="O79" s="5">
        <v>1</v>
      </c>
      <c r="P79" s="5">
        <v>15</v>
      </c>
      <c r="Q79" s="5">
        <v>7</v>
      </c>
      <c r="R79" s="5">
        <v>34</v>
      </c>
      <c r="S79" s="5">
        <v>7</v>
      </c>
      <c r="T79" s="1" t="str">
        <f>VLOOKUP(B79,Param!B:E,4,FALSE)</f>
        <v>Haute Garonne</v>
      </c>
      <c r="U79" s="1">
        <f t="shared" si="18"/>
        <v>16</v>
      </c>
      <c r="V79" s="1">
        <f t="shared" si="19"/>
        <v>33</v>
      </c>
      <c r="W79" s="1">
        <f t="shared" si="20"/>
        <v>21</v>
      </c>
      <c r="X79" s="1">
        <f t="shared" si="21"/>
        <v>12</v>
      </c>
      <c r="Y79" s="1">
        <f t="shared" si="22"/>
        <v>5</v>
      </c>
      <c r="Z79" s="1">
        <f t="shared" si="23"/>
        <v>22</v>
      </c>
      <c r="AA79" s="1">
        <f t="shared" si="24"/>
        <v>41</v>
      </c>
      <c r="AC79" s="1">
        <f t="shared" si="25"/>
        <v>130</v>
      </c>
      <c r="AD79" s="1">
        <f t="shared" si="26"/>
        <v>20</v>
      </c>
    </row>
    <row r="80" spans="1:30" ht="15.9" customHeight="1">
      <c r="A80" s="4">
        <v>11310132</v>
      </c>
      <c r="B80" s="4" t="str">
        <f>VLOOKUP(A80,Param!A:B,2,FALSE)</f>
        <v>SAINT SULPICE TENNIS DE TABLE</v>
      </c>
      <c r="C80" s="2">
        <v>76</v>
      </c>
      <c r="D80" s="2">
        <v>3</v>
      </c>
      <c r="E80" s="2">
        <v>79</v>
      </c>
      <c r="F80" s="5">
        <v>2</v>
      </c>
      <c r="G80" s="5">
        <v>0</v>
      </c>
      <c r="H80" s="5">
        <v>12</v>
      </c>
      <c r="I80" s="5">
        <v>0</v>
      </c>
      <c r="J80" s="5">
        <v>17</v>
      </c>
      <c r="K80" s="5">
        <v>1</v>
      </c>
      <c r="L80" s="5">
        <v>15</v>
      </c>
      <c r="M80" s="5">
        <v>0</v>
      </c>
      <c r="N80" s="5">
        <v>4</v>
      </c>
      <c r="O80" s="5">
        <v>0</v>
      </c>
      <c r="P80" s="5">
        <v>6</v>
      </c>
      <c r="Q80" s="5">
        <v>0</v>
      </c>
      <c r="R80" s="5">
        <v>20</v>
      </c>
      <c r="S80" s="5">
        <v>2</v>
      </c>
      <c r="T80" s="1" t="str">
        <f>VLOOKUP(B80,Param!B:E,4,FALSE)</f>
        <v>Haute Garonne</v>
      </c>
      <c r="U80" s="1">
        <f t="shared" si="18"/>
        <v>2</v>
      </c>
      <c r="V80" s="1">
        <f t="shared" si="19"/>
        <v>12</v>
      </c>
      <c r="W80" s="1">
        <f t="shared" si="20"/>
        <v>18</v>
      </c>
      <c r="X80" s="1">
        <f t="shared" si="21"/>
        <v>15</v>
      </c>
      <c r="Y80" s="1">
        <f t="shared" si="22"/>
        <v>4</v>
      </c>
      <c r="Z80" s="1">
        <f t="shared" si="23"/>
        <v>6</v>
      </c>
      <c r="AA80" s="1">
        <f t="shared" si="24"/>
        <v>22</v>
      </c>
      <c r="AC80" s="1">
        <f t="shared" si="25"/>
        <v>76</v>
      </c>
      <c r="AD80" s="1">
        <f t="shared" si="26"/>
        <v>3</v>
      </c>
    </row>
    <row r="81" spans="1:30" ht="15.9" customHeight="1">
      <c r="A81" s="4">
        <v>11310133</v>
      </c>
      <c r="B81" s="4" t="str">
        <f>VLOOKUP(A81,Param!A:B,2,FALSE)</f>
        <v>PIRATES LAURAGAIS</v>
      </c>
      <c r="C81" s="2">
        <v>24</v>
      </c>
      <c r="D81" s="2">
        <v>3</v>
      </c>
      <c r="E81" s="2">
        <v>27</v>
      </c>
      <c r="F81" s="5">
        <v>0</v>
      </c>
      <c r="G81" s="5">
        <v>0</v>
      </c>
      <c r="H81" s="5">
        <v>5</v>
      </c>
      <c r="I81" s="5">
        <v>0</v>
      </c>
      <c r="J81" s="5">
        <v>0</v>
      </c>
      <c r="K81" s="5">
        <v>2</v>
      </c>
      <c r="L81" s="5">
        <v>6</v>
      </c>
      <c r="M81" s="5">
        <v>0</v>
      </c>
      <c r="N81" s="5">
        <v>4</v>
      </c>
      <c r="O81" s="5">
        <v>0</v>
      </c>
      <c r="P81" s="5">
        <v>4</v>
      </c>
      <c r="Q81" s="5">
        <v>0</v>
      </c>
      <c r="R81" s="5">
        <v>5</v>
      </c>
      <c r="S81" s="5">
        <v>1</v>
      </c>
      <c r="T81" s="1" t="str">
        <f>VLOOKUP(B81,Param!B:E,4,FALSE)</f>
        <v>Haute Garonne</v>
      </c>
      <c r="U81" s="1">
        <f t="shared" si="18"/>
        <v>0</v>
      </c>
      <c r="V81" s="1">
        <f t="shared" si="19"/>
        <v>5</v>
      </c>
      <c r="W81" s="1">
        <f t="shared" si="20"/>
        <v>2</v>
      </c>
      <c r="X81" s="1">
        <f t="shared" si="21"/>
        <v>6</v>
      </c>
      <c r="Y81" s="1">
        <f t="shared" si="22"/>
        <v>4</v>
      </c>
      <c r="Z81" s="1">
        <f t="shared" si="23"/>
        <v>4</v>
      </c>
      <c r="AA81" s="1">
        <f t="shared" si="24"/>
        <v>6</v>
      </c>
      <c r="AC81" s="1">
        <f t="shared" si="25"/>
        <v>24</v>
      </c>
      <c r="AD81" s="1">
        <f t="shared" si="26"/>
        <v>3</v>
      </c>
    </row>
    <row r="82" spans="1:30" ht="15.9" customHeight="1">
      <c r="A82" s="4">
        <v>11320005</v>
      </c>
      <c r="B82" s="4" t="str">
        <f>VLOOKUP(A82,Param!A:B,2,FALSE)</f>
        <v>CP AUSCITAIN</v>
      </c>
      <c r="C82" s="2">
        <v>167</v>
      </c>
      <c r="D82" s="2">
        <v>33</v>
      </c>
      <c r="E82" s="2">
        <v>200</v>
      </c>
      <c r="F82" s="5">
        <v>16</v>
      </c>
      <c r="G82" s="5">
        <v>2</v>
      </c>
      <c r="H82" s="5">
        <v>26</v>
      </c>
      <c r="I82" s="5">
        <v>3</v>
      </c>
      <c r="J82" s="5">
        <v>19</v>
      </c>
      <c r="K82" s="5">
        <v>4</v>
      </c>
      <c r="L82" s="5">
        <v>15</v>
      </c>
      <c r="M82" s="5">
        <v>1</v>
      </c>
      <c r="N82" s="5">
        <v>15</v>
      </c>
      <c r="O82" s="5">
        <v>1</v>
      </c>
      <c r="P82" s="5">
        <v>26</v>
      </c>
      <c r="Q82" s="5">
        <v>10</v>
      </c>
      <c r="R82" s="5">
        <v>50</v>
      </c>
      <c r="S82" s="5">
        <v>12</v>
      </c>
      <c r="T82" s="1" t="str">
        <f>VLOOKUP(B82,Param!B:E,4,FALSE)</f>
        <v>Gers</v>
      </c>
      <c r="U82" s="1">
        <f t="shared" si="18"/>
        <v>18</v>
      </c>
      <c r="V82" s="1">
        <f t="shared" si="19"/>
        <v>29</v>
      </c>
      <c r="W82" s="1">
        <f t="shared" si="20"/>
        <v>23</v>
      </c>
      <c r="X82" s="1">
        <f t="shared" si="21"/>
        <v>16</v>
      </c>
      <c r="Y82" s="1">
        <f t="shared" si="22"/>
        <v>16</v>
      </c>
      <c r="Z82" s="1">
        <f t="shared" si="23"/>
        <v>36</v>
      </c>
      <c r="AA82" s="1">
        <f t="shared" si="24"/>
        <v>62</v>
      </c>
      <c r="AC82" s="1">
        <f t="shared" si="25"/>
        <v>167</v>
      </c>
      <c r="AD82" s="1">
        <f t="shared" si="26"/>
        <v>33</v>
      </c>
    </row>
    <row r="83" spans="1:30" ht="15.9" customHeight="1">
      <c r="A83" s="4">
        <v>11320027</v>
      </c>
      <c r="B83" s="4" t="str">
        <f>VLOOKUP(A83,Param!A:B,2,FALSE)</f>
        <v>US PLAISANTINE TT</v>
      </c>
      <c r="C83" s="2">
        <v>8</v>
      </c>
      <c r="D83" s="2">
        <v>0</v>
      </c>
      <c r="E83" s="2">
        <v>8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1</v>
      </c>
      <c r="M83" s="5">
        <v>0</v>
      </c>
      <c r="N83" s="5">
        <v>3</v>
      </c>
      <c r="O83" s="5">
        <v>0</v>
      </c>
      <c r="P83" s="5">
        <v>0</v>
      </c>
      <c r="Q83" s="5">
        <v>0</v>
      </c>
      <c r="R83" s="5">
        <v>4</v>
      </c>
      <c r="S83" s="5">
        <v>0</v>
      </c>
      <c r="T83" s="1" t="str">
        <f>VLOOKUP(B83,Param!B:E,4,FALSE)</f>
        <v>Gers</v>
      </c>
      <c r="U83" s="1">
        <f t="shared" si="18"/>
        <v>0</v>
      </c>
      <c r="V83" s="1">
        <f t="shared" si="19"/>
        <v>0</v>
      </c>
      <c r="W83" s="1">
        <f t="shared" si="20"/>
        <v>0</v>
      </c>
      <c r="X83" s="1">
        <f t="shared" si="21"/>
        <v>1</v>
      </c>
      <c r="Y83" s="1">
        <f t="shared" si="22"/>
        <v>3</v>
      </c>
      <c r="Z83" s="1">
        <f t="shared" si="23"/>
        <v>0</v>
      </c>
      <c r="AA83" s="1">
        <f t="shared" si="24"/>
        <v>4</v>
      </c>
      <c r="AC83" s="1">
        <f t="shared" si="25"/>
        <v>8</v>
      </c>
      <c r="AD83" s="1">
        <f t="shared" si="26"/>
        <v>0</v>
      </c>
    </row>
    <row r="84" spans="1:30" ht="15.9" customHeight="1">
      <c r="A84" s="4">
        <v>11320032</v>
      </c>
      <c r="B84" s="4" t="str">
        <f>VLOOKUP(A84,Param!A:B,2,FALSE)</f>
        <v>PREIGNAN AUBIET CASTELNAU TT</v>
      </c>
      <c r="C84" s="2">
        <v>37</v>
      </c>
      <c r="D84" s="2">
        <v>4</v>
      </c>
      <c r="E84" s="2">
        <v>41</v>
      </c>
      <c r="F84" s="5">
        <v>2</v>
      </c>
      <c r="G84" s="5">
        <v>0</v>
      </c>
      <c r="H84" s="5">
        <v>3</v>
      </c>
      <c r="I84" s="5">
        <v>4</v>
      </c>
      <c r="J84" s="5">
        <v>3</v>
      </c>
      <c r="K84" s="5">
        <v>0</v>
      </c>
      <c r="L84" s="5">
        <v>1</v>
      </c>
      <c r="M84" s="5">
        <v>0</v>
      </c>
      <c r="N84" s="5">
        <v>5</v>
      </c>
      <c r="O84" s="5">
        <v>0</v>
      </c>
      <c r="P84" s="5">
        <v>4</v>
      </c>
      <c r="Q84" s="5">
        <v>0</v>
      </c>
      <c r="R84" s="5">
        <v>19</v>
      </c>
      <c r="S84" s="5">
        <v>0</v>
      </c>
      <c r="T84" s="1" t="str">
        <f>VLOOKUP(B84,Param!B:E,4,FALSE)</f>
        <v>Gers</v>
      </c>
      <c r="U84" s="1">
        <f t="shared" si="18"/>
        <v>2</v>
      </c>
      <c r="V84" s="1">
        <f t="shared" si="19"/>
        <v>7</v>
      </c>
      <c r="W84" s="1">
        <f t="shared" si="20"/>
        <v>3</v>
      </c>
      <c r="X84" s="1">
        <f t="shared" si="21"/>
        <v>1</v>
      </c>
      <c r="Y84" s="1">
        <f t="shared" si="22"/>
        <v>5</v>
      </c>
      <c r="Z84" s="1">
        <f t="shared" si="23"/>
        <v>4</v>
      </c>
      <c r="AA84" s="1">
        <f t="shared" si="24"/>
        <v>19</v>
      </c>
      <c r="AC84" s="1">
        <f t="shared" si="25"/>
        <v>37</v>
      </c>
      <c r="AD84" s="1">
        <f t="shared" si="26"/>
        <v>4</v>
      </c>
    </row>
    <row r="85" spans="1:30" ht="15.9" customHeight="1">
      <c r="A85" s="4">
        <v>11320033</v>
      </c>
      <c r="B85" s="4" t="str">
        <f>VLOOKUP(A85,Param!A:B,2,FALSE)</f>
        <v>CP LECTOUROIS</v>
      </c>
      <c r="C85" s="2">
        <v>42</v>
      </c>
      <c r="D85" s="2">
        <v>13</v>
      </c>
      <c r="E85" s="2">
        <v>55</v>
      </c>
      <c r="F85" s="5">
        <v>2</v>
      </c>
      <c r="G85" s="5">
        <v>1</v>
      </c>
      <c r="H85" s="5">
        <v>3</v>
      </c>
      <c r="I85" s="5">
        <v>3</v>
      </c>
      <c r="J85" s="5">
        <v>2</v>
      </c>
      <c r="K85" s="5">
        <v>0</v>
      </c>
      <c r="L85" s="5">
        <v>6</v>
      </c>
      <c r="M85" s="5">
        <v>0</v>
      </c>
      <c r="N85" s="5">
        <v>3</v>
      </c>
      <c r="O85" s="5">
        <v>0</v>
      </c>
      <c r="P85" s="5">
        <v>11</v>
      </c>
      <c r="Q85" s="5">
        <v>0</v>
      </c>
      <c r="R85" s="5">
        <v>15</v>
      </c>
      <c r="S85" s="5">
        <v>9</v>
      </c>
      <c r="T85" s="1" t="str">
        <f>VLOOKUP(B85,Param!B:E,4,FALSE)</f>
        <v>Gers</v>
      </c>
      <c r="U85" s="1">
        <f t="shared" si="18"/>
        <v>3</v>
      </c>
      <c r="V85" s="1">
        <f t="shared" si="19"/>
        <v>6</v>
      </c>
      <c r="W85" s="1">
        <f t="shared" si="20"/>
        <v>2</v>
      </c>
      <c r="X85" s="1">
        <f t="shared" si="21"/>
        <v>6</v>
      </c>
      <c r="Y85" s="1">
        <f t="shared" si="22"/>
        <v>3</v>
      </c>
      <c r="Z85" s="1">
        <f t="shared" si="23"/>
        <v>11</v>
      </c>
      <c r="AA85" s="1">
        <f t="shared" si="24"/>
        <v>24</v>
      </c>
      <c r="AC85" s="1">
        <f t="shared" si="25"/>
        <v>42</v>
      </c>
      <c r="AD85" s="1">
        <f t="shared" si="26"/>
        <v>13</v>
      </c>
    </row>
    <row r="86" spans="1:30" ht="15.9" customHeight="1">
      <c r="A86" s="4">
        <v>11320039</v>
      </c>
      <c r="B86" s="4" t="str">
        <f>VLOOKUP(A86,Param!A:B,2,FALSE)</f>
        <v>CP FLEURANTIN</v>
      </c>
      <c r="C86" s="2">
        <v>41</v>
      </c>
      <c r="D86" s="2">
        <v>14</v>
      </c>
      <c r="E86" s="2">
        <v>55</v>
      </c>
      <c r="F86" s="5">
        <v>2</v>
      </c>
      <c r="G86" s="5">
        <v>2</v>
      </c>
      <c r="H86" s="5">
        <v>3</v>
      </c>
      <c r="I86" s="5">
        <v>0</v>
      </c>
      <c r="J86" s="5">
        <v>2</v>
      </c>
      <c r="K86" s="5">
        <v>1</v>
      </c>
      <c r="L86" s="5">
        <v>3</v>
      </c>
      <c r="M86" s="5">
        <v>2</v>
      </c>
      <c r="N86" s="5">
        <v>6</v>
      </c>
      <c r="O86" s="5">
        <v>1</v>
      </c>
      <c r="P86" s="5">
        <v>9</v>
      </c>
      <c r="Q86" s="5">
        <v>2</v>
      </c>
      <c r="R86" s="5">
        <v>16</v>
      </c>
      <c r="S86" s="5">
        <v>6</v>
      </c>
      <c r="T86" s="1" t="str">
        <f>VLOOKUP(B86,Param!B:E,4,FALSE)</f>
        <v>Gers</v>
      </c>
      <c r="U86" s="1">
        <f t="shared" si="18"/>
        <v>4</v>
      </c>
      <c r="V86" s="1">
        <f t="shared" si="19"/>
        <v>3</v>
      </c>
      <c r="W86" s="1">
        <f t="shared" si="20"/>
        <v>3</v>
      </c>
      <c r="X86" s="1">
        <f t="shared" si="21"/>
        <v>5</v>
      </c>
      <c r="Y86" s="1">
        <f t="shared" si="22"/>
        <v>7</v>
      </c>
      <c r="Z86" s="1">
        <f t="shared" si="23"/>
        <v>11</v>
      </c>
      <c r="AA86" s="1">
        <f t="shared" si="24"/>
        <v>22</v>
      </c>
      <c r="AC86" s="1">
        <f t="shared" si="25"/>
        <v>41</v>
      </c>
      <c r="AD86" s="1">
        <f t="shared" si="26"/>
        <v>14</v>
      </c>
    </row>
    <row r="87" spans="1:30" ht="15.9" customHeight="1">
      <c r="A87" s="4">
        <v>11320040</v>
      </c>
      <c r="B87" s="4" t="str">
        <f>VLOOKUP(A87,Param!A:B,2,FALSE)</f>
        <v>CP DU BAS ARMAGNAC</v>
      </c>
      <c r="C87" s="2">
        <v>18</v>
      </c>
      <c r="D87" s="2">
        <v>0</v>
      </c>
      <c r="E87" s="2">
        <v>18</v>
      </c>
      <c r="F87" s="5">
        <v>0</v>
      </c>
      <c r="G87" s="5">
        <v>0</v>
      </c>
      <c r="H87" s="5">
        <v>0</v>
      </c>
      <c r="I87" s="5">
        <v>0</v>
      </c>
      <c r="J87" s="5">
        <v>1</v>
      </c>
      <c r="K87" s="5">
        <v>0</v>
      </c>
      <c r="L87" s="5">
        <v>0</v>
      </c>
      <c r="M87" s="5">
        <v>0</v>
      </c>
      <c r="N87" s="5">
        <v>1</v>
      </c>
      <c r="O87" s="5">
        <v>0</v>
      </c>
      <c r="P87" s="5">
        <v>8</v>
      </c>
      <c r="Q87" s="5">
        <v>0</v>
      </c>
      <c r="R87" s="5">
        <v>8</v>
      </c>
      <c r="S87" s="5">
        <v>0</v>
      </c>
      <c r="T87" s="1" t="str">
        <f>VLOOKUP(B87,Param!B:E,4,FALSE)</f>
        <v>Gers</v>
      </c>
      <c r="U87" s="1">
        <f t="shared" si="18"/>
        <v>0</v>
      </c>
      <c r="V87" s="1">
        <f t="shared" si="19"/>
        <v>0</v>
      </c>
      <c r="W87" s="1">
        <f t="shared" si="20"/>
        <v>1</v>
      </c>
      <c r="X87" s="1">
        <f t="shared" si="21"/>
        <v>0</v>
      </c>
      <c r="Y87" s="1">
        <f t="shared" si="22"/>
        <v>1</v>
      </c>
      <c r="Z87" s="1">
        <f t="shared" si="23"/>
        <v>8</v>
      </c>
      <c r="AA87" s="1">
        <f t="shared" si="24"/>
        <v>8</v>
      </c>
      <c r="AC87" s="1">
        <f t="shared" si="25"/>
        <v>18</v>
      </c>
      <c r="AD87" s="1">
        <f t="shared" si="26"/>
        <v>0</v>
      </c>
    </row>
    <row r="88" spans="1:30" ht="15.9" customHeight="1">
      <c r="A88" s="4">
        <v>11320041</v>
      </c>
      <c r="B88" s="4" t="str">
        <f>VLOOKUP(A88,Param!A:B,2,FALSE)</f>
        <v>A.S.T.T. L'ISLOIS</v>
      </c>
      <c r="C88" s="2">
        <v>98</v>
      </c>
      <c r="D88" s="2">
        <v>6</v>
      </c>
      <c r="E88" s="2">
        <v>104</v>
      </c>
      <c r="F88" s="5">
        <v>6</v>
      </c>
      <c r="G88" s="5">
        <v>0</v>
      </c>
      <c r="H88" s="5">
        <v>20</v>
      </c>
      <c r="I88" s="5">
        <v>1</v>
      </c>
      <c r="J88" s="5">
        <v>13</v>
      </c>
      <c r="K88" s="5">
        <v>0</v>
      </c>
      <c r="L88" s="5">
        <v>8</v>
      </c>
      <c r="M88" s="5">
        <v>0</v>
      </c>
      <c r="N88" s="5">
        <v>2</v>
      </c>
      <c r="O88" s="5">
        <v>0</v>
      </c>
      <c r="P88" s="5">
        <v>10</v>
      </c>
      <c r="Q88" s="5">
        <v>1</v>
      </c>
      <c r="R88" s="5">
        <v>39</v>
      </c>
      <c r="S88" s="5">
        <v>4</v>
      </c>
      <c r="T88" s="1" t="str">
        <f>VLOOKUP(B88,Param!B:E,4,FALSE)</f>
        <v>Gers</v>
      </c>
      <c r="U88" s="1">
        <f t="shared" si="18"/>
        <v>6</v>
      </c>
      <c r="V88" s="1">
        <f t="shared" si="19"/>
        <v>21</v>
      </c>
      <c r="W88" s="1">
        <f t="shared" si="20"/>
        <v>13</v>
      </c>
      <c r="X88" s="1">
        <f t="shared" si="21"/>
        <v>8</v>
      </c>
      <c r="Y88" s="1">
        <f t="shared" si="22"/>
        <v>2</v>
      </c>
      <c r="Z88" s="1">
        <f t="shared" si="23"/>
        <v>11</v>
      </c>
      <c r="AA88" s="1">
        <f t="shared" si="24"/>
        <v>43</v>
      </c>
      <c r="AC88" s="1">
        <f t="shared" si="25"/>
        <v>98</v>
      </c>
      <c r="AD88" s="1">
        <f t="shared" si="26"/>
        <v>6</v>
      </c>
    </row>
    <row r="89" spans="1:30" ht="15.9" customHeight="1">
      <c r="A89" s="4">
        <v>11320045</v>
      </c>
      <c r="B89" s="4" t="str">
        <f>VLOOKUP(A89,Param!A:B,2,FALSE)</f>
        <v>RAQUETTE SEISSANNAISE</v>
      </c>
      <c r="C89" s="2">
        <v>25</v>
      </c>
      <c r="D89" s="2">
        <v>4</v>
      </c>
      <c r="E89" s="2">
        <v>29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3</v>
      </c>
      <c r="M89" s="5">
        <v>0</v>
      </c>
      <c r="N89" s="5">
        <v>1</v>
      </c>
      <c r="O89" s="5">
        <v>0</v>
      </c>
      <c r="P89" s="5">
        <v>3</v>
      </c>
      <c r="Q89" s="5">
        <v>2</v>
      </c>
      <c r="R89" s="5">
        <v>18</v>
      </c>
      <c r="S89" s="5">
        <v>2</v>
      </c>
      <c r="T89" s="1" t="str">
        <f>VLOOKUP(B89,Param!B:E,4,FALSE)</f>
        <v>Gers</v>
      </c>
      <c r="U89" s="1">
        <f t="shared" si="18"/>
        <v>0</v>
      </c>
      <c r="V89" s="1">
        <f t="shared" si="19"/>
        <v>0</v>
      </c>
      <c r="W89" s="1">
        <f t="shared" si="20"/>
        <v>0</v>
      </c>
      <c r="X89" s="1">
        <f t="shared" si="21"/>
        <v>3</v>
      </c>
      <c r="Y89" s="1">
        <f t="shared" si="22"/>
        <v>1</v>
      </c>
      <c r="Z89" s="1">
        <f t="shared" si="23"/>
        <v>5</v>
      </c>
      <c r="AA89" s="1">
        <f t="shared" si="24"/>
        <v>20</v>
      </c>
      <c r="AC89" s="1">
        <f t="shared" si="25"/>
        <v>25</v>
      </c>
      <c r="AD89" s="1">
        <f t="shared" si="26"/>
        <v>4</v>
      </c>
    </row>
    <row r="90" spans="1:30" ht="15.9" customHeight="1">
      <c r="A90" s="4">
        <v>11320046</v>
      </c>
      <c r="B90" s="4" t="str">
        <f>VLOOKUP(A90,Param!A:B,2,FALSE)</f>
        <v>VIC EAUZE GASCOGNE ARMAGNAC</v>
      </c>
      <c r="C90" s="2">
        <v>82</v>
      </c>
      <c r="D90" s="2">
        <v>18</v>
      </c>
      <c r="E90" s="2">
        <v>100</v>
      </c>
      <c r="F90" s="5">
        <v>1</v>
      </c>
      <c r="G90" s="5">
        <v>0</v>
      </c>
      <c r="H90" s="5">
        <v>14</v>
      </c>
      <c r="I90" s="5">
        <v>3</v>
      </c>
      <c r="J90" s="5">
        <v>11</v>
      </c>
      <c r="K90" s="5">
        <v>3</v>
      </c>
      <c r="L90" s="5">
        <v>14</v>
      </c>
      <c r="M90" s="5">
        <v>1</v>
      </c>
      <c r="N90" s="5">
        <v>1</v>
      </c>
      <c r="O90" s="5">
        <v>1</v>
      </c>
      <c r="P90" s="5">
        <v>14</v>
      </c>
      <c r="Q90" s="5">
        <v>0</v>
      </c>
      <c r="R90" s="5">
        <v>27</v>
      </c>
      <c r="S90" s="5">
        <v>10</v>
      </c>
      <c r="T90" s="1" t="str">
        <f>VLOOKUP(B90,Param!B:E,4,FALSE)</f>
        <v>Gers</v>
      </c>
      <c r="U90" s="1">
        <f t="shared" si="18"/>
        <v>1</v>
      </c>
      <c r="V90" s="1">
        <f t="shared" si="19"/>
        <v>17</v>
      </c>
      <c r="W90" s="1">
        <f t="shared" si="20"/>
        <v>14</v>
      </c>
      <c r="X90" s="1">
        <f t="shared" si="21"/>
        <v>15</v>
      </c>
      <c r="Y90" s="1">
        <f t="shared" si="22"/>
        <v>2</v>
      </c>
      <c r="Z90" s="1">
        <f t="shared" si="23"/>
        <v>14</v>
      </c>
      <c r="AA90" s="1">
        <f t="shared" si="24"/>
        <v>37</v>
      </c>
      <c r="AC90" s="1">
        <f t="shared" si="25"/>
        <v>82</v>
      </c>
      <c r="AD90" s="1">
        <f t="shared" si="26"/>
        <v>18</v>
      </c>
    </row>
    <row r="91" spans="1:30" ht="15.9" customHeight="1">
      <c r="A91" s="4">
        <v>11340001</v>
      </c>
      <c r="B91" s="4" t="str">
        <f>VLOOKUP(A91,Param!A:B,2,FALSE)</f>
        <v>AMTT MEZE</v>
      </c>
      <c r="C91" s="2">
        <v>74</v>
      </c>
      <c r="D91" s="2">
        <v>13</v>
      </c>
      <c r="E91" s="2">
        <v>87</v>
      </c>
      <c r="F91" s="5">
        <v>6</v>
      </c>
      <c r="G91" s="5">
        <v>4</v>
      </c>
      <c r="H91" s="5">
        <v>13</v>
      </c>
      <c r="I91" s="5">
        <v>2</v>
      </c>
      <c r="J91" s="5">
        <v>11</v>
      </c>
      <c r="K91" s="5">
        <v>0</v>
      </c>
      <c r="L91" s="5">
        <v>9</v>
      </c>
      <c r="M91" s="5">
        <v>1</v>
      </c>
      <c r="N91" s="5">
        <v>3</v>
      </c>
      <c r="O91" s="5">
        <v>1</v>
      </c>
      <c r="P91" s="5">
        <v>5</v>
      </c>
      <c r="Q91" s="5">
        <v>1</v>
      </c>
      <c r="R91" s="5">
        <v>27</v>
      </c>
      <c r="S91" s="5">
        <v>4</v>
      </c>
      <c r="T91" s="1" t="str">
        <f>VLOOKUP(B91,Param!B:E,4,FALSE)</f>
        <v>Hérault</v>
      </c>
      <c r="U91" s="1">
        <f t="shared" si="18"/>
        <v>10</v>
      </c>
      <c r="V91" s="1">
        <f t="shared" si="19"/>
        <v>15</v>
      </c>
      <c r="W91" s="1">
        <f t="shared" si="20"/>
        <v>11</v>
      </c>
      <c r="X91" s="1">
        <f t="shared" si="21"/>
        <v>10</v>
      </c>
      <c r="Y91" s="1">
        <f t="shared" si="22"/>
        <v>4</v>
      </c>
      <c r="Z91" s="1">
        <f t="shared" si="23"/>
        <v>6</v>
      </c>
      <c r="AA91" s="1">
        <f t="shared" si="24"/>
        <v>31</v>
      </c>
      <c r="AC91" s="1">
        <f t="shared" si="25"/>
        <v>74</v>
      </c>
      <c r="AD91" s="1">
        <f t="shared" si="26"/>
        <v>13</v>
      </c>
    </row>
    <row r="92" spans="1:30" ht="15.9" customHeight="1">
      <c r="A92" s="4">
        <v>11340003</v>
      </c>
      <c r="B92" s="4" t="str">
        <f>VLOOKUP(A92,Param!A:B,2,FALSE)</f>
        <v>ST FELIX DE LODEZ FR TT</v>
      </c>
      <c r="C92" s="2">
        <v>31</v>
      </c>
      <c r="D92" s="2">
        <v>0</v>
      </c>
      <c r="E92" s="2">
        <v>31</v>
      </c>
      <c r="F92" s="5">
        <v>0</v>
      </c>
      <c r="G92" s="5">
        <v>0</v>
      </c>
      <c r="H92" s="5">
        <v>0</v>
      </c>
      <c r="I92" s="5">
        <v>0</v>
      </c>
      <c r="J92" s="5">
        <v>2</v>
      </c>
      <c r="K92" s="5">
        <v>0</v>
      </c>
      <c r="L92" s="5">
        <v>4</v>
      </c>
      <c r="M92" s="5">
        <v>0</v>
      </c>
      <c r="N92" s="5">
        <v>2</v>
      </c>
      <c r="O92" s="5">
        <v>0</v>
      </c>
      <c r="P92" s="5">
        <v>4</v>
      </c>
      <c r="Q92" s="5">
        <v>0</v>
      </c>
      <c r="R92" s="5">
        <v>19</v>
      </c>
      <c r="S92" s="5">
        <v>0</v>
      </c>
      <c r="T92" s="1" t="str">
        <f>VLOOKUP(B92,Param!B:E,4,FALSE)</f>
        <v>Hérault</v>
      </c>
      <c r="U92" s="1">
        <f t="shared" si="18"/>
        <v>0</v>
      </c>
      <c r="V92" s="1">
        <f t="shared" si="19"/>
        <v>0</v>
      </c>
      <c r="W92" s="1">
        <f t="shared" si="20"/>
        <v>2</v>
      </c>
      <c r="X92" s="1">
        <f t="shared" si="21"/>
        <v>4</v>
      </c>
      <c r="Y92" s="1">
        <f t="shared" si="22"/>
        <v>2</v>
      </c>
      <c r="Z92" s="1">
        <f t="shared" si="23"/>
        <v>4</v>
      </c>
      <c r="AA92" s="1">
        <f t="shared" si="24"/>
        <v>19</v>
      </c>
      <c r="AC92" s="1">
        <f t="shared" si="25"/>
        <v>31</v>
      </c>
      <c r="AD92" s="1">
        <f t="shared" si="26"/>
        <v>0</v>
      </c>
    </row>
    <row r="93" spans="1:30" ht="15.9" customHeight="1">
      <c r="A93" s="4">
        <v>11340007</v>
      </c>
      <c r="B93" s="4" t="str">
        <f>VLOOKUP(A93,Param!A:B,2,FALSE)</f>
        <v>PEROLS PPC</v>
      </c>
      <c r="C93" s="2">
        <v>139</v>
      </c>
      <c r="D93" s="2">
        <v>25</v>
      </c>
      <c r="E93" s="2">
        <v>164</v>
      </c>
      <c r="F93" s="5">
        <v>23</v>
      </c>
      <c r="G93" s="5">
        <v>6</v>
      </c>
      <c r="H93" s="5">
        <v>29</v>
      </c>
      <c r="I93" s="5">
        <v>4</v>
      </c>
      <c r="J93" s="5">
        <v>18</v>
      </c>
      <c r="K93" s="5">
        <v>0</v>
      </c>
      <c r="L93" s="5">
        <v>5</v>
      </c>
      <c r="M93" s="5">
        <v>0</v>
      </c>
      <c r="N93" s="5">
        <v>4</v>
      </c>
      <c r="O93" s="5">
        <v>2</v>
      </c>
      <c r="P93" s="5">
        <v>23</v>
      </c>
      <c r="Q93" s="5">
        <v>4</v>
      </c>
      <c r="R93" s="5">
        <v>37</v>
      </c>
      <c r="S93" s="5">
        <v>9</v>
      </c>
      <c r="T93" s="1" t="str">
        <f>VLOOKUP(B93,Param!B:E,4,FALSE)</f>
        <v>Hérault</v>
      </c>
      <c r="U93" s="1">
        <f t="shared" si="18"/>
        <v>29</v>
      </c>
      <c r="V93" s="1">
        <f t="shared" si="19"/>
        <v>33</v>
      </c>
      <c r="W93" s="1">
        <f t="shared" si="20"/>
        <v>18</v>
      </c>
      <c r="X93" s="1">
        <f t="shared" si="21"/>
        <v>5</v>
      </c>
      <c r="Y93" s="1">
        <f t="shared" si="22"/>
        <v>6</v>
      </c>
      <c r="Z93" s="1">
        <f t="shared" si="23"/>
        <v>27</v>
      </c>
      <c r="AA93" s="1">
        <f t="shared" si="24"/>
        <v>46</v>
      </c>
      <c r="AC93" s="1">
        <f t="shared" si="25"/>
        <v>139</v>
      </c>
      <c r="AD93" s="1">
        <f t="shared" si="26"/>
        <v>25</v>
      </c>
    </row>
    <row r="94" spans="1:30" ht="15.9" customHeight="1">
      <c r="A94" s="4">
        <v>11340008</v>
      </c>
      <c r="B94" s="4" t="str">
        <f>VLOOKUP(A94,Param!A:B,2,FALSE)</f>
        <v>LE CRES SALAISON  T.T.</v>
      </c>
      <c r="C94" s="2">
        <v>79</v>
      </c>
      <c r="D94" s="2">
        <v>4</v>
      </c>
      <c r="E94" s="2">
        <v>83</v>
      </c>
      <c r="F94" s="5">
        <v>5</v>
      </c>
      <c r="G94" s="5">
        <v>1</v>
      </c>
      <c r="H94" s="5">
        <v>18</v>
      </c>
      <c r="I94" s="5">
        <v>0</v>
      </c>
      <c r="J94" s="5">
        <v>7</v>
      </c>
      <c r="K94" s="5">
        <v>1</v>
      </c>
      <c r="L94" s="5">
        <v>6</v>
      </c>
      <c r="M94" s="5">
        <v>0</v>
      </c>
      <c r="N94" s="5">
        <v>3</v>
      </c>
      <c r="O94" s="5">
        <v>0</v>
      </c>
      <c r="P94" s="5">
        <v>12</v>
      </c>
      <c r="Q94" s="5">
        <v>0</v>
      </c>
      <c r="R94" s="5">
        <v>28</v>
      </c>
      <c r="S94" s="5">
        <v>2</v>
      </c>
      <c r="T94" s="1" t="str">
        <f>VLOOKUP(B94,Param!B:E,4,FALSE)</f>
        <v>Hérault</v>
      </c>
      <c r="U94" s="1">
        <f t="shared" si="18"/>
        <v>6</v>
      </c>
      <c r="V94" s="1">
        <f t="shared" si="19"/>
        <v>18</v>
      </c>
      <c r="W94" s="1">
        <f t="shared" si="20"/>
        <v>8</v>
      </c>
      <c r="X94" s="1">
        <f t="shared" si="21"/>
        <v>6</v>
      </c>
      <c r="Y94" s="1">
        <f t="shared" si="22"/>
        <v>3</v>
      </c>
      <c r="Z94" s="1">
        <f t="shared" si="23"/>
        <v>12</v>
      </c>
      <c r="AA94" s="1">
        <f t="shared" si="24"/>
        <v>30</v>
      </c>
      <c r="AC94" s="1">
        <f t="shared" si="25"/>
        <v>79</v>
      </c>
      <c r="AD94" s="1">
        <f t="shared" si="26"/>
        <v>4</v>
      </c>
    </row>
    <row r="95" spans="1:30" ht="15.9" customHeight="1">
      <c r="A95" s="4">
        <v>11340010</v>
      </c>
      <c r="B95" s="4" t="str">
        <f>VLOOKUP(A95,Param!A:B,2,FALSE)</f>
        <v>MONTPELLIER TT</v>
      </c>
      <c r="C95" s="2">
        <v>366</v>
      </c>
      <c r="D95" s="2">
        <v>79</v>
      </c>
      <c r="E95" s="2">
        <v>445</v>
      </c>
      <c r="F95" s="5">
        <v>58</v>
      </c>
      <c r="G95" s="5">
        <v>28</v>
      </c>
      <c r="H95" s="5">
        <v>51</v>
      </c>
      <c r="I95" s="5">
        <v>4</v>
      </c>
      <c r="J95" s="5">
        <v>60</v>
      </c>
      <c r="K95" s="5">
        <v>3</v>
      </c>
      <c r="L95" s="5">
        <v>32</v>
      </c>
      <c r="M95" s="5">
        <v>4</v>
      </c>
      <c r="N95" s="5">
        <v>20</v>
      </c>
      <c r="O95" s="5">
        <v>0</v>
      </c>
      <c r="P95" s="5">
        <v>90</v>
      </c>
      <c r="Q95" s="5">
        <v>20</v>
      </c>
      <c r="R95" s="5">
        <v>55</v>
      </c>
      <c r="S95" s="5">
        <v>20</v>
      </c>
      <c r="T95" s="1" t="str">
        <f>VLOOKUP(B95,Param!B:E,4,FALSE)</f>
        <v>Hérault</v>
      </c>
      <c r="U95" s="1">
        <f t="shared" si="18"/>
        <v>86</v>
      </c>
      <c r="V95" s="1">
        <f t="shared" si="19"/>
        <v>55</v>
      </c>
      <c r="W95" s="1">
        <f t="shared" si="20"/>
        <v>63</v>
      </c>
      <c r="X95" s="1">
        <f t="shared" si="21"/>
        <v>36</v>
      </c>
      <c r="Y95" s="1">
        <f t="shared" si="22"/>
        <v>20</v>
      </c>
      <c r="Z95" s="1">
        <f t="shared" si="23"/>
        <v>110</v>
      </c>
      <c r="AA95" s="1">
        <f t="shared" si="24"/>
        <v>75</v>
      </c>
      <c r="AC95" s="1">
        <f t="shared" si="25"/>
        <v>366</v>
      </c>
      <c r="AD95" s="1">
        <f t="shared" si="26"/>
        <v>79</v>
      </c>
    </row>
    <row r="96" spans="1:30" ht="15.9" customHeight="1">
      <c r="A96" s="4">
        <v>11340012</v>
      </c>
      <c r="B96" s="4" t="str">
        <f>VLOOKUP(A96,Param!A:B,2,FALSE)</f>
        <v>PRADES ST GELY TT</v>
      </c>
      <c r="C96" s="2">
        <v>114</v>
      </c>
      <c r="D96" s="2">
        <v>9</v>
      </c>
      <c r="E96" s="2">
        <v>123</v>
      </c>
      <c r="F96" s="5">
        <v>26</v>
      </c>
      <c r="G96" s="5">
        <v>2</v>
      </c>
      <c r="H96" s="5">
        <v>31</v>
      </c>
      <c r="I96" s="5">
        <v>0</v>
      </c>
      <c r="J96" s="5">
        <v>16</v>
      </c>
      <c r="K96" s="5">
        <v>0</v>
      </c>
      <c r="L96" s="5">
        <v>8</v>
      </c>
      <c r="M96" s="5">
        <v>0</v>
      </c>
      <c r="N96" s="5">
        <v>3</v>
      </c>
      <c r="O96" s="5">
        <v>0</v>
      </c>
      <c r="P96" s="5">
        <v>4</v>
      </c>
      <c r="Q96" s="5">
        <v>1</v>
      </c>
      <c r="R96" s="5">
        <v>26</v>
      </c>
      <c r="S96" s="5">
        <v>6</v>
      </c>
      <c r="T96" s="1" t="str">
        <f>VLOOKUP(B96,Param!B:E,4,FALSE)</f>
        <v>Hérault</v>
      </c>
      <c r="U96" s="1">
        <f t="shared" si="18"/>
        <v>28</v>
      </c>
      <c r="V96" s="1">
        <f t="shared" si="19"/>
        <v>31</v>
      </c>
      <c r="W96" s="1">
        <f t="shared" si="20"/>
        <v>16</v>
      </c>
      <c r="X96" s="1">
        <f t="shared" si="21"/>
        <v>8</v>
      </c>
      <c r="Y96" s="1">
        <f t="shared" si="22"/>
        <v>3</v>
      </c>
      <c r="Z96" s="1">
        <f t="shared" si="23"/>
        <v>5</v>
      </c>
      <c r="AA96" s="1">
        <f t="shared" si="24"/>
        <v>32</v>
      </c>
      <c r="AC96" s="1">
        <f t="shared" si="25"/>
        <v>114</v>
      </c>
      <c r="AD96" s="1">
        <f t="shared" si="26"/>
        <v>9</v>
      </c>
    </row>
    <row r="97" spans="1:30" ht="15.9" customHeight="1">
      <c r="A97" s="4">
        <v>11340013</v>
      </c>
      <c r="B97" s="4" t="str">
        <f>VLOOKUP(A97,Param!A:B,2,FALSE)</f>
        <v>CHEMINOT MONTPELLIER TT</v>
      </c>
      <c r="C97" s="2">
        <v>27</v>
      </c>
      <c r="D97" s="2">
        <v>2</v>
      </c>
      <c r="E97" s="2">
        <v>29</v>
      </c>
      <c r="F97" s="5">
        <v>0</v>
      </c>
      <c r="G97" s="5">
        <v>0</v>
      </c>
      <c r="H97" s="5">
        <v>0</v>
      </c>
      <c r="I97" s="5">
        <v>0</v>
      </c>
      <c r="J97" s="5">
        <v>0</v>
      </c>
      <c r="K97" s="5">
        <v>0</v>
      </c>
      <c r="L97" s="5">
        <v>0</v>
      </c>
      <c r="M97" s="5">
        <v>0</v>
      </c>
      <c r="N97" s="5">
        <v>1</v>
      </c>
      <c r="O97" s="5">
        <v>0</v>
      </c>
      <c r="P97" s="5">
        <v>7</v>
      </c>
      <c r="Q97" s="5">
        <v>1</v>
      </c>
      <c r="R97" s="5">
        <v>19</v>
      </c>
      <c r="S97" s="5">
        <v>1</v>
      </c>
      <c r="T97" s="1" t="str">
        <f>VLOOKUP(B97,Param!B:E,4,FALSE)</f>
        <v>Hérault</v>
      </c>
      <c r="U97" s="1">
        <f t="shared" si="18"/>
        <v>0</v>
      </c>
      <c r="V97" s="1">
        <f t="shared" si="19"/>
        <v>0</v>
      </c>
      <c r="W97" s="1">
        <f t="shared" si="20"/>
        <v>0</v>
      </c>
      <c r="X97" s="1">
        <f t="shared" si="21"/>
        <v>0</v>
      </c>
      <c r="Y97" s="1">
        <f t="shared" si="22"/>
        <v>1</v>
      </c>
      <c r="Z97" s="1">
        <f t="shared" si="23"/>
        <v>8</v>
      </c>
      <c r="AA97" s="1">
        <f t="shared" si="24"/>
        <v>20</v>
      </c>
      <c r="AC97" s="1">
        <f t="shared" si="25"/>
        <v>27</v>
      </c>
      <c r="AD97" s="1">
        <f t="shared" si="26"/>
        <v>2</v>
      </c>
    </row>
    <row r="98" spans="1:30" ht="15.9" customHeight="1">
      <c r="A98" s="4">
        <v>11340014</v>
      </c>
      <c r="B98" s="4" t="str">
        <f>VLOOKUP(A98,Param!A:B,2,FALSE)</f>
        <v>GIGEAN ASM</v>
      </c>
      <c r="C98" s="2">
        <v>140</v>
      </c>
      <c r="D98" s="2">
        <v>18</v>
      </c>
      <c r="E98" s="2">
        <v>158</v>
      </c>
      <c r="F98" s="5">
        <v>9</v>
      </c>
      <c r="G98" s="5">
        <v>4</v>
      </c>
      <c r="H98" s="5">
        <v>17</v>
      </c>
      <c r="I98" s="5">
        <v>2</v>
      </c>
      <c r="J98" s="5">
        <v>20</v>
      </c>
      <c r="K98" s="5">
        <v>1</v>
      </c>
      <c r="L98" s="5">
        <v>9</v>
      </c>
      <c r="M98" s="5">
        <v>1</v>
      </c>
      <c r="N98" s="5">
        <v>3</v>
      </c>
      <c r="O98" s="5">
        <v>0</v>
      </c>
      <c r="P98" s="5">
        <v>22</v>
      </c>
      <c r="Q98" s="5">
        <v>5</v>
      </c>
      <c r="R98" s="5">
        <v>60</v>
      </c>
      <c r="S98" s="5">
        <v>5</v>
      </c>
      <c r="T98" s="1" t="str">
        <f>VLOOKUP(B98,Param!B:E,4,FALSE)</f>
        <v>Hérault</v>
      </c>
      <c r="U98" s="1">
        <f t="shared" si="18"/>
        <v>13</v>
      </c>
      <c r="V98" s="1">
        <f t="shared" si="19"/>
        <v>19</v>
      </c>
      <c r="W98" s="1">
        <f t="shared" si="20"/>
        <v>21</v>
      </c>
      <c r="X98" s="1">
        <f t="shared" si="21"/>
        <v>10</v>
      </c>
      <c r="Y98" s="1">
        <f t="shared" si="22"/>
        <v>3</v>
      </c>
      <c r="Z98" s="1">
        <f t="shared" si="23"/>
        <v>27</v>
      </c>
      <c r="AA98" s="1">
        <f t="shared" si="24"/>
        <v>65</v>
      </c>
      <c r="AC98" s="1">
        <f t="shared" si="25"/>
        <v>140</v>
      </c>
      <c r="AD98" s="1">
        <f t="shared" si="26"/>
        <v>18</v>
      </c>
    </row>
    <row r="99" spans="1:30" ht="15.9" customHeight="1">
      <c r="A99" s="4">
        <v>11340017</v>
      </c>
      <c r="B99" s="4" t="str">
        <f>VLOOKUP(A99,Param!A:B,2,FALSE)</f>
        <v>MONTADY  CAPESTANG TT</v>
      </c>
      <c r="C99" s="2">
        <v>40</v>
      </c>
      <c r="D99" s="2">
        <v>5</v>
      </c>
      <c r="E99" s="2">
        <v>45</v>
      </c>
      <c r="F99" s="5">
        <v>0</v>
      </c>
      <c r="G99" s="5">
        <v>0</v>
      </c>
      <c r="H99" s="5">
        <v>7</v>
      </c>
      <c r="I99" s="5">
        <v>3</v>
      </c>
      <c r="J99" s="5">
        <v>4</v>
      </c>
      <c r="K99" s="5">
        <v>0</v>
      </c>
      <c r="L99" s="5">
        <v>5</v>
      </c>
      <c r="M99" s="5">
        <v>0</v>
      </c>
      <c r="N99" s="5">
        <v>1</v>
      </c>
      <c r="O99" s="5">
        <v>0</v>
      </c>
      <c r="P99" s="5">
        <v>1</v>
      </c>
      <c r="Q99" s="5">
        <v>0</v>
      </c>
      <c r="R99" s="5">
        <v>22</v>
      </c>
      <c r="S99" s="5">
        <v>2</v>
      </c>
      <c r="T99" s="1" t="str">
        <f>VLOOKUP(B99,Param!B:E,4,FALSE)</f>
        <v>Hérault</v>
      </c>
      <c r="U99" s="1">
        <f t="shared" ref="U99:U130" si="27">F99+G99</f>
        <v>0</v>
      </c>
      <c r="V99" s="1">
        <f t="shared" ref="V99:V130" si="28">I99+H99</f>
        <v>10</v>
      </c>
      <c r="W99" s="1">
        <f t="shared" ref="W99:W130" si="29">J99+K99</f>
        <v>4</v>
      </c>
      <c r="X99" s="1">
        <f t="shared" ref="X99:X130" si="30">L99+M99</f>
        <v>5</v>
      </c>
      <c r="Y99" s="1">
        <f t="shared" ref="Y99:Y130" si="31">N99+O99</f>
        <v>1</v>
      </c>
      <c r="Z99" s="1">
        <f t="shared" ref="Z99:Z130" si="32">P99+Q99</f>
        <v>1</v>
      </c>
      <c r="AA99" s="1">
        <f t="shared" ref="AA99:AA130" si="33">R99+S99</f>
        <v>24</v>
      </c>
      <c r="AC99" s="1">
        <f t="shared" ref="AC99:AC130" si="34">C99</f>
        <v>40</v>
      </c>
      <c r="AD99" s="1">
        <f t="shared" ref="AD99:AD130" si="35">D99</f>
        <v>5</v>
      </c>
    </row>
    <row r="100" spans="1:30" ht="15.9" customHeight="1">
      <c r="A100" s="4">
        <v>11340022</v>
      </c>
      <c r="B100" s="4" t="str">
        <f>VLOOKUP(A100,Param!A:B,2,FALSE)</f>
        <v>MAUGUIO MJC</v>
      </c>
      <c r="C100" s="2">
        <v>32</v>
      </c>
      <c r="D100" s="2">
        <v>1</v>
      </c>
      <c r="E100" s="2">
        <v>33</v>
      </c>
      <c r="F100" s="5">
        <v>1</v>
      </c>
      <c r="G100" s="5">
        <v>0</v>
      </c>
      <c r="H100" s="5">
        <v>3</v>
      </c>
      <c r="I100" s="5">
        <v>0</v>
      </c>
      <c r="J100" s="5">
        <v>1</v>
      </c>
      <c r="K100" s="5">
        <v>0</v>
      </c>
      <c r="L100" s="5">
        <v>2</v>
      </c>
      <c r="M100" s="5">
        <v>0</v>
      </c>
      <c r="N100" s="5">
        <v>1</v>
      </c>
      <c r="O100" s="5">
        <v>0</v>
      </c>
      <c r="P100" s="5">
        <v>5</v>
      </c>
      <c r="Q100" s="5">
        <v>0</v>
      </c>
      <c r="R100" s="5">
        <v>19</v>
      </c>
      <c r="S100" s="5">
        <v>1</v>
      </c>
      <c r="T100" s="1" t="str">
        <f>VLOOKUP(B100,Param!B:E,4,FALSE)</f>
        <v>Hérault</v>
      </c>
      <c r="U100" s="1">
        <f t="shared" si="27"/>
        <v>1</v>
      </c>
      <c r="V100" s="1">
        <f t="shared" si="28"/>
        <v>3</v>
      </c>
      <c r="W100" s="1">
        <f t="shared" si="29"/>
        <v>1</v>
      </c>
      <c r="X100" s="1">
        <f t="shared" si="30"/>
        <v>2</v>
      </c>
      <c r="Y100" s="1">
        <f t="shared" si="31"/>
        <v>1</v>
      </c>
      <c r="Z100" s="1">
        <f t="shared" si="32"/>
        <v>5</v>
      </c>
      <c r="AA100" s="1">
        <f t="shared" si="33"/>
        <v>20</v>
      </c>
      <c r="AC100" s="1">
        <f t="shared" si="34"/>
        <v>32</v>
      </c>
      <c r="AD100" s="1">
        <f t="shared" si="35"/>
        <v>1</v>
      </c>
    </row>
    <row r="101" spans="1:30" ht="15.9" customHeight="1">
      <c r="A101" s="4">
        <v>11340033</v>
      </c>
      <c r="B101" s="4" t="str">
        <f>VLOOKUP(A101,Param!A:B,2,FALSE)</f>
        <v>LE CAYLAR PPC</v>
      </c>
      <c r="C101" s="2">
        <v>26</v>
      </c>
      <c r="D101" s="2">
        <v>6</v>
      </c>
      <c r="E101" s="2">
        <v>32</v>
      </c>
      <c r="F101" s="5">
        <v>2</v>
      </c>
      <c r="G101" s="5">
        <v>0</v>
      </c>
      <c r="H101" s="5">
        <v>5</v>
      </c>
      <c r="I101" s="5">
        <v>0</v>
      </c>
      <c r="J101" s="5">
        <v>7</v>
      </c>
      <c r="K101" s="5">
        <v>0</v>
      </c>
      <c r="L101" s="5">
        <v>2</v>
      </c>
      <c r="M101" s="5">
        <v>0</v>
      </c>
      <c r="N101" s="5">
        <v>1</v>
      </c>
      <c r="O101" s="5">
        <v>0</v>
      </c>
      <c r="P101" s="5">
        <v>0</v>
      </c>
      <c r="Q101" s="5">
        <v>0</v>
      </c>
      <c r="R101" s="5">
        <v>9</v>
      </c>
      <c r="S101" s="5">
        <v>6</v>
      </c>
      <c r="T101" s="1" t="str">
        <f>VLOOKUP(B101,Param!B:E,4,FALSE)</f>
        <v>Hérault</v>
      </c>
      <c r="U101" s="1">
        <f t="shared" si="27"/>
        <v>2</v>
      </c>
      <c r="V101" s="1">
        <f t="shared" si="28"/>
        <v>5</v>
      </c>
      <c r="W101" s="1">
        <f t="shared" si="29"/>
        <v>7</v>
      </c>
      <c r="X101" s="1">
        <f t="shared" si="30"/>
        <v>2</v>
      </c>
      <c r="Y101" s="1">
        <f t="shared" si="31"/>
        <v>1</v>
      </c>
      <c r="Z101" s="1">
        <f t="shared" si="32"/>
        <v>0</v>
      </c>
      <c r="AA101" s="1">
        <f t="shared" si="33"/>
        <v>15</v>
      </c>
      <c r="AC101" s="1">
        <f t="shared" si="34"/>
        <v>26</v>
      </c>
      <c r="AD101" s="1">
        <f t="shared" si="35"/>
        <v>6</v>
      </c>
    </row>
    <row r="102" spans="1:30" ht="15.9" customHeight="1">
      <c r="A102" s="4">
        <v>11340035</v>
      </c>
      <c r="B102" s="4" t="str">
        <f>VLOOKUP(A102,Param!A:B,2,FALSE)</f>
        <v>LESPIGNAN PPC</v>
      </c>
      <c r="C102" s="2">
        <v>23</v>
      </c>
      <c r="D102" s="2">
        <v>1</v>
      </c>
      <c r="E102" s="2">
        <v>24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1</v>
      </c>
      <c r="O102" s="5">
        <v>0</v>
      </c>
      <c r="P102" s="5">
        <v>9</v>
      </c>
      <c r="Q102" s="5">
        <v>1</v>
      </c>
      <c r="R102" s="5">
        <v>13</v>
      </c>
      <c r="S102" s="5">
        <v>0</v>
      </c>
      <c r="T102" s="1" t="str">
        <f>VLOOKUP(B102,Param!B:E,4,FALSE)</f>
        <v>Hérault</v>
      </c>
      <c r="U102" s="1">
        <f t="shared" si="27"/>
        <v>0</v>
      </c>
      <c r="V102" s="1">
        <f t="shared" si="28"/>
        <v>0</v>
      </c>
      <c r="W102" s="1">
        <f t="shared" si="29"/>
        <v>0</v>
      </c>
      <c r="X102" s="1">
        <f t="shared" si="30"/>
        <v>0</v>
      </c>
      <c r="Y102" s="1">
        <f t="shared" si="31"/>
        <v>1</v>
      </c>
      <c r="Z102" s="1">
        <f t="shared" si="32"/>
        <v>10</v>
      </c>
      <c r="AA102" s="1">
        <f t="shared" si="33"/>
        <v>13</v>
      </c>
      <c r="AC102" s="1">
        <f t="shared" si="34"/>
        <v>23</v>
      </c>
      <c r="AD102" s="1">
        <f t="shared" si="35"/>
        <v>1</v>
      </c>
    </row>
    <row r="103" spans="1:30" ht="15.9" customHeight="1">
      <c r="A103" s="4">
        <v>11340040</v>
      </c>
      <c r="B103" s="4" t="str">
        <f>VLOOKUP(A103,Param!A:B,2,FALSE)</f>
        <v>LAVERUNE FRTT</v>
      </c>
      <c r="C103" s="2">
        <v>112</v>
      </c>
      <c r="D103" s="2">
        <v>5</v>
      </c>
      <c r="E103" s="2">
        <v>117</v>
      </c>
      <c r="F103" s="5">
        <v>3</v>
      </c>
      <c r="G103" s="5">
        <v>0</v>
      </c>
      <c r="H103" s="5">
        <v>12</v>
      </c>
      <c r="I103" s="5">
        <v>0</v>
      </c>
      <c r="J103" s="5">
        <v>13</v>
      </c>
      <c r="K103" s="5">
        <v>2</v>
      </c>
      <c r="L103" s="5">
        <v>24</v>
      </c>
      <c r="M103" s="5">
        <v>0</v>
      </c>
      <c r="N103" s="5">
        <v>7</v>
      </c>
      <c r="O103" s="5">
        <v>0</v>
      </c>
      <c r="P103" s="5">
        <v>17</v>
      </c>
      <c r="Q103" s="5">
        <v>2</v>
      </c>
      <c r="R103" s="5">
        <v>36</v>
      </c>
      <c r="S103" s="5">
        <v>1</v>
      </c>
      <c r="T103" s="1" t="str">
        <f>VLOOKUP(B103,Param!B:E,4,FALSE)</f>
        <v>Hérault</v>
      </c>
      <c r="U103" s="1">
        <f t="shared" si="27"/>
        <v>3</v>
      </c>
      <c r="V103" s="1">
        <f t="shared" si="28"/>
        <v>12</v>
      </c>
      <c r="W103" s="1">
        <f t="shared" si="29"/>
        <v>15</v>
      </c>
      <c r="X103" s="1">
        <f t="shared" si="30"/>
        <v>24</v>
      </c>
      <c r="Y103" s="1">
        <f t="shared" si="31"/>
        <v>7</v>
      </c>
      <c r="Z103" s="1">
        <f t="shared" si="32"/>
        <v>19</v>
      </c>
      <c r="AA103" s="1">
        <f t="shared" si="33"/>
        <v>37</v>
      </c>
      <c r="AC103" s="1">
        <f t="shared" si="34"/>
        <v>112</v>
      </c>
      <c r="AD103" s="1">
        <f t="shared" si="35"/>
        <v>5</v>
      </c>
    </row>
    <row r="104" spans="1:30" ht="15.9" customHeight="1">
      <c r="A104" s="4">
        <v>11340042</v>
      </c>
      <c r="B104" s="4" t="str">
        <f>VLOOKUP(A104,Param!A:B,2,FALSE)</f>
        <v>VENDARGUES T.T.</v>
      </c>
      <c r="C104" s="2">
        <v>43</v>
      </c>
      <c r="D104" s="2">
        <v>0</v>
      </c>
      <c r="E104" s="2">
        <v>43</v>
      </c>
      <c r="F104" s="5">
        <v>1</v>
      </c>
      <c r="G104" s="5">
        <v>0</v>
      </c>
      <c r="H104" s="5">
        <v>7</v>
      </c>
      <c r="I104" s="5">
        <v>0</v>
      </c>
      <c r="J104" s="5">
        <v>4</v>
      </c>
      <c r="K104" s="5">
        <v>0</v>
      </c>
      <c r="L104" s="5">
        <v>7</v>
      </c>
      <c r="M104" s="5">
        <v>0</v>
      </c>
      <c r="N104" s="5">
        <v>2</v>
      </c>
      <c r="O104" s="5">
        <v>0</v>
      </c>
      <c r="P104" s="5">
        <v>4</v>
      </c>
      <c r="Q104" s="5">
        <v>0</v>
      </c>
      <c r="R104" s="5">
        <v>18</v>
      </c>
      <c r="S104" s="5">
        <v>0</v>
      </c>
      <c r="T104" s="1" t="str">
        <f>VLOOKUP(B104,Param!B:E,4,FALSE)</f>
        <v>Hérault</v>
      </c>
      <c r="U104" s="1">
        <f t="shared" si="27"/>
        <v>1</v>
      </c>
      <c r="V104" s="1">
        <f t="shared" si="28"/>
        <v>7</v>
      </c>
      <c r="W104" s="1">
        <f t="shared" si="29"/>
        <v>4</v>
      </c>
      <c r="X104" s="1">
        <f t="shared" si="30"/>
        <v>7</v>
      </c>
      <c r="Y104" s="1">
        <f t="shared" si="31"/>
        <v>2</v>
      </c>
      <c r="Z104" s="1">
        <f t="shared" si="32"/>
        <v>4</v>
      </c>
      <c r="AA104" s="1">
        <f t="shared" si="33"/>
        <v>18</v>
      </c>
      <c r="AC104" s="1">
        <f t="shared" si="34"/>
        <v>43</v>
      </c>
      <c r="AD104" s="1">
        <f t="shared" si="35"/>
        <v>0</v>
      </c>
    </row>
    <row r="105" spans="1:30" ht="15.9" customHeight="1">
      <c r="A105" s="4">
        <v>11340047</v>
      </c>
      <c r="B105" s="4" t="str">
        <f>VLOOKUP(A105,Param!A:B,2,FALSE)</f>
        <v>COURNONTERRAL  TT</v>
      </c>
      <c r="C105" s="2">
        <v>32</v>
      </c>
      <c r="D105" s="2">
        <v>1</v>
      </c>
      <c r="E105" s="2">
        <v>33</v>
      </c>
      <c r="F105" s="5">
        <v>2</v>
      </c>
      <c r="G105" s="5">
        <v>0</v>
      </c>
      <c r="H105" s="5">
        <v>4</v>
      </c>
      <c r="I105" s="5">
        <v>0</v>
      </c>
      <c r="J105" s="5">
        <v>2</v>
      </c>
      <c r="K105" s="5">
        <v>0</v>
      </c>
      <c r="L105" s="5">
        <v>5</v>
      </c>
      <c r="M105" s="5">
        <v>0</v>
      </c>
      <c r="N105" s="5">
        <v>2</v>
      </c>
      <c r="O105" s="5">
        <v>0</v>
      </c>
      <c r="P105" s="5">
        <v>6</v>
      </c>
      <c r="Q105" s="5">
        <v>0</v>
      </c>
      <c r="R105" s="5">
        <v>11</v>
      </c>
      <c r="S105" s="5">
        <v>1</v>
      </c>
      <c r="T105" s="1" t="str">
        <f>VLOOKUP(B105,Param!B:E,4,FALSE)</f>
        <v>Hérault</v>
      </c>
      <c r="U105" s="1">
        <f t="shared" si="27"/>
        <v>2</v>
      </c>
      <c r="V105" s="1">
        <f t="shared" si="28"/>
        <v>4</v>
      </c>
      <c r="W105" s="1">
        <f t="shared" si="29"/>
        <v>2</v>
      </c>
      <c r="X105" s="1">
        <f t="shared" si="30"/>
        <v>5</v>
      </c>
      <c r="Y105" s="1">
        <f t="shared" si="31"/>
        <v>2</v>
      </c>
      <c r="Z105" s="1">
        <f t="shared" si="32"/>
        <v>6</v>
      </c>
      <c r="AA105" s="1">
        <f t="shared" si="33"/>
        <v>12</v>
      </c>
      <c r="AC105" s="1">
        <f t="shared" si="34"/>
        <v>32</v>
      </c>
      <c r="AD105" s="1">
        <f t="shared" si="35"/>
        <v>1</v>
      </c>
    </row>
    <row r="106" spans="1:30" ht="15.9" customHeight="1">
      <c r="A106" s="4">
        <v>11340049</v>
      </c>
      <c r="B106" s="4" t="str">
        <f>VLOOKUP(A106,Param!A:B,2,FALSE)</f>
        <v>CLERMONT L HERAULT TT</v>
      </c>
      <c r="C106" s="2">
        <v>62</v>
      </c>
      <c r="D106" s="2">
        <v>14</v>
      </c>
      <c r="E106" s="2">
        <v>76</v>
      </c>
      <c r="F106" s="5">
        <v>6</v>
      </c>
      <c r="G106" s="5">
        <v>1</v>
      </c>
      <c r="H106" s="5">
        <v>10</v>
      </c>
      <c r="I106" s="5">
        <v>0</v>
      </c>
      <c r="J106" s="5">
        <v>13</v>
      </c>
      <c r="K106" s="5">
        <v>0</v>
      </c>
      <c r="L106" s="5">
        <v>4</v>
      </c>
      <c r="M106" s="5">
        <v>0</v>
      </c>
      <c r="N106" s="5">
        <v>3</v>
      </c>
      <c r="O106" s="5">
        <v>0</v>
      </c>
      <c r="P106" s="5">
        <v>7</v>
      </c>
      <c r="Q106" s="5">
        <v>3</v>
      </c>
      <c r="R106" s="5">
        <v>19</v>
      </c>
      <c r="S106" s="5">
        <v>10</v>
      </c>
      <c r="T106" s="1" t="str">
        <f>VLOOKUP(B106,Param!B:E,4,FALSE)</f>
        <v>Hérault</v>
      </c>
      <c r="U106" s="1">
        <f t="shared" si="27"/>
        <v>7</v>
      </c>
      <c r="V106" s="1">
        <f t="shared" si="28"/>
        <v>10</v>
      </c>
      <c r="W106" s="1">
        <f t="shared" si="29"/>
        <v>13</v>
      </c>
      <c r="X106" s="1">
        <f t="shared" si="30"/>
        <v>4</v>
      </c>
      <c r="Y106" s="1">
        <f t="shared" si="31"/>
        <v>3</v>
      </c>
      <c r="Z106" s="1">
        <f t="shared" si="32"/>
        <v>10</v>
      </c>
      <c r="AA106" s="1">
        <f t="shared" si="33"/>
        <v>29</v>
      </c>
      <c r="AC106" s="1">
        <f t="shared" si="34"/>
        <v>62</v>
      </c>
      <c r="AD106" s="1">
        <f t="shared" si="35"/>
        <v>14</v>
      </c>
    </row>
    <row r="107" spans="1:30" ht="15.9" customHeight="1">
      <c r="A107" s="4">
        <v>11340053</v>
      </c>
      <c r="B107" s="4" t="str">
        <f>VLOOKUP(A107,Param!A:B,2,FALSE)</f>
        <v>CAUX TENNIS DE TABLE</v>
      </c>
      <c r="C107" s="2">
        <v>63</v>
      </c>
      <c r="D107" s="2">
        <v>2</v>
      </c>
      <c r="E107" s="2">
        <v>65</v>
      </c>
      <c r="F107" s="5">
        <v>1</v>
      </c>
      <c r="G107" s="5">
        <v>0</v>
      </c>
      <c r="H107" s="5">
        <v>3</v>
      </c>
      <c r="I107" s="5">
        <v>0</v>
      </c>
      <c r="J107" s="5">
        <v>10</v>
      </c>
      <c r="K107" s="5">
        <v>0</v>
      </c>
      <c r="L107" s="5">
        <v>9</v>
      </c>
      <c r="M107" s="5">
        <v>1</v>
      </c>
      <c r="N107" s="5">
        <v>2</v>
      </c>
      <c r="O107" s="5">
        <v>0</v>
      </c>
      <c r="P107" s="5">
        <v>7</v>
      </c>
      <c r="Q107" s="5">
        <v>0</v>
      </c>
      <c r="R107" s="5">
        <v>31</v>
      </c>
      <c r="S107" s="5">
        <v>1</v>
      </c>
      <c r="T107" s="1" t="str">
        <f>VLOOKUP(B107,Param!B:E,4,FALSE)</f>
        <v>Hérault</v>
      </c>
      <c r="U107" s="1">
        <f t="shared" si="27"/>
        <v>1</v>
      </c>
      <c r="V107" s="1">
        <f t="shared" si="28"/>
        <v>3</v>
      </c>
      <c r="W107" s="1">
        <f t="shared" si="29"/>
        <v>10</v>
      </c>
      <c r="X107" s="1">
        <f t="shared" si="30"/>
        <v>10</v>
      </c>
      <c r="Y107" s="1">
        <f t="shared" si="31"/>
        <v>2</v>
      </c>
      <c r="Z107" s="1">
        <f t="shared" si="32"/>
        <v>7</v>
      </c>
      <c r="AA107" s="1">
        <f t="shared" si="33"/>
        <v>32</v>
      </c>
      <c r="AC107" s="1">
        <f t="shared" si="34"/>
        <v>63</v>
      </c>
      <c r="AD107" s="1">
        <f t="shared" si="35"/>
        <v>2</v>
      </c>
    </row>
    <row r="108" spans="1:30" ht="15.9" customHeight="1">
      <c r="A108" s="4">
        <v>11340059</v>
      </c>
      <c r="B108" s="4" t="str">
        <f>VLOOKUP(A108,Param!A:B,2,FALSE)</f>
        <v>LUNEL TENNIS DE TABLE</v>
      </c>
      <c r="C108" s="2">
        <v>100</v>
      </c>
      <c r="D108" s="2">
        <v>16</v>
      </c>
      <c r="E108" s="2">
        <v>116</v>
      </c>
      <c r="F108" s="5">
        <v>11</v>
      </c>
      <c r="G108" s="5">
        <v>0</v>
      </c>
      <c r="H108" s="5">
        <v>11</v>
      </c>
      <c r="I108" s="5">
        <v>0</v>
      </c>
      <c r="J108" s="5">
        <v>13</v>
      </c>
      <c r="K108" s="5">
        <v>1</v>
      </c>
      <c r="L108" s="5">
        <v>9</v>
      </c>
      <c r="M108" s="5">
        <v>2</v>
      </c>
      <c r="N108" s="5">
        <v>4</v>
      </c>
      <c r="O108" s="5">
        <v>0</v>
      </c>
      <c r="P108" s="5">
        <v>18</v>
      </c>
      <c r="Q108" s="5">
        <v>5</v>
      </c>
      <c r="R108" s="5">
        <v>34</v>
      </c>
      <c r="S108" s="5">
        <v>8</v>
      </c>
      <c r="T108" s="1" t="str">
        <f>VLOOKUP(B108,Param!B:E,4,FALSE)</f>
        <v>Hérault</v>
      </c>
      <c r="U108" s="1">
        <f t="shared" si="27"/>
        <v>11</v>
      </c>
      <c r="V108" s="1">
        <f t="shared" si="28"/>
        <v>11</v>
      </c>
      <c r="W108" s="1">
        <f t="shared" si="29"/>
        <v>14</v>
      </c>
      <c r="X108" s="1">
        <f t="shared" si="30"/>
        <v>11</v>
      </c>
      <c r="Y108" s="1">
        <f t="shared" si="31"/>
        <v>4</v>
      </c>
      <c r="Z108" s="1">
        <f t="shared" si="32"/>
        <v>23</v>
      </c>
      <c r="AA108" s="1">
        <f t="shared" si="33"/>
        <v>42</v>
      </c>
      <c r="AC108" s="1">
        <f t="shared" si="34"/>
        <v>100</v>
      </c>
      <c r="AD108" s="1">
        <f t="shared" si="35"/>
        <v>16</v>
      </c>
    </row>
    <row r="109" spans="1:30" ht="15.9" customHeight="1">
      <c r="A109" s="4">
        <v>11340060</v>
      </c>
      <c r="B109" s="4" t="str">
        <f>VLOOKUP(A109,Param!A:B,2,FALSE)</f>
        <v>BEZIERS TENNIS DE TABLE</v>
      </c>
      <c r="C109" s="2">
        <v>89</v>
      </c>
      <c r="D109" s="2">
        <v>10</v>
      </c>
      <c r="E109" s="2">
        <v>99</v>
      </c>
      <c r="F109" s="5">
        <v>3</v>
      </c>
      <c r="G109" s="5">
        <v>0</v>
      </c>
      <c r="H109" s="5">
        <v>5</v>
      </c>
      <c r="I109" s="5">
        <v>1</v>
      </c>
      <c r="J109" s="5">
        <v>11</v>
      </c>
      <c r="K109" s="5">
        <v>0</v>
      </c>
      <c r="L109" s="5">
        <v>13</v>
      </c>
      <c r="M109" s="5">
        <v>0</v>
      </c>
      <c r="N109" s="5">
        <v>8</v>
      </c>
      <c r="O109" s="5">
        <v>0</v>
      </c>
      <c r="P109" s="5">
        <v>14</v>
      </c>
      <c r="Q109" s="5">
        <v>2</v>
      </c>
      <c r="R109" s="5">
        <v>35</v>
      </c>
      <c r="S109" s="5">
        <v>7</v>
      </c>
      <c r="T109" s="1" t="str">
        <f>VLOOKUP(B109,Param!B:E,4,FALSE)</f>
        <v>Hérault</v>
      </c>
      <c r="U109" s="1">
        <f t="shared" si="27"/>
        <v>3</v>
      </c>
      <c r="V109" s="1">
        <f t="shared" si="28"/>
        <v>6</v>
      </c>
      <c r="W109" s="1">
        <f t="shared" si="29"/>
        <v>11</v>
      </c>
      <c r="X109" s="1">
        <f t="shared" si="30"/>
        <v>13</v>
      </c>
      <c r="Y109" s="1">
        <f t="shared" si="31"/>
        <v>8</v>
      </c>
      <c r="Z109" s="1">
        <f t="shared" si="32"/>
        <v>16</v>
      </c>
      <c r="AA109" s="1">
        <f t="shared" si="33"/>
        <v>42</v>
      </c>
      <c r="AC109" s="1">
        <f t="shared" si="34"/>
        <v>89</v>
      </c>
      <c r="AD109" s="1">
        <f t="shared" si="35"/>
        <v>10</v>
      </c>
    </row>
    <row r="110" spans="1:30" ht="15.9" customHeight="1">
      <c r="A110" s="4">
        <v>11340065</v>
      </c>
      <c r="B110" s="4" t="str">
        <f>VLOOKUP(A110,Param!A:B,2,FALSE)</f>
        <v>ASPTT SETE TENNIS DE TABLE</v>
      </c>
      <c r="C110" s="2">
        <v>47</v>
      </c>
      <c r="D110" s="2">
        <v>8</v>
      </c>
      <c r="E110" s="2">
        <v>55</v>
      </c>
      <c r="F110" s="5">
        <v>0</v>
      </c>
      <c r="G110" s="5">
        <v>0</v>
      </c>
      <c r="H110" s="5">
        <v>5</v>
      </c>
      <c r="I110" s="5">
        <v>1</v>
      </c>
      <c r="J110" s="5">
        <v>4</v>
      </c>
      <c r="K110" s="5">
        <v>1</v>
      </c>
      <c r="L110" s="5">
        <v>5</v>
      </c>
      <c r="M110" s="5">
        <v>0</v>
      </c>
      <c r="N110" s="5">
        <v>8</v>
      </c>
      <c r="O110" s="5">
        <v>0</v>
      </c>
      <c r="P110" s="5">
        <v>6</v>
      </c>
      <c r="Q110" s="5">
        <v>3</v>
      </c>
      <c r="R110" s="5">
        <v>19</v>
      </c>
      <c r="S110" s="5">
        <v>3</v>
      </c>
      <c r="T110" s="1" t="str">
        <f>VLOOKUP(B110,Param!B:E,4,FALSE)</f>
        <v>Hérault</v>
      </c>
      <c r="U110" s="1">
        <f t="shared" si="27"/>
        <v>0</v>
      </c>
      <c r="V110" s="1">
        <f t="shared" si="28"/>
        <v>6</v>
      </c>
      <c r="W110" s="1">
        <f t="shared" si="29"/>
        <v>5</v>
      </c>
      <c r="X110" s="1">
        <f t="shared" si="30"/>
        <v>5</v>
      </c>
      <c r="Y110" s="1">
        <f t="shared" si="31"/>
        <v>8</v>
      </c>
      <c r="Z110" s="1">
        <f t="shared" si="32"/>
        <v>9</v>
      </c>
      <c r="AA110" s="1">
        <f t="shared" si="33"/>
        <v>22</v>
      </c>
      <c r="AC110" s="1">
        <f t="shared" si="34"/>
        <v>47</v>
      </c>
      <c r="AD110" s="1">
        <f t="shared" si="35"/>
        <v>8</v>
      </c>
    </row>
    <row r="111" spans="1:30" ht="15.9" customHeight="1">
      <c r="A111" s="4">
        <v>11340066</v>
      </c>
      <c r="B111" s="4" t="str">
        <f>VLOOKUP(A111,Param!A:B,2,FALSE)</f>
        <v>MARSEILLAN TT</v>
      </c>
      <c r="C111" s="2">
        <v>30</v>
      </c>
      <c r="D111" s="2">
        <v>3</v>
      </c>
      <c r="E111" s="2">
        <v>33</v>
      </c>
      <c r="F111" s="5">
        <v>1</v>
      </c>
      <c r="G111" s="5">
        <v>0</v>
      </c>
      <c r="H111" s="5">
        <v>4</v>
      </c>
      <c r="I111" s="5">
        <v>1</v>
      </c>
      <c r="J111" s="5">
        <v>3</v>
      </c>
      <c r="K111" s="5">
        <v>2</v>
      </c>
      <c r="L111" s="5">
        <v>7</v>
      </c>
      <c r="M111" s="5">
        <v>0</v>
      </c>
      <c r="N111" s="5">
        <v>0</v>
      </c>
      <c r="O111" s="5">
        <v>0</v>
      </c>
      <c r="P111" s="5">
        <v>6</v>
      </c>
      <c r="Q111" s="5">
        <v>0</v>
      </c>
      <c r="R111" s="5">
        <v>9</v>
      </c>
      <c r="S111" s="5">
        <v>0</v>
      </c>
      <c r="T111" s="1" t="str">
        <f>VLOOKUP(B111,Param!B:E,4,FALSE)</f>
        <v>Hérault</v>
      </c>
      <c r="U111" s="1">
        <f t="shared" si="27"/>
        <v>1</v>
      </c>
      <c r="V111" s="1">
        <f t="shared" si="28"/>
        <v>5</v>
      </c>
      <c r="W111" s="1">
        <f t="shared" si="29"/>
        <v>5</v>
      </c>
      <c r="X111" s="1">
        <f t="shared" si="30"/>
        <v>7</v>
      </c>
      <c r="Y111" s="1">
        <f t="shared" si="31"/>
        <v>0</v>
      </c>
      <c r="Z111" s="1">
        <f t="shared" si="32"/>
        <v>6</v>
      </c>
      <c r="AA111" s="1">
        <f t="shared" si="33"/>
        <v>9</v>
      </c>
      <c r="AC111" s="1">
        <f t="shared" si="34"/>
        <v>30</v>
      </c>
      <c r="AD111" s="1">
        <f t="shared" si="35"/>
        <v>3</v>
      </c>
    </row>
    <row r="112" spans="1:30" ht="15.9" customHeight="1">
      <c r="A112" s="4">
        <v>11340067</v>
      </c>
      <c r="B112" s="4" t="str">
        <f>VLOOKUP(A112,Param!A:B,2,FALSE)</f>
        <v>AGDE TENNIS DE TABLE</v>
      </c>
      <c r="C112" s="2">
        <v>57</v>
      </c>
      <c r="D112" s="2">
        <v>13</v>
      </c>
      <c r="E112" s="2">
        <v>70</v>
      </c>
      <c r="F112" s="5">
        <v>4</v>
      </c>
      <c r="G112" s="5">
        <v>0</v>
      </c>
      <c r="H112" s="5">
        <v>9</v>
      </c>
      <c r="I112" s="5">
        <v>1</v>
      </c>
      <c r="J112" s="5">
        <v>2</v>
      </c>
      <c r="K112" s="5">
        <v>0</v>
      </c>
      <c r="L112" s="5">
        <v>7</v>
      </c>
      <c r="M112" s="5">
        <v>0</v>
      </c>
      <c r="N112" s="5">
        <v>1</v>
      </c>
      <c r="O112" s="5">
        <v>1</v>
      </c>
      <c r="P112" s="5">
        <v>9</v>
      </c>
      <c r="Q112" s="5">
        <v>1</v>
      </c>
      <c r="R112" s="5">
        <v>25</v>
      </c>
      <c r="S112" s="5">
        <v>10</v>
      </c>
      <c r="T112" s="1" t="str">
        <f>VLOOKUP(B112,Param!B:E,4,FALSE)</f>
        <v>Hérault</v>
      </c>
      <c r="U112" s="1">
        <f t="shared" si="27"/>
        <v>4</v>
      </c>
      <c r="V112" s="1">
        <f t="shared" si="28"/>
        <v>10</v>
      </c>
      <c r="W112" s="1">
        <f t="shared" si="29"/>
        <v>2</v>
      </c>
      <c r="X112" s="1">
        <f t="shared" si="30"/>
        <v>7</v>
      </c>
      <c r="Y112" s="1">
        <f t="shared" si="31"/>
        <v>2</v>
      </c>
      <c r="Z112" s="1">
        <f t="shared" si="32"/>
        <v>10</v>
      </c>
      <c r="AA112" s="1">
        <f t="shared" si="33"/>
        <v>35</v>
      </c>
      <c r="AC112" s="1">
        <f t="shared" si="34"/>
        <v>57</v>
      </c>
      <c r="AD112" s="1">
        <f t="shared" si="35"/>
        <v>13</v>
      </c>
    </row>
    <row r="113" spans="1:30" ht="15.9" customHeight="1">
      <c r="A113" s="4">
        <v>11340069</v>
      </c>
      <c r="B113" s="4" t="str">
        <f>VLOOKUP(A113,Param!A:B,2,FALSE)</f>
        <v>BALLATAK</v>
      </c>
      <c r="C113" s="2">
        <v>8</v>
      </c>
      <c r="D113" s="2">
        <v>1</v>
      </c>
      <c r="E113" s="2">
        <v>9</v>
      </c>
      <c r="F113" s="5">
        <v>0</v>
      </c>
      <c r="G113" s="5">
        <v>0</v>
      </c>
      <c r="H113" s="5">
        <v>1</v>
      </c>
      <c r="I113" s="5">
        <v>0</v>
      </c>
      <c r="J113" s="5">
        <v>3</v>
      </c>
      <c r="K113" s="5">
        <v>0</v>
      </c>
      <c r="L113" s="5">
        <v>2</v>
      </c>
      <c r="M113" s="5">
        <v>0</v>
      </c>
      <c r="N113" s="5">
        <v>0</v>
      </c>
      <c r="O113" s="5">
        <v>0</v>
      </c>
      <c r="P113" s="5">
        <v>1</v>
      </c>
      <c r="Q113" s="5">
        <v>0</v>
      </c>
      <c r="R113" s="5">
        <v>1</v>
      </c>
      <c r="S113" s="5">
        <v>1</v>
      </c>
      <c r="T113" s="1" t="str">
        <f>VLOOKUP(B113,Param!B:E,4,FALSE)</f>
        <v>Hérault</v>
      </c>
      <c r="U113" s="1">
        <f t="shared" si="27"/>
        <v>0</v>
      </c>
      <c r="V113" s="1">
        <f t="shared" si="28"/>
        <v>1</v>
      </c>
      <c r="W113" s="1">
        <f t="shared" si="29"/>
        <v>3</v>
      </c>
      <c r="X113" s="1">
        <f t="shared" si="30"/>
        <v>2</v>
      </c>
      <c r="Y113" s="1">
        <f t="shared" si="31"/>
        <v>0</v>
      </c>
      <c r="Z113" s="1">
        <f t="shared" si="32"/>
        <v>1</v>
      </c>
      <c r="AA113" s="1">
        <f t="shared" si="33"/>
        <v>2</v>
      </c>
      <c r="AC113" s="1">
        <f t="shared" si="34"/>
        <v>8</v>
      </c>
      <c r="AD113" s="1">
        <f t="shared" si="35"/>
        <v>1</v>
      </c>
    </row>
    <row r="114" spans="1:30" ht="15.9" customHeight="1">
      <c r="A114" s="4">
        <v>11340071</v>
      </c>
      <c r="B114" s="4" t="str">
        <f>VLOOKUP(A114,Param!A:B,2,FALSE)</f>
        <v>TT34 SAUVIAN</v>
      </c>
      <c r="C114" s="2">
        <v>52</v>
      </c>
      <c r="D114" s="2">
        <v>9</v>
      </c>
      <c r="E114" s="2">
        <v>61</v>
      </c>
      <c r="F114" s="5">
        <v>0</v>
      </c>
      <c r="G114" s="5">
        <v>0</v>
      </c>
      <c r="H114" s="5">
        <v>0</v>
      </c>
      <c r="I114" s="5">
        <v>0</v>
      </c>
      <c r="J114" s="5">
        <v>3</v>
      </c>
      <c r="K114" s="5">
        <v>0</v>
      </c>
      <c r="L114" s="5">
        <v>11</v>
      </c>
      <c r="M114" s="5">
        <v>0</v>
      </c>
      <c r="N114" s="5">
        <v>0</v>
      </c>
      <c r="O114" s="5">
        <v>0</v>
      </c>
      <c r="P114" s="5">
        <v>1</v>
      </c>
      <c r="Q114" s="5">
        <v>0</v>
      </c>
      <c r="R114" s="5">
        <v>37</v>
      </c>
      <c r="S114" s="5">
        <v>9</v>
      </c>
      <c r="T114" s="1" t="str">
        <f>VLOOKUP(B114,Param!B:E,4,FALSE)</f>
        <v>Hérault</v>
      </c>
      <c r="U114" s="1">
        <f t="shared" si="27"/>
        <v>0</v>
      </c>
      <c r="V114" s="1">
        <f t="shared" si="28"/>
        <v>0</v>
      </c>
      <c r="W114" s="1">
        <f t="shared" si="29"/>
        <v>3</v>
      </c>
      <c r="X114" s="1">
        <f t="shared" si="30"/>
        <v>11</v>
      </c>
      <c r="Y114" s="1">
        <f t="shared" si="31"/>
        <v>0</v>
      </c>
      <c r="Z114" s="1">
        <f t="shared" si="32"/>
        <v>1</v>
      </c>
      <c r="AA114" s="1">
        <f t="shared" si="33"/>
        <v>46</v>
      </c>
      <c r="AC114" s="1">
        <f t="shared" si="34"/>
        <v>52</v>
      </c>
      <c r="AD114" s="1">
        <f t="shared" si="35"/>
        <v>9</v>
      </c>
    </row>
    <row r="115" spans="1:30" ht="15.9" customHeight="1">
      <c r="A115" s="4">
        <v>11340072</v>
      </c>
      <c r="B115" s="4" t="str">
        <f>VLOOKUP(A115,Param!A:B,2,FALSE)</f>
        <v>POMEROLS FRTT 34</v>
      </c>
      <c r="C115" s="2">
        <v>13</v>
      </c>
      <c r="D115" s="2">
        <v>0</v>
      </c>
      <c r="E115" s="2">
        <v>13</v>
      </c>
      <c r="F115" s="5">
        <v>0</v>
      </c>
      <c r="G115" s="5">
        <v>0</v>
      </c>
      <c r="H115" s="5">
        <v>0</v>
      </c>
      <c r="I115" s="5">
        <v>0</v>
      </c>
      <c r="J115" s="5">
        <v>0</v>
      </c>
      <c r="K115" s="5">
        <v>0</v>
      </c>
      <c r="L115" s="5">
        <v>0</v>
      </c>
      <c r="M115" s="5">
        <v>0</v>
      </c>
      <c r="N115" s="5">
        <v>2</v>
      </c>
      <c r="O115" s="5">
        <v>0</v>
      </c>
      <c r="P115" s="5">
        <v>5</v>
      </c>
      <c r="Q115" s="5">
        <v>0</v>
      </c>
      <c r="R115" s="5">
        <v>6</v>
      </c>
      <c r="S115" s="5">
        <v>0</v>
      </c>
      <c r="T115" s="1" t="str">
        <f>VLOOKUP(B115,Param!B:E,4,FALSE)</f>
        <v>Hérault</v>
      </c>
      <c r="U115" s="1">
        <f t="shared" si="27"/>
        <v>0</v>
      </c>
      <c r="V115" s="1">
        <f t="shared" si="28"/>
        <v>0</v>
      </c>
      <c r="W115" s="1">
        <f t="shared" si="29"/>
        <v>0</v>
      </c>
      <c r="X115" s="1">
        <f t="shared" si="30"/>
        <v>0</v>
      </c>
      <c r="Y115" s="1">
        <f t="shared" si="31"/>
        <v>2</v>
      </c>
      <c r="Z115" s="1">
        <f t="shared" si="32"/>
        <v>5</v>
      </c>
      <c r="AA115" s="1">
        <f t="shared" si="33"/>
        <v>6</v>
      </c>
      <c r="AC115" s="1">
        <f t="shared" si="34"/>
        <v>13</v>
      </c>
      <c r="AD115" s="1">
        <f t="shared" si="35"/>
        <v>0</v>
      </c>
    </row>
    <row r="116" spans="1:30" ht="15.9" customHeight="1">
      <c r="A116" s="4">
        <v>11340073</v>
      </c>
      <c r="B116" s="4" t="str">
        <f>VLOOKUP(A116,Param!A:B,2,FALSE)</f>
        <v>FOYER RURAL D'ABEILHAN</v>
      </c>
      <c r="C116" s="2">
        <v>4</v>
      </c>
      <c r="D116" s="2">
        <v>2</v>
      </c>
      <c r="E116" s="2">
        <v>6</v>
      </c>
      <c r="F116" s="5">
        <v>0</v>
      </c>
      <c r="G116" s="5">
        <v>0</v>
      </c>
      <c r="H116" s="5">
        <v>0</v>
      </c>
      <c r="I116" s="5">
        <v>0</v>
      </c>
      <c r="J116" s="5">
        <v>0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0</v>
      </c>
      <c r="Q116" s="5">
        <v>0</v>
      </c>
      <c r="R116" s="5">
        <v>4</v>
      </c>
      <c r="S116" s="5">
        <v>2</v>
      </c>
      <c r="T116" s="1" t="str">
        <f>VLOOKUP(B116,Param!B:E,4,FALSE)</f>
        <v>Hérault</v>
      </c>
      <c r="U116" s="1">
        <f t="shared" si="27"/>
        <v>0</v>
      </c>
      <c r="V116" s="1">
        <f t="shared" si="28"/>
        <v>0</v>
      </c>
      <c r="W116" s="1">
        <f t="shared" si="29"/>
        <v>0</v>
      </c>
      <c r="X116" s="1">
        <f t="shared" si="30"/>
        <v>0</v>
      </c>
      <c r="Y116" s="1">
        <f t="shared" si="31"/>
        <v>0</v>
      </c>
      <c r="Z116" s="1">
        <f t="shared" si="32"/>
        <v>0</v>
      </c>
      <c r="AA116" s="1">
        <f t="shared" si="33"/>
        <v>6</v>
      </c>
      <c r="AC116" s="1">
        <f t="shared" si="34"/>
        <v>4</v>
      </c>
      <c r="AD116" s="1">
        <f t="shared" si="35"/>
        <v>2</v>
      </c>
    </row>
    <row r="117" spans="1:30" ht="15.9" customHeight="1">
      <c r="A117" s="4">
        <v>11340075</v>
      </c>
      <c r="B117" s="4" t="str">
        <f>VLOOKUP(A117,Param!A:B,2,FALSE)</f>
        <v>ANIANE TENNIS DE TABLE</v>
      </c>
      <c r="C117" s="2">
        <v>37</v>
      </c>
      <c r="D117" s="2">
        <v>4</v>
      </c>
      <c r="E117" s="2">
        <v>41</v>
      </c>
      <c r="F117" s="5">
        <v>1</v>
      </c>
      <c r="G117" s="5">
        <v>1</v>
      </c>
      <c r="H117" s="5">
        <v>4</v>
      </c>
      <c r="I117" s="5">
        <v>0</v>
      </c>
      <c r="J117" s="5">
        <v>2</v>
      </c>
      <c r="K117" s="5">
        <v>0</v>
      </c>
      <c r="L117" s="5">
        <v>4</v>
      </c>
      <c r="M117" s="5">
        <v>0</v>
      </c>
      <c r="N117" s="5">
        <v>0</v>
      </c>
      <c r="O117" s="5">
        <v>0</v>
      </c>
      <c r="P117" s="5">
        <v>8</v>
      </c>
      <c r="Q117" s="5">
        <v>3</v>
      </c>
      <c r="R117" s="5">
        <v>18</v>
      </c>
      <c r="S117" s="5">
        <v>0</v>
      </c>
      <c r="T117" s="1" t="str">
        <f>VLOOKUP(B117,Param!B:E,4,FALSE)</f>
        <v>Hérault</v>
      </c>
      <c r="U117" s="1">
        <f t="shared" si="27"/>
        <v>2</v>
      </c>
      <c r="V117" s="1">
        <f t="shared" si="28"/>
        <v>4</v>
      </c>
      <c r="W117" s="1">
        <f t="shared" si="29"/>
        <v>2</v>
      </c>
      <c r="X117" s="1">
        <f t="shared" si="30"/>
        <v>4</v>
      </c>
      <c r="Y117" s="1">
        <f t="shared" si="31"/>
        <v>0</v>
      </c>
      <c r="Z117" s="1">
        <f t="shared" si="32"/>
        <v>11</v>
      </c>
      <c r="AA117" s="1">
        <f t="shared" si="33"/>
        <v>18</v>
      </c>
      <c r="AC117" s="1">
        <f t="shared" si="34"/>
        <v>37</v>
      </c>
      <c r="AD117" s="1">
        <f t="shared" si="35"/>
        <v>4</v>
      </c>
    </row>
    <row r="118" spans="1:30" ht="15.9" customHeight="1">
      <c r="A118" s="4">
        <v>11340076</v>
      </c>
      <c r="B118" s="4" t="str">
        <f>VLOOKUP(A118,Param!A:B,2,FALSE)</f>
        <v>FOYER RURAL DE VAILHAUQUES </v>
      </c>
      <c r="C118" s="2">
        <v>31</v>
      </c>
      <c r="D118" s="2">
        <v>4</v>
      </c>
      <c r="E118" s="2">
        <v>35</v>
      </c>
      <c r="F118" s="5">
        <v>0</v>
      </c>
      <c r="G118" s="5">
        <v>0</v>
      </c>
      <c r="H118" s="5">
        <v>0</v>
      </c>
      <c r="I118" s="5">
        <v>0</v>
      </c>
      <c r="J118" s="5">
        <v>1</v>
      </c>
      <c r="K118" s="5">
        <v>0</v>
      </c>
      <c r="L118" s="5">
        <v>2</v>
      </c>
      <c r="M118" s="5">
        <v>0</v>
      </c>
      <c r="N118" s="5">
        <v>0</v>
      </c>
      <c r="O118" s="5">
        <v>0</v>
      </c>
      <c r="P118" s="5">
        <v>6</v>
      </c>
      <c r="Q118" s="5">
        <v>2</v>
      </c>
      <c r="R118" s="5">
        <v>22</v>
      </c>
      <c r="S118" s="5">
        <v>2</v>
      </c>
      <c r="T118" s="1" t="str">
        <f>VLOOKUP(B118,Param!B:E,4,FALSE)</f>
        <v>Hérault</v>
      </c>
      <c r="U118" s="1">
        <f t="shared" si="27"/>
        <v>0</v>
      </c>
      <c r="V118" s="1">
        <f t="shared" si="28"/>
        <v>0</v>
      </c>
      <c r="W118" s="1">
        <f t="shared" si="29"/>
        <v>1</v>
      </c>
      <c r="X118" s="1">
        <f t="shared" si="30"/>
        <v>2</v>
      </c>
      <c r="Y118" s="1">
        <f t="shared" si="31"/>
        <v>0</v>
      </c>
      <c r="Z118" s="1">
        <f t="shared" si="32"/>
        <v>8</v>
      </c>
      <c r="AA118" s="1">
        <f t="shared" si="33"/>
        <v>24</v>
      </c>
      <c r="AC118" s="1">
        <f t="shared" si="34"/>
        <v>31</v>
      </c>
      <c r="AD118" s="1">
        <f t="shared" si="35"/>
        <v>4</v>
      </c>
    </row>
    <row r="119" spans="1:30" ht="15.9" customHeight="1">
      <c r="A119" s="4">
        <v>11340077</v>
      </c>
      <c r="B119" s="4" t="str">
        <f>VLOOKUP(A119,Param!A:B,2,FALSE)</f>
        <v>TENNIS DE TABLE CLARETAIN</v>
      </c>
      <c r="C119" s="2">
        <v>38</v>
      </c>
      <c r="D119" s="2">
        <v>10</v>
      </c>
      <c r="E119" s="2">
        <v>48</v>
      </c>
      <c r="F119" s="5">
        <v>3</v>
      </c>
      <c r="G119" s="5">
        <v>0</v>
      </c>
      <c r="H119" s="5">
        <v>4</v>
      </c>
      <c r="I119" s="5">
        <v>2</v>
      </c>
      <c r="J119" s="5">
        <v>4</v>
      </c>
      <c r="K119" s="5">
        <v>0</v>
      </c>
      <c r="L119" s="5">
        <v>1</v>
      </c>
      <c r="M119" s="5">
        <v>1</v>
      </c>
      <c r="N119" s="5">
        <v>1</v>
      </c>
      <c r="O119" s="5">
        <v>0</v>
      </c>
      <c r="P119" s="5">
        <v>5</v>
      </c>
      <c r="Q119" s="5">
        <v>1</v>
      </c>
      <c r="R119" s="5">
        <v>20</v>
      </c>
      <c r="S119" s="5">
        <v>6</v>
      </c>
      <c r="T119" s="1" t="str">
        <f>VLOOKUP(B119,Param!B:E,4,FALSE)</f>
        <v>Hérault</v>
      </c>
      <c r="U119" s="1">
        <f t="shared" si="27"/>
        <v>3</v>
      </c>
      <c r="V119" s="1">
        <f t="shared" si="28"/>
        <v>6</v>
      </c>
      <c r="W119" s="1">
        <f t="shared" si="29"/>
        <v>4</v>
      </c>
      <c r="X119" s="1">
        <f t="shared" si="30"/>
        <v>2</v>
      </c>
      <c r="Y119" s="1">
        <f t="shared" si="31"/>
        <v>1</v>
      </c>
      <c r="Z119" s="1">
        <f t="shared" si="32"/>
        <v>6</v>
      </c>
      <c r="AA119" s="1">
        <f t="shared" si="33"/>
        <v>26</v>
      </c>
      <c r="AC119" s="1">
        <f t="shared" si="34"/>
        <v>38</v>
      </c>
      <c r="AD119" s="1">
        <f t="shared" si="35"/>
        <v>10</v>
      </c>
    </row>
    <row r="120" spans="1:30" ht="15.9" customHeight="1">
      <c r="A120" s="4">
        <v>11340078</v>
      </c>
      <c r="B120" s="4" t="str">
        <f>VLOOKUP(A120,Param!A:B,2,FALSE)</f>
        <v>TT BOUSQUET D'ORB FR</v>
      </c>
      <c r="C120" s="2">
        <v>17</v>
      </c>
      <c r="D120" s="2">
        <v>0</v>
      </c>
      <c r="E120" s="2">
        <v>17</v>
      </c>
      <c r="F120" s="5">
        <v>0</v>
      </c>
      <c r="G120" s="5">
        <v>0</v>
      </c>
      <c r="H120" s="5">
        <v>2</v>
      </c>
      <c r="I120" s="5">
        <v>0</v>
      </c>
      <c r="J120" s="5">
        <v>1</v>
      </c>
      <c r="K120" s="5">
        <v>0</v>
      </c>
      <c r="L120" s="5">
        <v>3</v>
      </c>
      <c r="M120" s="5">
        <v>0</v>
      </c>
      <c r="N120" s="5">
        <v>0</v>
      </c>
      <c r="O120" s="5">
        <v>0</v>
      </c>
      <c r="P120" s="5">
        <v>4</v>
      </c>
      <c r="Q120" s="5">
        <v>0</v>
      </c>
      <c r="R120" s="5">
        <v>7</v>
      </c>
      <c r="S120" s="5">
        <v>0</v>
      </c>
      <c r="T120" s="1" t="str">
        <f>VLOOKUP(B120,Param!B:E,4,FALSE)</f>
        <v>Hérault</v>
      </c>
      <c r="U120" s="1">
        <f t="shared" si="27"/>
        <v>0</v>
      </c>
      <c r="V120" s="1">
        <f t="shared" si="28"/>
        <v>2</v>
      </c>
      <c r="W120" s="1">
        <f t="shared" si="29"/>
        <v>1</v>
      </c>
      <c r="X120" s="1">
        <f t="shared" si="30"/>
        <v>3</v>
      </c>
      <c r="Y120" s="1">
        <f t="shared" si="31"/>
        <v>0</v>
      </c>
      <c r="Z120" s="1">
        <f t="shared" si="32"/>
        <v>4</v>
      </c>
      <c r="AA120" s="1">
        <f t="shared" si="33"/>
        <v>7</v>
      </c>
      <c r="AC120" s="1">
        <f t="shared" si="34"/>
        <v>17</v>
      </c>
      <c r="AD120" s="1">
        <f t="shared" si="35"/>
        <v>0</v>
      </c>
    </row>
    <row r="121" spans="1:30" ht="15.9" customHeight="1">
      <c r="A121" s="4">
        <v>11340079</v>
      </c>
      <c r="B121" s="4" t="str">
        <f>VLOOKUP(A121,Param!A:B,2,FALSE)</f>
        <v>CASTELNAU LE LEZ TENNIS DE TAB</v>
      </c>
      <c r="C121" s="2">
        <v>157</v>
      </c>
      <c r="D121" s="2">
        <v>30</v>
      </c>
      <c r="E121" s="2">
        <v>187</v>
      </c>
      <c r="F121" s="5">
        <v>1</v>
      </c>
      <c r="G121" s="5">
        <v>0</v>
      </c>
      <c r="H121" s="5">
        <v>15</v>
      </c>
      <c r="I121" s="5">
        <v>3</v>
      </c>
      <c r="J121" s="5">
        <v>12</v>
      </c>
      <c r="K121" s="5">
        <v>1</v>
      </c>
      <c r="L121" s="5">
        <v>22</v>
      </c>
      <c r="M121" s="5">
        <v>2</v>
      </c>
      <c r="N121" s="5">
        <v>10</v>
      </c>
      <c r="O121" s="5">
        <v>0</v>
      </c>
      <c r="P121" s="5">
        <v>21</v>
      </c>
      <c r="Q121" s="5">
        <v>6</v>
      </c>
      <c r="R121" s="5">
        <v>76</v>
      </c>
      <c r="S121" s="5">
        <v>18</v>
      </c>
      <c r="T121" s="1" t="str">
        <f>VLOOKUP(B121,Param!B:E,4,FALSE)</f>
        <v>Hérault</v>
      </c>
      <c r="U121" s="1">
        <f t="shared" si="27"/>
        <v>1</v>
      </c>
      <c r="V121" s="1">
        <f t="shared" si="28"/>
        <v>18</v>
      </c>
      <c r="W121" s="1">
        <f t="shared" si="29"/>
        <v>13</v>
      </c>
      <c r="X121" s="1">
        <f t="shared" si="30"/>
        <v>24</v>
      </c>
      <c r="Y121" s="1">
        <f t="shared" si="31"/>
        <v>10</v>
      </c>
      <c r="Z121" s="1">
        <f t="shared" si="32"/>
        <v>27</v>
      </c>
      <c r="AA121" s="1">
        <f t="shared" si="33"/>
        <v>94</v>
      </c>
      <c r="AC121" s="1">
        <f t="shared" si="34"/>
        <v>157</v>
      </c>
      <c r="AD121" s="1">
        <f t="shared" si="35"/>
        <v>30</v>
      </c>
    </row>
    <row r="122" spans="1:30" ht="15.9" customHeight="1">
      <c r="A122" s="4">
        <v>11340082</v>
      </c>
      <c r="B122" s="4" t="str">
        <f>VLOOKUP(A122,Param!A:B,2,FALSE)</f>
        <v>ALLIANCE NIMES-MONTPELLIER TT</v>
      </c>
      <c r="C122" s="2">
        <v>0</v>
      </c>
      <c r="D122" s="2">
        <v>3</v>
      </c>
      <c r="E122" s="2">
        <v>3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0</v>
      </c>
      <c r="Q122" s="5">
        <v>0</v>
      </c>
      <c r="R122" s="5">
        <v>0</v>
      </c>
      <c r="S122" s="5">
        <v>3</v>
      </c>
      <c r="T122" s="1" t="str">
        <f>VLOOKUP(B122,Param!B:E,4,FALSE)</f>
        <v>Hérault</v>
      </c>
      <c r="U122" s="1">
        <f t="shared" si="27"/>
        <v>0</v>
      </c>
      <c r="V122" s="1">
        <f t="shared" si="28"/>
        <v>0</v>
      </c>
      <c r="W122" s="1">
        <f t="shared" si="29"/>
        <v>0</v>
      </c>
      <c r="X122" s="1">
        <f t="shared" si="30"/>
        <v>0</v>
      </c>
      <c r="Y122" s="1">
        <f t="shared" si="31"/>
        <v>0</v>
      </c>
      <c r="Z122" s="1">
        <f t="shared" si="32"/>
        <v>0</v>
      </c>
      <c r="AA122" s="1">
        <f t="shared" si="33"/>
        <v>3</v>
      </c>
      <c r="AC122" s="1">
        <f t="shared" si="34"/>
        <v>0</v>
      </c>
      <c r="AD122" s="1">
        <f t="shared" si="35"/>
        <v>3</v>
      </c>
    </row>
    <row r="123" spans="1:30" ht="15.9" customHeight="1">
      <c r="A123" s="4">
        <v>11460010</v>
      </c>
      <c r="B123" s="4" t="str">
        <f>VLOOKUP(A123,Param!A:B,2,FALSE)</f>
        <v>CAHORS TENNIS DE TABLE</v>
      </c>
      <c r="C123" s="2">
        <v>82</v>
      </c>
      <c r="D123" s="2">
        <v>16</v>
      </c>
      <c r="E123" s="2">
        <v>98</v>
      </c>
      <c r="F123" s="5">
        <v>3</v>
      </c>
      <c r="G123" s="5">
        <v>0</v>
      </c>
      <c r="H123" s="5">
        <v>9</v>
      </c>
      <c r="I123" s="5">
        <v>0</v>
      </c>
      <c r="J123" s="5">
        <v>16</v>
      </c>
      <c r="K123" s="5">
        <v>0</v>
      </c>
      <c r="L123" s="5">
        <v>5</v>
      </c>
      <c r="M123" s="5">
        <v>1</v>
      </c>
      <c r="N123" s="5">
        <v>4</v>
      </c>
      <c r="O123" s="5">
        <v>1</v>
      </c>
      <c r="P123" s="5">
        <v>13</v>
      </c>
      <c r="Q123" s="5">
        <v>2</v>
      </c>
      <c r="R123" s="5">
        <v>32</v>
      </c>
      <c r="S123" s="5">
        <v>12</v>
      </c>
      <c r="T123" s="1" t="str">
        <f>VLOOKUP(B123,Param!B:E,4,FALSE)</f>
        <v>Lot</v>
      </c>
      <c r="U123" s="1">
        <f t="shared" si="27"/>
        <v>3</v>
      </c>
      <c r="V123" s="1">
        <f t="shared" si="28"/>
        <v>9</v>
      </c>
      <c r="W123" s="1">
        <f t="shared" si="29"/>
        <v>16</v>
      </c>
      <c r="X123" s="1">
        <f t="shared" si="30"/>
        <v>6</v>
      </c>
      <c r="Y123" s="1">
        <f t="shared" si="31"/>
        <v>5</v>
      </c>
      <c r="Z123" s="1">
        <f t="shared" si="32"/>
        <v>15</v>
      </c>
      <c r="AA123" s="1">
        <f t="shared" si="33"/>
        <v>44</v>
      </c>
      <c r="AC123" s="1">
        <f t="shared" si="34"/>
        <v>82</v>
      </c>
      <c r="AD123" s="1">
        <f t="shared" si="35"/>
        <v>16</v>
      </c>
    </row>
    <row r="124" spans="1:30" ht="15.9" customHeight="1">
      <c r="A124" s="4">
        <v>11460012</v>
      </c>
      <c r="B124" s="4" t="str">
        <f>VLOOKUP(A124,Param!A:B,2,FALSE)</f>
        <v>TT PRAYSSACOIS</v>
      </c>
      <c r="C124" s="2">
        <v>40</v>
      </c>
      <c r="D124" s="2">
        <v>7</v>
      </c>
      <c r="E124" s="2">
        <v>47</v>
      </c>
      <c r="F124" s="5">
        <v>0</v>
      </c>
      <c r="G124" s="5">
        <v>0</v>
      </c>
      <c r="H124" s="5">
        <v>3</v>
      </c>
      <c r="I124" s="5">
        <v>0</v>
      </c>
      <c r="J124" s="5">
        <v>2</v>
      </c>
      <c r="K124" s="5">
        <v>0</v>
      </c>
      <c r="L124" s="5">
        <v>1</v>
      </c>
      <c r="M124" s="5">
        <v>0</v>
      </c>
      <c r="N124" s="5">
        <v>2</v>
      </c>
      <c r="O124" s="5">
        <v>0</v>
      </c>
      <c r="P124" s="5">
        <v>5</v>
      </c>
      <c r="Q124" s="5">
        <v>2</v>
      </c>
      <c r="R124" s="5">
        <v>27</v>
      </c>
      <c r="S124" s="5">
        <v>5</v>
      </c>
      <c r="T124" s="1" t="str">
        <f>VLOOKUP(B124,Param!B:E,4,FALSE)</f>
        <v>Lot</v>
      </c>
      <c r="U124" s="1">
        <f t="shared" si="27"/>
        <v>0</v>
      </c>
      <c r="V124" s="1">
        <f t="shared" si="28"/>
        <v>3</v>
      </c>
      <c r="W124" s="1">
        <f t="shared" si="29"/>
        <v>2</v>
      </c>
      <c r="X124" s="1">
        <f t="shared" si="30"/>
        <v>1</v>
      </c>
      <c r="Y124" s="1">
        <f t="shared" si="31"/>
        <v>2</v>
      </c>
      <c r="Z124" s="1">
        <f t="shared" si="32"/>
        <v>7</v>
      </c>
      <c r="AA124" s="1">
        <f t="shared" si="33"/>
        <v>32</v>
      </c>
      <c r="AC124" s="1">
        <f t="shared" si="34"/>
        <v>40</v>
      </c>
      <c r="AD124" s="1">
        <f t="shared" si="35"/>
        <v>7</v>
      </c>
    </row>
    <row r="125" spans="1:30" ht="15.9" customHeight="1">
      <c r="A125" s="4">
        <v>11460017</v>
      </c>
      <c r="B125" s="4" t="str">
        <f>VLOOKUP(A125,Param!A:B,2,FALSE)</f>
        <v>TT BRETENOUX-BIARS</v>
      </c>
      <c r="C125" s="2">
        <v>27</v>
      </c>
      <c r="D125" s="2">
        <v>5</v>
      </c>
      <c r="E125" s="2">
        <v>32</v>
      </c>
      <c r="F125" s="5">
        <v>2</v>
      </c>
      <c r="G125" s="5">
        <v>0</v>
      </c>
      <c r="H125" s="5">
        <v>2</v>
      </c>
      <c r="I125" s="5">
        <v>0</v>
      </c>
      <c r="J125" s="5">
        <v>2</v>
      </c>
      <c r="K125" s="5">
        <v>1</v>
      </c>
      <c r="L125" s="5">
        <v>4</v>
      </c>
      <c r="M125" s="5">
        <v>1</v>
      </c>
      <c r="N125" s="5">
        <v>0</v>
      </c>
      <c r="O125" s="5">
        <v>0</v>
      </c>
      <c r="P125" s="5">
        <v>5</v>
      </c>
      <c r="Q125" s="5">
        <v>0</v>
      </c>
      <c r="R125" s="5">
        <v>12</v>
      </c>
      <c r="S125" s="5">
        <v>3</v>
      </c>
      <c r="T125" s="1" t="str">
        <f>VLOOKUP(B125,Param!B:E,4,FALSE)</f>
        <v>Lot</v>
      </c>
      <c r="U125" s="1">
        <f t="shared" si="27"/>
        <v>2</v>
      </c>
      <c r="V125" s="1">
        <f t="shared" si="28"/>
        <v>2</v>
      </c>
      <c r="W125" s="1">
        <f t="shared" si="29"/>
        <v>3</v>
      </c>
      <c r="X125" s="1">
        <f t="shared" si="30"/>
        <v>5</v>
      </c>
      <c r="Y125" s="1">
        <f t="shared" si="31"/>
        <v>0</v>
      </c>
      <c r="Z125" s="1">
        <f t="shared" si="32"/>
        <v>5</v>
      </c>
      <c r="AA125" s="1">
        <f t="shared" si="33"/>
        <v>15</v>
      </c>
      <c r="AC125" s="1">
        <f t="shared" si="34"/>
        <v>27</v>
      </c>
      <c r="AD125" s="1">
        <f t="shared" si="35"/>
        <v>5</v>
      </c>
    </row>
    <row r="126" spans="1:30" ht="15.9" customHeight="1">
      <c r="A126" s="4">
        <v>11460021</v>
      </c>
      <c r="B126" s="4" t="str">
        <f>VLOOKUP(A126,Param!A:B,2,FALSE)</f>
        <v>Tennis de Table de Reignac</v>
      </c>
      <c r="C126" s="2">
        <v>81</v>
      </c>
      <c r="D126" s="2">
        <v>12</v>
      </c>
      <c r="E126" s="2">
        <v>93</v>
      </c>
      <c r="F126" s="5">
        <v>1</v>
      </c>
      <c r="G126" s="5">
        <v>0</v>
      </c>
      <c r="H126" s="5">
        <v>8</v>
      </c>
      <c r="I126" s="5">
        <v>0</v>
      </c>
      <c r="J126" s="5">
        <v>11</v>
      </c>
      <c r="K126" s="5">
        <v>2</v>
      </c>
      <c r="L126" s="5">
        <v>9</v>
      </c>
      <c r="M126" s="5">
        <v>0</v>
      </c>
      <c r="N126" s="5">
        <v>3</v>
      </c>
      <c r="O126" s="5">
        <v>1</v>
      </c>
      <c r="P126" s="5">
        <v>15</v>
      </c>
      <c r="Q126" s="5">
        <v>3</v>
      </c>
      <c r="R126" s="5">
        <v>34</v>
      </c>
      <c r="S126" s="5">
        <v>6</v>
      </c>
      <c r="T126" s="1" t="str">
        <f>VLOOKUP(B126,Param!B:E,4,FALSE)</f>
        <v>Lot</v>
      </c>
      <c r="U126" s="1">
        <f t="shared" si="27"/>
        <v>1</v>
      </c>
      <c r="V126" s="1">
        <f t="shared" si="28"/>
        <v>8</v>
      </c>
      <c r="W126" s="1">
        <f t="shared" si="29"/>
        <v>13</v>
      </c>
      <c r="X126" s="1">
        <f t="shared" si="30"/>
        <v>9</v>
      </c>
      <c r="Y126" s="1">
        <f t="shared" si="31"/>
        <v>4</v>
      </c>
      <c r="Z126" s="1">
        <f t="shared" si="32"/>
        <v>18</v>
      </c>
      <c r="AA126" s="1">
        <f t="shared" si="33"/>
        <v>40</v>
      </c>
      <c r="AC126" s="1">
        <f t="shared" si="34"/>
        <v>81</v>
      </c>
      <c r="AD126" s="1">
        <f t="shared" si="35"/>
        <v>12</v>
      </c>
    </row>
    <row r="127" spans="1:30" ht="15.9" customHeight="1">
      <c r="A127" s="4">
        <v>11460022</v>
      </c>
      <c r="B127" s="4" t="str">
        <f>VLOOKUP(A127,Param!A:B,2,FALSE)</f>
        <v>SOUILLAC ATHLE 46 TT</v>
      </c>
      <c r="C127" s="2">
        <v>12</v>
      </c>
      <c r="D127" s="2">
        <v>1</v>
      </c>
      <c r="E127" s="2">
        <v>13</v>
      </c>
      <c r="F127" s="5">
        <v>0</v>
      </c>
      <c r="G127" s="5">
        <v>0</v>
      </c>
      <c r="H127" s="5">
        <v>0</v>
      </c>
      <c r="I127" s="5">
        <v>0</v>
      </c>
      <c r="J127" s="5">
        <v>0</v>
      </c>
      <c r="K127" s="5">
        <v>0</v>
      </c>
      <c r="L127" s="5">
        <v>3</v>
      </c>
      <c r="M127" s="5">
        <v>0</v>
      </c>
      <c r="N127" s="5">
        <v>0</v>
      </c>
      <c r="O127" s="5">
        <v>0</v>
      </c>
      <c r="P127" s="5">
        <v>3</v>
      </c>
      <c r="Q127" s="5">
        <v>0</v>
      </c>
      <c r="R127" s="5">
        <v>6</v>
      </c>
      <c r="S127" s="5">
        <v>1</v>
      </c>
      <c r="T127" s="1" t="str">
        <f>VLOOKUP(B127,Param!B:E,4,FALSE)</f>
        <v>Lot</v>
      </c>
      <c r="U127" s="1">
        <f t="shared" si="27"/>
        <v>0</v>
      </c>
      <c r="V127" s="1">
        <f t="shared" si="28"/>
        <v>0</v>
      </c>
      <c r="W127" s="1">
        <f t="shared" si="29"/>
        <v>0</v>
      </c>
      <c r="X127" s="1">
        <f t="shared" si="30"/>
        <v>3</v>
      </c>
      <c r="Y127" s="1">
        <f t="shared" si="31"/>
        <v>0</v>
      </c>
      <c r="Z127" s="1">
        <f t="shared" si="32"/>
        <v>3</v>
      </c>
      <c r="AA127" s="1">
        <f t="shared" si="33"/>
        <v>7</v>
      </c>
      <c r="AC127" s="1">
        <f t="shared" si="34"/>
        <v>12</v>
      </c>
      <c r="AD127" s="1">
        <f t="shared" si="35"/>
        <v>1</v>
      </c>
    </row>
    <row r="128" spans="1:30" ht="15.9" customHeight="1">
      <c r="A128" s="4">
        <v>11460023</v>
      </c>
      <c r="B128" s="4" t="str">
        <f>VLOOKUP(A128,Param!A:B,2,FALSE)</f>
        <v>MJC GOURDON TT</v>
      </c>
      <c r="C128" s="2">
        <v>27</v>
      </c>
      <c r="D128" s="2">
        <v>5</v>
      </c>
      <c r="E128" s="2">
        <v>32</v>
      </c>
      <c r="F128" s="5">
        <v>0</v>
      </c>
      <c r="G128" s="5">
        <v>0</v>
      </c>
      <c r="H128" s="5">
        <v>3</v>
      </c>
      <c r="I128" s="5">
        <v>0</v>
      </c>
      <c r="J128" s="5">
        <v>3</v>
      </c>
      <c r="K128" s="5">
        <v>0</v>
      </c>
      <c r="L128" s="5">
        <v>1</v>
      </c>
      <c r="M128" s="5">
        <v>1</v>
      </c>
      <c r="N128" s="5">
        <v>1</v>
      </c>
      <c r="O128" s="5">
        <v>1</v>
      </c>
      <c r="P128" s="5">
        <v>5</v>
      </c>
      <c r="Q128" s="5">
        <v>1</v>
      </c>
      <c r="R128" s="5">
        <v>14</v>
      </c>
      <c r="S128" s="5">
        <v>2</v>
      </c>
      <c r="T128" s="1" t="str">
        <f>VLOOKUP(B128,Param!B:E,4,FALSE)</f>
        <v>Lot</v>
      </c>
      <c r="U128" s="1">
        <f t="shared" si="27"/>
        <v>0</v>
      </c>
      <c r="V128" s="1">
        <f t="shared" si="28"/>
        <v>3</v>
      </c>
      <c r="W128" s="1">
        <f t="shared" si="29"/>
        <v>3</v>
      </c>
      <c r="X128" s="1">
        <f t="shared" si="30"/>
        <v>2</v>
      </c>
      <c r="Y128" s="1">
        <f t="shared" si="31"/>
        <v>2</v>
      </c>
      <c r="Z128" s="1">
        <f t="shared" si="32"/>
        <v>6</v>
      </c>
      <c r="AA128" s="1">
        <f t="shared" si="33"/>
        <v>16</v>
      </c>
      <c r="AC128" s="1">
        <f t="shared" si="34"/>
        <v>27</v>
      </c>
      <c r="AD128" s="1">
        <f t="shared" si="35"/>
        <v>5</v>
      </c>
    </row>
    <row r="129" spans="1:30" ht="15.9" customHeight="1">
      <c r="A129" s="4">
        <v>11460024</v>
      </c>
      <c r="B129" s="4" t="str">
        <f>VLOOKUP(A129,Param!A:B,2,FALSE)</f>
        <v>TT CRESSENSACOIS</v>
      </c>
      <c r="C129" s="2">
        <v>19</v>
      </c>
      <c r="D129" s="2">
        <v>3</v>
      </c>
      <c r="E129" s="2">
        <v>22</v>
      </c>
      <c r="F129" s="5">
        <v>1</v>
      </c>
      <c r="G129" s="5">
        <v>0</v>
      </c>
      <c r="H129" s="5">
        <v>1</v>
      </c>
      <c r="I129" s="5">
        <v>0</v>
      </c>
      <c r="J129" s="5">
        <v>3</v>
      </c>
      <c r="K129" s="5">
        <v>2</v>
      </c>
      <c r="L129" s="5">
        <v>2</v>
      </c>
      <c r="M129" s="5">
        <v>0</v>
      </c>
      <c r="N129" s="5">
        <v>2</v>
      </c>
      <c r="O129" s="5">
        <v>0</v>
      </c>
      <c r="P129" s="5">
        <v>1</v>
      </c>
      <c r="Q129" s="5">
        <v>0</v>
      </c>
      <c r="R129" s="5">
        <v>9</v>
      </c>
      <c r="S129" s="5">
        <v>1</v>
      </c>
      <c r="T129" s="1" t="str">
        <f>VLOOKUP(B129,Param!B:E,4,FALSE)</f>
        <v>Lot</v>
      </c>
      <c r="U129" s="1">
        <f t="shared" si="27"/>
        <v>1</v>
      </c>
      <c r="V129" s="1">
        <f t="shared" si="28"/>
        <v>1</v>
      </c>
      <c r="W129" s="1">
        <f t="shared" si="29"/>
        <v>5</v>
      </c>
      <c r="X129" s="1">
        <f t="shared" si="30"/>
        <v>2</v>
      </c>
      <c r="Y129" s="1">
        <f t="shared" si="31"/>
        <v>2</v>
      </c>
      <c r="Z129" s="1">
        <f t="shared" si="32"/>
        <v>1</v>
      </c>
      <c r="AA129" s="1">
        <f t="shared" si="33"/>
        <v>10</v>
      </c>
      <c r="AC129" s="1">
        <f t="shared" si="34"/>
        <v>19</v>
      </c>
      <c r="AD129" s="1">
        <f t="shared" si="35"/>
        <v>3</v>
      </c>
    </row>
    <row r="130" spans="1:30" ht="15.9" customHeight="1">
      <c r="A130" s="4">
        <v>11460027</v>
      </c>
      <c r="B130" s="4" t="str">
        <f>VLOOKUP(A130,Param!A:B,2,FALSE)</f>
        <v>FIGEAC SAINT-CERE T.T</v>
      </c>
      <c r="C130" s="2">
        <v>52</v>
      </c>
      <c r="D130" s="2">
        <v>5</v>
      </c>
      <c r="E130" s="2">
        <v>57</v>
      </c>
      <c r="F130" s="5">
        <v>2</v>
      </c>
      <c r="G130" s="5">
        <v>0</v>
      </c>
      <c r="H130" s="5">
        <v>6</v>
      </c>
      <c r="I130" s="5">
        <v>0</v>
      </c>
      <c r="J130" s="5">
        <v>7</v>
      </c>
      <c r="K130" s="5">
        <v>0</v>
      </c>
      <c r="L130" s="5">
        <v>7</v>
      </c>
      <c r="M130" s="5">
        <v>2</v>
      </c>
      <c r="N130" s="5">
        <v>3</v>
      </c>
      <c r="O130" s="5">
        <v>0</v>
      </c>
      <c r="P130" s="5">
        <v>8</v>
      </c>
      <c r="Q130" s="5">
        <v>0</v>
      </c>
      <c r="R130" s="5">
        <v>19</v>
      </c>
      <c r="S130" s="5">
        <v>3</v>
      </c>
      <c r="T130" s="1" t="str">
        <f>VLOOKUP(B130,Param!B:E,4,FALSE)</f>
        <v>Lot</v>
      </c>
      <c r="U130" s="1">
        <f t="shared" si="27"/>
        <v>2</v>
      </c>
      <c r="V130" s="1">
        <f t="shared" si="28"/>
        <v>6</v>
      </c>
      <c r="W130" s="1">
        <f t="shared" si="29"/>
        <v>7</v>
      </c>
      <c r="X130" s="1">
        <f t="shared" si="30"/>
        <v>9</v>
      </c>
      <c r="Y130" s="1">
        <f t="shared" si="31"/>
        <v>3</v>
      </c>
      <c r="Z130" s="1">
        <f t="shared" si="32"/>
        <v>8</v>
      </c>
      <c r="AA130" s="1">
        <f t="shared" si="33"/>
        <v>22</v>
      </c>
      <c r="AC130" s="1">
        <f t="shared" si="34"/>
        <v>52</v>
      </c>
      <c r="AD130" s="1">
        <f t="shared" si="35"/>
        <v>5</v>
      </c>
    </row>
    <row r="131" spans="1:30" ht="15.9" customHeight="1">
      <c r="A131" s="4">
        <v>11460028</v>
      </c>
      <c r="B131" s="4" t="str">
        <f>VLOOKUP(A131,Param!A:B,2,FALSE)</f>
        <v>Ping Salviacois -Tennis de table</v>
      </c>
      <c r="C131" s="2">
        <v>43</v>
      </c>
      <c r="D131" s="2">
        <v>8</v>
      </c>
      <c r="E131" s="2">
        <v>51</v>
      </c>
      <c r="F131" s="5">
        <v>0</v>
      </c>
      <c r="G131" s="5">
        <v>1</v>
      </c>
      <c r="H131" s="5">
        <v>2</v>
      </c>
      <c r="I131" s="5">
        <v>0</v>
      </c>
      <c r="J131" s="5">
        <v>5</v>
      </c>
      <c r="K131" s="5">
        <v>0</v>
      </c>
      <c r="L131" s="5">
        <v>9</v>
      </c>
      <c r="M131" s="5">
        <v>0</v>
      </c>
      <c r="N131" s="5">
        <v>1</v>
      </c>
      <c r="O131" s="5">
        <v>0</v>
      </c>
      <c r="P131" s="5">
        <v>5</v>
      </c>
      <c r="Q131" s="5">
        <v>2</v>
      </c>
      <c r="R131" s="5">
        <v>21</v>
      </c>
      <c r="S131" s="5">
        <v>5</v>
      </c>
      <c r="T131" s="1" t="str">
        <f>VLOOKUP(B131,Param!B:E,4,FALSE)</f>
        <v>Lot</v>
      </c>
      <c r="U131" s="1">
        <f t="shared" ref="U131:U162" si="36">F131+G131</f>
        <v>1</v>
      </c>
      <c r="V131" s="1">
        <f t="shared" ref="V131:V162" si="37">I131+H131</f>
        <v>2</v>
      </c>
      <c r="W131" s="1">
        <f t="shared" ref="W131:W162" si="38">J131+K131</f>
        <v>5</v>
      </c>
      <c r="X131" s="1">
        <f t="shared" ref="X131:X162" si="39">L131+M131</f>
        <v>9</v>
      </c>
      <c r="Y131" s="1">
        <f t="shared" ref="Y131:Y162" si="40">N131+O131</f>
        <v>1</v>
      </c>
      <c r="Z131" s="1">
        <f t="shared" ref="Z131:Z162" si="41">P131+Q131</f>
        <v>7</v>
      </c>
      <c r="AA131" s="1">
        <f t="shared" ref="AA131:AA162" si="42">R131+S131</f>
        <v>26</v>
      </c>
      <c r="AC131" s="1">
        <f t="shared" ref="AC131:AC162" si="43">C131</f>
        <v>43</v>
      </c>
      <c r="AD131" s="1">
        <f t="shared" ref="AD131:AD162" si="44">D131</f>
        <v>8</v>
      </c>
    </row>
    <row r="132" spans="1:30" ht="15.9" customHeight="1">
      <c r="A132" s="4">
        <v>11460029</v>
      </c>
      <c r="B132" s="4" t="str">
        <f>VLOOKUP(A132,Param!A:B,2,FALSE)</f>
        <v>BEDUER FAYCELLES PING</v>
      </c>
      <c r="C132" s="2">
        <v>51</v>
      </c>
      <c r="D132" s="2">
        <v>17</v>
      </c>
      <c r="E132" s="2">
        <v>68</v>
      </c>
      <c r="F132" s="5">
        <v>3</v>
      </c>
      <c r="G132" s="5">
        <v>1</v>
      </c>
      <c r="H132" s="5">
        <v>2</v>
      </c>
      <c r="I132" s="5">
        <v>2</v>
      </c>
      <c r="J132" s="5">
        <v>5</v>
      </c>
      <c r="K132" s="5">
        <v>0</v>
      </c>
      <c r="L132" s="5">
        <v>1</v>
      </c>
      <c r="M132" s="5">
        <v>0</v>
      </c>
      <c r="N132" s="5">
        <v>1</v>
      </c>
      <c r="O132" s="5">
        <v>0</v>
      </c>
      <c r="P132" s="5">
        <v>7</v>
      </c>
      <c r="Q132" s="5">
        <v>0</v>
      </c>
      <c r="R132" s="5">
        <v>32</v>
      </c>
      <c r="S132" s="5">
        <v>14</v>
      </c>
      <c r="T132" s="1" t="str">
        <f>VLOOKUP(B132,Param!B:E,4,FALSE)</f>
        <v>Lot</v>
      </c>
      <c r="U132" s="1">
        <f t="shared" si="36"/>
        <v>4</v>
      </c>
      <c r="V132" s="1">
        <f t="shared" si="37"/>
        <v>4</v>
      </c>
      <c r="W132" s="1">
        <f t="shared" si="38"/>
        <v>5</v>
      </c>
      <c r="X132" s="1">
        <f t="shared" si="39"/>
        <v>1</v>
      </c>
      <c r="Y132" s="1">
        <f t="shared" si="40"/>
        <v>1</v>
      </c>
      <c r="Z132" s="1">
        <f t="shared" si="41"/>
        <v>7</v>
      </c>
      <c r="AA132" s="1">
        <f t="shared" si="42"/>
        <v>46</v>
      </c>
      <c r="AC132" s="1">
        <f t="shared" si="43"/>
        <v>51</v>
      </c>
      <c r="AD132" s="1">
        <f t="shared" si="44"/>
        <v>17</v>
      </c>
    </row>
    <row r="133" spans="1:30" ht="15.9" customHeight="1">
      <c r="A133" s="4">
        <v>11460031</v>
      </c>
      <c r="B133" s="4" t="str">
        <f>VLOOKUP(A133,Param!A:B,2,FALSE)</f>
        <v>TT CAJARC ESPOIR</v>
      </c>
      <c r="C133" s="2">
        <v>44</v>
      </c>
      <c r="D133" s="2">
        <v>15</v>
      </c>
      <c r="E133" s="2">
        <v>59</v>
      </c>
      <c r="F133" s="5">
        <v>8</v>
      </c>
      <c r="G133" s="5">
        <v>5</v>
      </c>
      <c r="H133" s="5">
        <v>9</v>
      </c>
      <c r="I133" s="5">
        <v>1</v>
      </c>
      <c r="J133" s="5">
        <v>9</v>
      </c>
      <c r="K133" s="5">
        <v>3</v>
      </c>
      <c r="L133" s="5">
        <v>1</v>
      </c>
      <c r="M133" s="5">
        <v>0</v>
      </c>
      <c r="N133" s="5">
        <v>0</v>
      </c>
      <c r="O133" s="5">
        <v>0</v>
      </c>
      <c r="P133" s="5">
        <v>5</v>
      </c>
      <c r="Q133" s="5">
        <v>0</v>
      </c>
      <c r="R133" s="5">
        <v>12</v>
      </c>
      <c r="S133" s="5">
        <v>6</v>
      </c>
      <c r="T133" s="1" t="str">
        <f>VLOOKUP(B133,Param!B:E,4,FALSE)</f>
        <v>Lot</v>
      </c>
      <c r="U133" s="1">
        <f t="shared" si="36"/>
        <v>13</v>
      </c>
      <c r="V133" s="1">
        <f t="shared" si="37"/>
        <v>10</v>
      </c>
      <c r="W133" s="1">
        <f t="shared" si="38"/>
        <v>12</v>
      </c>
      <c r="X133" s="1">
        <f t="shared" si="39"/>
        <v>1</v>
      </c>
      <c r="Y133" s="1">
        <f t="shared" si="40"/>
        <v>0</v>
      </c>
      <c r="Z133" s="1">
        <f t="shared" si="41"/>
        <v>5</v>
      </c>
      <c r="AA133" s="1">
        <f t="shared" si="42"/>
        <v>18</v>
      </c>
      <c r="AC133" s="1">
        <f t="shared" si="43"/>
        <v>44</v>
      </c>
      <c r="AD133" s="1">
        <f t="shared" si="44"/>
        <v>15</v>
      </c>
    </row>
    <row r="134" spans="1:30" ht="15.9" customHeight="1">
      <c r="A134" s="4">
        <v>11460032</v>
      </c>
      <c r="B134" s="4" t="str">
        <f>VLOOKUP(A134,Param!A:B,2,FALSE)</f>
        <v>AMAS PAYRAC TT</v>
      </c>
      <c r="C134" s="2">
        <v>13</v>
      </c>
      <c r="D134" s="2">
        <v>3</v>
      </c>
      <c r="E134" s="2">
        <v>16</v>
      </c>
      <c r="F134" s="5">
        <v>0</v>
      </c>
      <c r="G134" s="5">
        <v>0</v>
      </c>
      <c r="H134" s="5">
        <v>0</v>
      </c>
      <c r="I134" s="5">
        <v>0</v>
      </c>
      <c r="J134" s="5">
        <v>2</v>
      </c>
      <c r="K134" s="5">
        <v>0</v>
      </c>
      <c r="L134" s="5">
        <v>1</v>
      </c>
      <c r="M134" s="5">
        <v>0</v>
      </c>
      <c r="N134" s="5">
        <v>0</v>
      </c>
      <c r="O134" s="5">
        <v>0</v>
      </c>
      <c r="P134" s="5">
        <v>3</v>
      </c>
      <c r="Q134" s="5">
        <v>0</v>
      </c>
      <c r="R134" s="5">
        <v>7</v>
      </c>
      <c r="S134" s="5">
        <v>3</v>
      </c>
      <c r="T134" s="1" t="str">
        <f>VLOOKUP(B134,Param!B:E,4,FALSE)</f>
        <v>Lot</v>
      </c>
      <c r="U134" s="1">
        <f t="shared" si="36"/>
        <v>0</v>
      </c>
      <c r="V134" s="1">
        <f t="shared" si="37"/>
        <v>0</v>
      </c>
      <c r="W134" s="1">
        <f t="shared" si="38"/>
        <v>2</v>
      </c>
      <c r="X134" s="1">
        <f t="shared" si="39"/>
        <v>1</v>
      </c>
      <c r="Y134" s="1">
        <f t="shared" si="40"/>
        <v>0</v>
      </c>
      <c r="Z134" s="1">
        <f t="shared" si="41"/>
        <v>3</v>
      </c>
      <c r="AA134" s="1">
        <f t="shared" si="42"/>
        <v>10</v>
      </c>
      <c r="AC134" s="1">
        <f t="shared" si="43"/>
        <v>13</v>
      </c>
      <c r="AD134" s="1">
        <f t="shared" si="44"/>
        <v>3</v>
      </c>
    </row>
    <row r="135" spans="1:30" ht="15.9" customHeight="1">
      <c r="A135" s="4">
        <v>11480006</v>
      </c>
      <c r="B135" s="4" t="str">
        <f>VLOOKUP(A135,Param!A:B,2,FALSE)</f>
        <v>MARVEJOLS TT</v>
      </c>
      <c r="C135" s="2">
        <v>34</v>
      </c>
      <c r="D135" s="2">
        <v>7</v>
      </c>
      <c r="E135" s="2">
        <v>41</v>
      </c>
      <c r="F135" s="5">
        <v>1</v>
      </c>
      <c r="G135" s="5">
        <v>0</v>
      </c>
      <c r="H135" s="5">
        <v>5</v>
      </c>
      <c r="I135" s="5">
        <v>0</v>
      </c>
      <c r="J135" s="5">
        <v>9</v>
      </c>
      <c r="K135" s="5">
        <v>0</v>
      </c>
      <c r="L135" s="5">
        <v>2</v>
      </c>
      <c r="M135" s="5">
        <v>1</v>
      </c>
      <c r="N135" s="5">
        <v>2</v>
      </c>
      <c r="O135" s="5">
        <v>0</v>
      </c>
      <c r="P135" s="5">
        <v>5</v>
      </c>
      <c r="Q135" s="5">
        <v>4</v>
      </c>
      <c r="R135" s="5">
        <v>10</v>
      </c>
      <c r="S135" s="5">
        <v>2</v>
      </c>
      <c r="T135" s="1" t="str">
        <f>VLOOKUP(B135,Param!B:E,4,FALSE)</f>
        <v>Lozère</v>
      </c>
      <c r="U135" s="1">
        <f t="shared" si="36"/>
        <v>1</v>
      </c>
      <c r="V135" s="1">
        <f t="shared" si="37"/>
        <v>5</v>
      </c>
      <c r="W135" s="1">
        <f t="shared" si="38"/>
        <v>9</v>
      </c>
      <c r="X135" s="1">
        <f t="shared" si="39"/>
        <v>3</v>
      </c>
      <c r="Y135" s="1">
        <f t="shared" si="40"/>
        <v>2</v>
      </c>
      <c r="Z135" s="1">
        <f t="shared" si="41"/>
        <v>9</v>
      </c>
      <c r="AA135" s="1">
        <f t="shared" si="42"/>
        <v>12</v>
      </c>
      <c r="AC135" s="1">
        <f t="shared" si="43"/>
        <v>34</v>
      </c>
      <c r="AD135" s="1">
        <f t="shared" si="44"/>
        <v>7</v>
      </c>
    </row>
    <row r="136" spans="1:30" ht="15.9" customHeight="1">
      <c r="A136" s="4">
        <v>11480020</v>
      </c>
      <c r="B136" s="4" t="str">
        <f>VLOOKUP(A136,Param!A:B,2,FALSE)</f>
        <v>ST CHELY TT</v>
      </c>
      <c r="C136" s="2">
        <v>37</v>
      </c>
      <c r="D136" s="2">
        <v>2</v>
      </c>
      <c r="E136" s="2">
        <v>39</v>
      </c>
      <c r="F136" s="5">
        <v>0</v>
      </c>
      <c r="G136" s="5">
        <v>0</v>
      </c>
      <c r="H136" s="5">
        <v>2</v>
      </c>
      <c r="I136" s="5">
        <v>0</v>
      </c>
      <c r="J136" s="5">
        <v>0</v>
      </c>
      <c r="K136" s="5">
        <v>0</v>
      </c>
      <c r="L136" s="5">
        <v>2</v>
      </c>
      <c r="M136" s="5">
        <v>0</v>
      </c>
      <c r="N136" s="5">
        <v>5</v>
      </c>
      <c r="O136" s="5">
        <v>0</v>
      </c>
      <c r="P136" s="5">
        <v>11</v>
      </c>
      <c r="Q136" s="5">
        <v>1</v>
      </c>
      <c r="R136" s="5">
        <v>17</v>
      </c>
      <c r="S136" s="5">
        <v>1</v>
      </c>
      <c r="T136" s="1" t="str">
        <f>VLOOKUP(B136,Param!B:E,4,FALSE)</f>
        <v>Lozère</v>
      </c>
      <c r="U136" s="1">
        <f t="shared" si="36"/>
        <v>0</v>
      </c>
      <c r="V136" s="1">
        <f t="shared" si="37"/>
        <v>2</v>
      </c>
      <c r="W136" s="1">
        <f t="shared" si="38"/>
        <v>0</v>
      </c>
      <c r="X136" s="1">
        <f t="shared" si="39"/>
        <v>2</v>
      </c>
      <c r="Y136" s="1">
        <f t="shared" si="40"/>
        <v>5</v>
      </c>
      <c r="Z136" s="1">
        <f t="shared" si="41"/>
        <v>12</v>
      </c>
      <c r="AA136" s="1">
        <f t="shared" si="42"/>
        <v>18</v>
      </c>
      <c r="AC136" s="1">
        <f t="shared" si="43"/>
        <v>37</v>
      </c>
      <c r="AD136" s="1">
        <f t="shared" si="44"/>
        <v>2</v>
      </c>
    </row>
    <row r="137" spans="1:30" ht="15.9" customHeight="1">
      <c r="A137" s="4">
        <v>11480027</v>
      </c>
      <c r="B137" s="4" t="str">
        <f>VLOOKUP(A137,Param!A:B,2,FALSE)</f>
        <v>EVEIL MENDOIS TENNIS DE TABLE.</v>
      </c>
      <c r="C137" s="2">
        <v>72</v>
      </c>
      <c r="D137" s="2">
        <v>21</v>
      </c>
      <c r="E137" s="2">
        <v>93</v>
      </c>
      <c r="F137" s="5">
        <v>11</v>
      </c>
      <c r="G137" s="5">
        <v>7</v>
      </c>
      <c r="H137" s="5">
        <v>6</v>
      </c>
      <c r="I137" s="5">
        <v>1</v>
      </c>
      <c r="J137" s="5">
        <v>10</v>
      </c>
      <c r="K137" s="5">
        <v>1</v>
      </c>
      <c r="L137" s="5">
        <v>6</v>
      </c>
      <c r="M137" s="5">
        <v>1</v>
      </c>
      <c r="N137" s="5">
        <v>5</v>
      </c>
      <c r="O137" s="5">
        <v>0</v>
      </c>
      <c r="P137" s="5">
        <v>7</v>
      </c>
      <c r="Q137" s="5">
        <v>3</v>
      </c>
      <c r="R137" s="5">
        <v>27</v>
      </c>
      <c r="S137" s="5">
        <v>8</v>
      </c>
      <c r="T137" s="1" t="str">
        <f>VLOOKUP(B137,Param!B:E,4,FALSE)</f>
        <v>Lozère</v>
      </c>
      <c r="U137" s="1">
        <f t="shared" si="36"/>
        <v>18</v>
      </c>
      <c r="V137" s="1">
        <f t="shared" si="37"/>
        <v>7</v>
      </c>
      <c r="W137" s="1">
        <f t="shared" si="38"/>
        <v>11</v>
      </c>
      <c r="X137" s="1">
        <f t="shared" si="39"/>
        <v>7</v>
      </c>
      <c r="Y137" s="1">
        <f t="shared" si="40"/>
        <v>5</v>
      </c>
      <c r="Z137" s="1">
        <f t="shared" si="41"/>
        <v>10</v>
      </c>
      <c r="AA137" s="1">
        <f t="shared" si="42"/>
        <v>35</v>
      </c>
      <c r="AC137" s="1">
        <f t="shared" si="43"/>
        <v>72</v>
      </c>
      <c r="AD137" s="1">
        <f t="shared" si="44"/>
        <v>21</v>
      </c>
    </row>
    <row r="138" spans="1:30" ht="15.9" customHeight="1">
      <c r="A138" s="4">
        <v>11480028</v>
      </c>
      <c r="B138" s="4" t="str">
        <f>VLOOKUP(A138,Param!A:B,2,FALSE)</f>
        <v>CANOURGUE TENNIS DE TABLE</v>
      </c>
      <c r="C138" s="2">
        <v>30</v>
      </c>
      <c r="D138" s="2">
        <v>6</v>
      </c>
      <c r="E138" s="2">
        <v>36</v>
      </c>
      <c r="F138" s="5">
        <v>7</v>
      </c>
      <c r="G138" s="5">
        <v>1</v>
      </c>
      <c r="H138" s="5">
        <v>1</v>
      </c>
      <c r="I138" s="5">
        <v>0</v>
      </c>
      <c r="J138" s="5">
        <v>8</v>
      </c>
      <c r="K138" s="5">
        <v>0</v>
      </c>
      <c r="L138" s="5">
        <v>3</v>
      </c>
      <c r="M138" s="5">
        <v>2</v>
      </c>
      <c r="N138" s="5">
        <v>1</v>
      </c>
      <c r="O138" s="5">
        <v>1</v>
      </c>
      <c r="P138" s="5">
        <v>3</v>
      </c>
      <c r="Q138" s="5">
        <v>1</v>
      </c>
      <c r="R138" s="5">
        <v>7</v>
      </c>
      <c r="S138" s="5">
        <v>1</v>
      </c>
      <c r="T138" s="1" t="str">
        <f>VLOOKUP(B138,Param!B:E,4,FALSE)</f>
        <v>Lozère</v>
      </c>
      <c r="U138" s="1">
        <f t="shared" si="36"/>
        <v>8</v>
      </c>
      <c r="V138" s="1">
        <f t="shared" si="37"/>
        <v>1</v>
      </c>
      <c r="W138" s="1">
        <f t="shared" si="38"/>
        <v>8</v>
      </c>
      <c r="X138" s="1">
        <f t="shared" si="39"/>
        <v>5</v>
      </c>
      <c r="Y138" s="1">
        <f t="shared" si="40"/>
        <v>2</v>
      </c>
      <c r="Z138" s="1">
        <f t="shared" si="41"/>
        <v>4</v>
      </c>
      <c r="AA138" s="1">
        <f t="shared" si="42"/>
        <v>8</v>
      </c>
      <c r="AC138" s="1">
        <f t="shared" si="43"/>
        <v>30</v>
      </c>
      <c r="AD138" s="1">
        <f t="shared" si="44"/>
        <v>6</v>
      </c>
    </row>
    <row r="139" spans="1:30" ht="15.9" customHeight="1">
      <c r="A139" s="4">
        <v>11480037</v>
      </c>
      <c r="B139" s="4" t="str">
        <f>VLOOKUP(A139,Param!A:B,2,FALSE)</f>
        <v>FOYER RURAL DE LA MALENE</v>
      </c>
      <c r="C139" s="2">
        <v>3</v>
      </c>
      <c r="D139" s="2">
        <v>0</v>
      </c>
      <c r="E139" s="2">
        <v>3</v>
      </c>
      <c r="F139" s="5">
        <v>0</v>
      </c>
      <c r="G139" s="5">
        <v>0</v>
      </c>
      <c r="H139" s="5">
        <v>0</v>
      </c>
      <c r="I139" s="5">
        <v>0</v>
      </c>
      <c r="J139" s="5">
        <v>0</v>
      </c>
      <c r="K139" s="5">
        <v>0</v>
      </c>
      <c r="L139" s="5">
        <v>0</v>
      </c>
      <c r="M139" s="5">
        <v>0</v>
      </c>
      <c r="N139" s="5">
        <v>0</v>
      </c>
      <c r="O139" s="5">
        <v>0</v>
      </c>
      <c r="P139" s="5">
        <v>2</v>
      </c>
      <c r="Q139" s="5">
        <v>0</v>
      </c>
      <c r="R139" s="5">
        <v>1</v>
      </c>
      <c r="S139" s="5">
        <v>0</v>
      </c>
      <c r="T139" s="1" t="str">
        <f>VLOOKUP(B139,Param!B:E,4,FALSE)</f>
        <v>Lozère</v>
      </c>
      <c r="U139" s="1">
        <f t="shared" si="36"/>
        <v>0</v>
      </c>
      <c r="V139" s="1">
        <f t="shared" si="37"/>
        <v>0</v>
      </c>
      <c r="W139" s="1">
        <f t="shared" si="38"/>
        <v>0</v>
      </c>
      <c r="X139" s="1">
        <f t="shared" si="39"/>
        <v>0</v>
      </c>
      <c r="Y139" s="1">
        <f t="shared" si="40"/>
        <v>0</v>
      </c>
      <c r="Z139" s="1">
        <f t="shared" si="41"/>
        <v>2</v>
      </c>
      <c r="AA139" s="1">
        <f t="shared" si="42"/>
        <v>1</v>
      </c>
      <c r="AC139" s="1">
        <f t="shared" si="43"/>
        <v>3</v>
      </c>
      <c r="AD139" s="1">
        <f t="shared" si="44"/>
        <v>0</v>
      </c>
    </row>
    <row r="140" spans="1:30" ht="15.9" customHeight="1">
      <c r="A140" s="4">
        <v>11650004</v>
      </c>
      <c r="B140" s="4" t="str">
        <f>VLOOKUP(A140,Param!A:B,2,FALSE)</f>
        <v>E S POUZACAISE</v>
      </c>
      <c r="C140" s="2">
        <v>81</v>
      </c>
      <c r="D140" s="2">
        <v>11</v>
      </c>
      <c r="E140" s="2">
        <v>92</v>
      </c>
      <c r="F140" s="5">
        <v>16</v>
      </c>
      <c r="G140" s="5">
        <v>2</v>
      </c>
      <c r="H140" s="5">
        <v>7</v>
      </c>
      <c r="I140" s="5">
        <v>4</v>
      </c>
      <c r="J140" s="5">
        <v>9</v>
      </c>
      <c r="K140" s="5">
        <v>1</v>
      </c>
      <c r="L140" s="5">
        <v>3</v>
      </c>
      <c r="M140" s="5">
        <v>2</v>
      </c>
      <c r="N140" s="5">
        <v>4</v>
      </c>
      <c r="O140" s="5">
        <v>0</v>
      </c>
      <c r="P140" s="5">
        <v>14</v>
      </c>
      <c r="Q140" s="5">
        <v>0</v>
      </c>
      <c r="R140" s="5">
        <v>28</v>
      </c>
      <c r="S140" s="5">
        <v>2</v>
      </c>
      <c r="T140" s="1" t="str">
        <f>VLOOKUP(B140,Param!B:E,4,FALSE)</f>
        <v>Haute Pyrénées</v>
      </c>
      <c r="U140" s="1">
        <f t="shared" si="36"/>
        <v>18</v>
      </c>
      <c r="V140" s="1">
        <f t="shared" si="37"/>
        <v>11</v>
      </c>
      <c r="W140" s="1">
        <f t="shared" si="38"/>
        <v>10</v>
      </c>
      <c r="X140" s="1">
        <f t="shared" si="39"/>
        <v>5</v>
      </c>
      <c r="Y140" s="1">
        <f t="shared" si="40"/>
        <v>4</v>
      </c>
      <c r="Z140" s="1">
        <f t="shared" si="41"/>
        <v>14</v>
      </c>
      <c r="AA140" s="1">
        <f t="shared" si="42"/>
        <v>30</v>
      </c>
      <c r="AC140" s="1">
        <f t="shared" si="43"/>
        <v>81</v>
      </c>
      <c r="AD140" s="1">
        <f t="shared" si="44"/>
        <v>11</v>
      </c>
    </row>
    <row r="141" spans="1:30" ht="15.9" customHeight="1">
      <c r="A141" s="4">
        <v>11650014</v>
      </c>
      <c r="B141" s="4" t="str">
        <f>VLOOKUP(A141,Param!A:B,2,FALSE)</f>
        <v>CLUB TENNIS TABLE LOURDAIS</v>
      </c>
      <c r="C141" s="2">
        <v>59</v>
      </c>
      <c r="D141" s="2">
        <v>8</v>
      </c>
      <c r="E141" s="2">
        <v>67</v>
      </c>
      <c r="F141" s="5">
        <v>2</v>
      </c>
      <c r="G141" s="5">
        <v>0</v>
      </c>
      <c r="H141" s="5">
        <v>1</v>
      </c>
      <c r="I141" s="5">
        <v>1</v>
      </c>
      <c r="J141" s="5">
        <v>14</v>
      </c>
      <c r="K141" s="5">
        <v>0</v>
      </c>
      <c r="L141" s="5">
        <v>5</v>
      </c>
      <c r="M141" s="5">
        <v>0</v>
      </c>
      <c r="N141" s="5">
        <v>5</v>
      </c>
      <c r="O141" s="5">
        <v>0</v>
      </c>
      <c r="P141" s="5">
        <v>3</v>
      </c>
      <c r="Q141" s="5">
        <v>3</v>
      </c>
      <c r="R141" s="5">
        <v>29</v>
      </c>
      <c r="S141" s="5">
        <v>4</v>
      </c>
      <c r="T141" s="1" t="str">
        <f>VLOOKUP(B141,Param!B:E,4,FALSE)</f>
        <v>Haute Pyrénées</v>
      </c>
      <c r="U141" s="1">
        <f t="shared" si="36"/>
        <v>2</v>
      </c>
      <c r="V141" s="1">
        <f t="shared" si="37"/>
        <v>2</v>
      </c>
      <c r="W141" s="1">
        <f t="shared" si="38"/>
        <v>14</v>
      </c>
      <c r="X141" s="1">
        <f t="shared" si="39"/>
        <v>5</v>
      </c>
      <c r="Y141" s="1">
        <f t="shared" si="40"/>
        <v>5</v>
      </c>
      <c r="Z141" s="1">
        <f t="shared" si="41"/>
        <v>6</v>
      </c>
      <c r="AA141" s="1">
        <f t="shared" si="42"/>
        <v>33</v>
      </c>
      <c r="AC141" s="1">
        <f t="shared" si="43"/>
        <v>59</v>
      </c>
      <c r="AD141" s="1">
        <f t="shared" si="44"/>
        <v>8</v>
      </c>
    </row>
    <row r="142" spans="1:30" ht="15.9" customHeight="1">
      <c r="A142" s="4">
        <v>11650016</v>
      </c>
      <c r="B142" s="4" t="str">
        <f>VLOOKUP(A142,Param!A:B,2,FALSE)</f>
        <v>E.S. DES BARONNIES</v>
      </c>
      <c r="C142" s="2">
        <v>19</v>
      </c>
      <c r="D142" s="2">
        <v>1</v>
      </c>
      <c r="E142" s="2">
        <v>20</v>
      </c>
      <c r="F142" s="5">
        <v>1</v>
      </c>
      <c r="G142" s="5">
        <v>0</v>
      </c>
      <c r="H142" s="5">
        <v>2</v>
      </c>
      <c r="I142" s="5">
        <v>1</v>
      </c>
      <c r="J142" s="5">
        <v>4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1</v>
      </c>
      <c r="Q142" s="5">
        <v>0</v>
      </c>
      <c r="R142" s="5">
        <v>11</v>
      </c>
      <c r="S142" s="5">
        <v>0</v>
      </c>
      <c r="T142" s="1" t="str">
        <f>VLOOKUP(B142,Param!B:E,4,FALSE)</f>
        <v>Haute Pyrénées</v>
      </c>
      <c r="U142" s="1">
        <f t="shared" si="36"/>
        <v>1</v>
      </c>
      <c r="V142" s="1">
        <f t="shared" si="37"/>
        <v>3</v>
      </c>
      <c r="W142" s="1">
        <f t="shared" si="38"/>
        <v>4</v>
      </c>
      <c r="X142" s="1">
        <f t="shared" si="39"/>
        <v>0</v>
      </c>
      <c r="Y142" s="1">
        <f t="shared" si="40"/>
        <v>0</v>
      </c>
      <c r="Z142" s="1">
        <f t="shared" si="41"/>
        <v>1</v>
      </c>
      <c r="AA142" s="1">
        <f t="shared" si="42"/>
        <v>11</v>
      </c>
      <c r="AC142" s="1">
        <f t="shared" si="43"/>
        <v>19</v>
      </c>
      <c r="AD142" s="1">
        <f t="shared" si="44"/>
        <v>1</v>
      </c>
    </row>
    <row r="143" spans="1:30" ht="15.9" customHeight="1">
      <c r="A143" s="4">
        <v>11650017</v>
      </c>
      <c r="B143" s="4" t="str">
        <f>VLOOKUP(A143,Param!A:B,2,FALSE)</f>
        <v>TT CAMALES</v>
      </c>
      <c r="C143" s="2">
        <v>23</v>
      </c>
      <c r="D143" s="2">
        <v>6</v>
      </c>
      <c r="E143" s="2">
        <v>29</v>
      </c>
      <c r="F143" s="5">
        <v>0</v>
      </c>
      <c r="G143" s="5">
        <v>0</v>
      </c>
      <c r="H143" s="5">
        <v>2</v>
      </c>
      <c r="I143" s="5">
        <v>1</v>
      </c>
      <c r="J143" s="5">
        <v>1</v>
      </c>
      <c r="K143" s="5">
        <v>2</v>
      </c>
      <c r="L143" s="5">
        <v>2</v>
      </c>
      <c r="M143" s="5">
        <v>0</v>
      </c>
      <c r="N143" s="5">
        <v>2</v>
      </c>
      <c r="O143" s="5">
        <v>0</v>
      </c>
      <c r="P143" s="5">
        <v>2</v>
      </c>
      <c r="Q143" s="5">
        <v>0</v>
      </c>
      <c r="R143" s="5">
        <v>14</v>
      </c>
      <c r="S143" s="5">
        <v>3</v>
      </c>
      <c r="T143" s="1" t="str">
        <f>VLOOKUP(B143,Param!B:E,4,FALSE)</f>
        <v>Haute Pyrénées</v>
      </c>
      <c r="U143" s="1">
        <f t="shared" si="36"/>
        <v>0</v>
      </c>
      <c r="V143" s="1">
        <f t="shared" si="37"/>
        <v>3</v>
      </c>
      <c r="W143" s="1">
        <f t="shared" si="38"/>
        <v>3</v>
      </c>
      <c r="X143" s="1">
        <f t="shared" si="39"/>
        <v>2</v>
      </c>
      <c r="Y143" s="1">
        <f t="shared" si="40"/>
        <v>2</v>
      </c>
      <c r="Z143" s="1">
        <f t="shared" si="41"/>
        <v>2</v>
      </c>
      <c r="AA143" s="1">
        <f t="shared" si="42"/>
        <v>17</v>
      </c>
      <c r="AC143" s="1">
        <f t="shared" si="43"/>
        <v>23</v>
      </c>
      <c r="AD143" s="1">
        <f t="shared" si="44"/>
        <v>6</v>
      </c>
    </row>
    <row r="144" spans="1:30" ht="15.9" customHeight="1">
      <c r="A144" s="4">
        <v>11650018</v>
      </c>
      <c r="B144" s="4" t="str">
        <f>VLOOKUP(A144,Param!A:B,2,FALSE)</f>
        <v>A.S.C.AUREILHAN</v>
      </c>
      <c r="C144" s="2">
        <v>63</v>
      </c>
      <c r="D144" s="2">
        <v>8</v>
      </c>
      <c r="E144" s="2">
        <v>71</v>
      </c>
      <c r="F144" s="5">
        <v>2</v>
      </c>
      <c r="G144" s="5">
        <v>0</v>
      </c>
      <c r="H144" s="5">
        <v>4</v>
      </c>
      <c r="I144" s="5">
        <v>1</v>
      </c>
      <c r="J144" s="5">
        <v>10</v>
      </c>
      <c r="K144" s="5">
        <v>0</v>
      </c>
      <c r="L144" s="5">
        <v>4</v>
      </c>
      <c r="M144" s="5">
        <v>2</v>
      </c>
      <c r="N144" s="5">
        <v>5</v>
      </c>
      <c r="O144" s="5">
        <v>2</v>
      </c>
      <c r="P144" s="5">
        <v>9</v>
      </c>
      <c r="Q144" s="5">
        <v>0</v>
      </c>
      <c r="R144" s="5">
        <v>29</v>
      </c>
      <c r="S144" s="5">
        <v>3</v>
      </c>
      <c r="T144" s="1" t="str">
        <f>VLOOKUP(B144,Param!B:E,4,FALSE)</f>
        <v>Haute Pyrénées</v>
      </c>
      <c r="U144" s="1">
        <f t="shared" si="36"/>
        <v>2</v>
      </c>
      <c r="V144" s="1">
        <f t="shared" si="37"/>
        <v>5</v>
      </c>
      <c r="W144" s="1">
        <f t="shared" si="38"/>
        <v>10</v>
      </c>
      <c r="X144" s="1">
        <f t="shared" si="39"/>
        <v>6</v>
      </c>
      <c r="Y144" s="1">
        <f t="shared" si="40"/>
        <v>7</v>
      </c>
      <c r="Z144" s="1">
        <f t="shared" si="41"/>
        <v>9</v>
      </c>
      <c r="AA144" s="1">
        <f t="shared" si="42"/>
        <v>32</v>
      </c>
      <c r="AC144" s="1">
        <f t="shared" si="43"/>
        <v>63</v>
      </c>
      <c r="AD144" s="1">
        <f t="shared" si="44"/>
        <v>8</v>
      </c>
    </row>
    <row r="145" spans="1:30" ht="15.9" customHeight="1">
      <c r="A145" s="4">
        <v>11650026</v>
      </c>
      <c r="B145" s="4" t="str">
        <f>VLOOKUP(A145,Param!A:B,2,FALSE)</f>
        <v>AMICALE PONGISTE D ANDREST</v>
      </c>
      <c r="C145" s="2">
        <v>36</v>
      </c>
      <c r="D145" s="2">
        <v>4</v>
      </c>
      <c r="E145" s="2">
        <v>40</v>
      </c>
      <c r="F145" s="5">
        <v>2</v>
      </c>
      <c r="G145" s="5">
        <v>0</v>
      </c>
      <c r="H145" s="5">
        <v>3</v>
      </c>
      <c r="I145" s="5">
        <v>0</v>
      </c>
      <c r="J145" s="5">
        <v>8</v>
      </c>
      <c r="K145" s="5">
        <v>0</v>
      </c>
      <c r="L145" s="5">
        <v>5</v>
      </c>
      <c r="M145" s="5">
        <v>1</v>
      </c>
      <c r="N145" s="5">
        <v>1</v>
      </c>
      <c r="O145" s="5">
        <v>1</v>
      </c>
      <c r="P145" s="5">
        <v>3</v>
      </c>
      <c r="Q145" s="5">
        <v>0</v>
      </c>
      <c r="R145" s="5">
        <v>14</v>
      </c>
      <c r="S145" s="5">
        <v>2</v>
      </c>
      <c r="T145" s="1" t="str">
        <f>VLOOKUP(B145,Param!B:E,4,FALSE)</f>
        <v>Haute Pyrénées</v>
      </c>
      <c r="U145" s="1">
        <f t="shared" si="36"/>
        <v>2</v>
      </c>
      <c r="V145" s="1">
        <f t="shared" si="37"/>
        <v>3</v>
      </c>
      <c r="W145" s="1">
        <f t="shared" si="38"/>
        <v>8</v>
      </c>
      <c r="X145" s="1">
        <f t="shared" si="39"/>
        <v>6</v>
      </c>
      <c r="Y145" s="1">
        <f t="shared" si="40"/>
        <v>2</v>
      </c>
      <c r="Z145" s="1">
        <f t="shared" si="41"/>
        <v>3</v>
      </c>
      <c r="AA145" s="1">
        <f t="shared" si="42"/>
        <v>16</v>
      </c>
      <c r="AC145" s="1">
        <f t="shared" si="43"/>
        <v>36</v>
      </c>
      <c r="AD145" s="1">
        <f t="shared" si="44"/>
        <v>4</v>
      </c>
    </row>
    <row r="146" spans="1:30" ht="15.9" customHeight="1">
      <c r="A146" s="4">
        <v>11650034</v>
      </c>
      <c r="B146" s="4" t="str">
        <f>VLOOKUP(A146,Param!A:B,2,FALSE)</f>
        <v>TARBES ODOS PYRENEES TT</v>
      </c>
      <c r="C146" s="2">
        <v>102</v>
      </c>
      <c r="D146" s="2">
        <v>11</v>
      </c>
      <c r="E146" s="2">
        <v>113</v>
      </c>
      <c r="F146" s="5">
        <v>4</v>
      </c>
      <c r="G146" s="5">
        <v>0</v>
      </c>
      <c r="H146" s="5">
        <v>5</v>
      </c>
      <c r="I146" s="5">
        <v>0</v>
      </c>
      <c r="J146" s="5">
        <v>18</v>
      </c>
      <c r="K146" s="5">
        <v>0</v>
      </c>
      <c r="L146" s="5">
        <v>11</v>
      </c>
      <c r="M146" s="5">
        <v>0</v>
      </c>
      <c r="N146" s="5">
        <v>3</v>
      </c>
      <c r="O146" s="5">
        <v>0</v>
      </c>
      <c r="P146" s="5">
        <v>18</v>
      </c>
      <c r="Q146" s="5">
        <v>0</v>
      </c>
      <c r="R146" s="5">
        <v>43</v>
      </c>
      <c r="S146" s="5">
        <v>11</v>
      </c>
      <c r="T146" s="1" t="str">
        <f>VLOOKUP(B146,Param!B:E,4,FALSE)</f>
        <v>Haute Pyrénées</v>
      </c>
      <c r="U146" s="1">
        <f t="shared" si="36"/>
        <v>4</v>
      </c>
      <c r="V146" s="1">
        <f t="shared" si="37"/>
        <v>5</v>
      </c>
      <c r="W146" s="1">
        <f t="shared" si="38"/>
        <v>18</v>
      </c>
      <c r="X146" s="1">
        <f t="shared" si="39"/>
        <v>11</v>
      </c>
      <c r="Y146" s="1">
        <f t="shared" si="40"/>
        <v>3</v>
      </c>
      <c r="Z146" s="1">
        <f t="shared" si="41"/>
        <v>18</v>
      </c>
      <c r="AA146" s="1">
        <f t="shared" si="42"/>
        <v>54</v>
      </c>
      <c r="AC146" s="1">
        <f t="shared" si="43"/>
        <v>102</v>
      </c>
      <c r="AD146" s="1">
        <f t="shared" si="44"/>
        <v>11</v>
      </c>
    </row>
    <row r="147" spans="1:30" ht="15.9" customHeight="1">
      <c r="A147" s="4">
        <v>11660001</v>
      </c>
      <c r="B147" s="4" t="str">
        <f>VLOOKUP(A147,Param!A:B,2,FALSE)</f>
        <v>CANOHES TOULOUGES TENNIS DE </v>
      </c>
      <c r="C147" s="2">
        <v>75</v>
      </c>
      <c r="D147" s="2">
        <v>10</v>
      </c>
      <c r="E147" s="2">
        <v>85</v>
      </c>
      <c r="F147" s="5">
        <v>2</v>
      </c>
      <c r="G147" s="5">
        <v>0</v>
      </c>
      <c r="H147" s="5">
        <v>11</v>
      </c>
      <c r="I147" s="5">
        <v>2</v>
      </c>
      <c r="J147" s="5">
        <v>9</v>
      </c>
      <c r="K147" s="5">
        <v>1</v>
      </c>
      <c r="L147" s="5">
        <v>1</v>
      </c>
      <c r="M147" s="5">
        <v>1</v>
      </c>
      <c r="N147" s="5">
        <v>1</v>
      </c>
      <c r="O147" s="5">
        <v>0</v>
      </c>
      <c r="P147" s="5">
        <v>12</v>
      </c>
      <c r="Q147" s="5">
        <v>3</v>
      </c>
      <c r="R147" s="5">
        <v>39</v>
      </c>
      <c r="S147" s="5">
        <v>3</v>
      </c>
      <c r="T147" s="1" t="str">
        <f>VLOOKUP(B147,Param!B:E,4,FALSE)</f>
        <v>Pyrénées orientales</v>
      </c>
      <c r="U147" s="1">
        <f t="shared" si="36"/>
        <v>2</v>
      </c>
      <c r="V147" s="1">
        <f t="shared" si="37"/>
        <v>13</v>
      </c>
      <c r="W147" s="1">
        <f t="shared" si="38"/>
        <v>10</v>
      </c>
      <c r="X147" s="1">
        <f t="shared" si="39"/>
        <v>2</v>
      </c>
      <c r="Y147" s="1">
        <f t="shared" si="40"/>
        <v>1</v>
      </c>
      <c r="Z147" s="1">
        <f t="shared" si="41"/>
        <v>15</v>
      </c>
      <c r="AA147" s="1">
        <f t="shared" si="42"/>
        <v>42</v>
      </c>
      <c r="AC147" s="1">
        <f t="shared" si="43"/>
        <v>75</v>
      </c>
      <c r="AD147" s="1">
        <f t="shared" si="44"/>
        <v>10</v>
      </c>
    </row>
    <row r="148" spans="1:30" ht="15.9" customHeight="1">
      <c r="A148" s="4">
        <v>11660003</v>
      </c>
      <c r="B148" s="4" t="str">
        <f>VLOOKUP(A148,Param!A:B,2,FALSE)</f>
        <v>RIVESALTES CTT</v>
      </c>
      <c r="C148" s="2">
        <v>65</v>
      </c>
      <c r="D148" s="2">
        <v>5</v>
      </c>
      <c r="E148" s="2">
        <v>70</v>
      </c>
      <c r="F148" s="5">
        <v>0</v>
      </c>
      <c r="G148" s="5">
        <v>0</v>
      </c>
      <c r="H148" s="5">
        <v>3</v>
      </c>
      <c r="I148" s="5">
        <v>1</v>
      </c>
      <c r="J148" s="5">
        <v>9</v>
      </c>
      <c r="K148" s="5">
        <v>0</v>
      </c>
      <c r="L148" s="5">
        <v>11</v>
      </c>
      <c r="M148" s="5">
        <v>1</v>
      </c>
      <c r="N148" s="5">
        <v>5</v>
      </c>
      <c r="O148" s="5">
        <v>0</v>
      </c>
      <c r="P148" s="5">
        <v>5</v>
      </c>
      <c r="Q148" s="5">
        <v>1</v>
      </c>
      <c r="R148" s="5">
        <v>32</v>
      </c>
      <c r="S148" s="5">
        <v>2</v>
      </c>
      <c r="T148" s="1" t="str">
        <f>VLOOKUP(B148,Param!B:E,4,FALSE)</f>
        <v>Pyrénées orientales</v>
      </c>
      <c r="U148" s="1">
        <f t="shared" si="36"/>
        <v>0</v>
      </c>
      <c r="V148" s="1">
        <f t="shared" si="37"/>
        <v>4</v>
      </c>
      <c r="W148" s="1">
        <f t="shared" si="38"/>
        <v>9</v>
      </c>
      <c r="X148" s="1">
        <f t="shared" si="39"/>
        <v>12</v>
      </c>
      <c r="Y148" s="1">
        <f t="shared" si="40"/>
        <v>5</v>
      </c>
      <c r="Z148" s="1">
        <f t="shared" si="41"/>
        <v>6</v>
      </c>
      <c r="AA148" s="1">
        <f t="shared" si="42"/>
        <v>34</v>
      </c>
      <c r="AC148" s="1">
        <f t="shared" si="43"/>
        <v>65</v>
      </c>
      <c r="AD148" s="1">
        <f t="shared" si="44"/>
        <v>5</v>
      </c>
    </row>
    <row r="149" spans="1:30" ht="15.9" customHeight="1">
      <c r="A149" s="4">
        <v>11660007</v>
      </c>
      <c r="B149" s="4" t="str">
        <f>VLOOKUP(A149,Param!A:B,2,FALSE)</f>
        <v>THUIR TT</v>
      </c>
      <c r="C149" s="2">
        <v>60</v>
      </c>
      <c r="D149" s="2">
        <v>5</v>
      </c>
      <c r="E149" s="2">
        <v>65</v>
      </c>
      <c r="F149" s="5">
        <v>0</v>
      </c>
      <c r="G149" s="5">
        <v>0</v>
      </c>
      <c r="H149" s="5">
        <v>1</v>
      </c>
      <c r="I149" s="5">
        <v>2</v>
      </c>
      <c r="J149" s="5">
        <v>7</v>
      </c>
      <c r="K149" s="5">
        <v>1</v>
      </c>
      <c r="L149" s="5">
        <v>7</v>
      </c>
      <c r="M149" s="5">
        <v>0</v>
      </c>
      <c r="N149" s="5">
        <v>6</v>
      </c>
      <c r="O149" s="5">
        <v>1</v>
      </c>
      <c r="P149" s="5">
        <v>14</v>
      </c>
      <c r="Q149" s="5">
        <v>0</v>
      </c>
      <c r="R149" s="5">
        <v>25</v>
      </c>
      <c r="S149" s="5">
        <v>1</v>
      </c>
      <c r="T149" s="1" t="str">
        <f>VLOOKUP(B149,Param!B:E,4,FALSE)</f>
        <v>Pyrénées orientales</v>
      </c>
      <c r="U149" s="1">
        <f t="shared" si="36"/>
        <v>0</v>
      </c>
      <c r="V149" s="1">
        <f t="shared" si="37"/>
        <v>3</v>
      </c>
      <c r="W149" s="1">
        <f t="shared" si="38"/>
        <v>8</v>
      </c>
      <c r="X149" s="1">
        <f t="shared" si="39"/>
        <v>7</v>
      </c>
      <c r="Y149" s="1">
        <f t="shared" si="40"/>
        <v>7</v>
      </c>
      <c r="Z149" s="1">
        <f t="shared" si="41"/>
        <v>14</v>
      </c>
      <c r="AA149" s="1">
        <f t="shared" si="42"/>
        <v>26</v>
      </c>
      <c r="AC149" s="1">
        <f t="shared" si="43"/>
        <v>60</v>
      </c>
      <c r="AD149" s="1">
        <f t="shared" si="44"/>
        <v>5</v>
      </c>
    </row>
    <row r="150" spans="1:30" ht="15.9" customHeight="1">
      <c r="A150" s="4">
        <v>11660008</v>
      </c>
      <c r="B150" s="4" t="str">
        <f>VLOOKUP(A150,Param!A:B,2,FALSE)</f>
        <v>COTE VERMEILLE TT</v>
      </c>
      <c r="C150" s="2">
        <v>28</v>
      </c>
      <c r="D150" s="2">
        <v>1</v>
      </c>
      <c r="E150" s="2">
        <v>29</v>
      </c>
      <c r="F150" s="5">
        <v>0</v>
      </c>
      <c r="G150" s="5">
        <v>0</v>
      </c>
      <c r="H150" s="5">
        <v>0</v>
      </c>
      <c r="I150" s="5">
        <v>0</v>
      </c>
      <c r="J150" s="5">
        <v>0</v>
      </c>
      <c r="K150" s="5">
        <v>0</v>
      </c>
      <c r="L150" s="5">
        <v>0</v>
      </c>
      <c r="M150" s="5">
        <v>0</v>
      </c>
      <c r="N150" s="5">
        <v>2</v>
      </c>
      <c r="O150" s="5">
        <v>0</v>
      </c>
      <c r="P150" s="5">
        <v>5</v>
      </c>
      <c r="Q150" s="5">
        <v>0</v>
      </c>
      <c r="R150" s="5">
        <v>21</v>
      </c>
      <c r="S150" s="5">
        <v>1</v>
      </c>
      <c r="T150" s="1" t="str">
        <f>VLOOKUP(B150,Param!B:E,4,FALSE)</f>
        <v>Pyrénées orientales</v>
      </c>
      <c r="U150" s="1">
        <f t="shared" si="36"/>
        <v>0</v>
      </c>
      <c r="V150" s="1">
        <f t="shared" si="37"/>
        <v>0</v>
      </c>
      <c r="W150" s="1">
        <f t="shared" si="38"/>
        <v>0</v>
      </c>
      <c r="X150" s="1">
        <f t="shared" si="39"/>
        <v>0</v>
      </c>
      <c r="Y150" s="1">
        <f t="shared" si="40"/>
        <v>2</v>
      </c>
      <c r="Z150" s="1">
        <f t="shared" si="41"/>
        <v>5</v>
      </c>
      <c r="AA150" s="1">
        <f t="shared" si="42"/>
        <v>22</v>
      </c>
      <c r="AC150" s="1">
        <f t="shared" si="43"/>
        <v>28</v>
      </c>
      <c r="AD150" s="1">
        <f t="shared" si="44"/>
        <v>1</v>
      </c>
    </row>
    <row r="151" spans="1:30" ht="15.9" customHeight="1">
      <c r="A151" s="4">
        <v>11660009</v>
      </c>
      <c r="B151" s="4" t="str">
        <f>VLOOKUP(A151,Param!A:B,2,FALSE)</f>
        <v>PERPIGNAN ROUSSILLON TENNIS </v>
      </c>
      <c r="C151" s="2">
        <v>81</v>
      </c>
      <c r="D151" s="2">
        <v>18</v>
      </c>
      <c r="E151" s="2">
        <v>99</v>
      </c>
      <c r="F151" s="5">
        <v>5</v>
      </c>
      <c r="G151" s="5">
        <v>2</v>
      </c>
      <c r="H151" s="5">
        <v>4</v>
      </c>
      <c r="I151" s="5">
        <v>1</v>
      </c>
      <c r="J151" s="5">
        <v>5</v>
      </c>
      <c r="K151" s="5">
        <v>2</v>
      </c>
      <c r="L151" s="5">
        <v>8</v>
      </c>
      <c r="M151" s="5">
        <v>1</v>
      </c>
      <c r="N151" s="5">
        <v>8</v>
      </c>
      <c r="O151" s="5">
        <v>3</v>
      </c>
      <c r="P151" s="5">
        <v>26</v>
      </c>
      <c r="Q151" s="5">
        <v>3</v>
      </c>
      <c r="R151" s="5">
        <v>25</v>
      </c>
      <c r="S151" s="5">
        <v>6</v>
      </c>
      <c r="T151" s="1" t="str">
        <f>VLOOKUP(B151,Param!B:E,4,FALSE)</f>
        <v>Pyrénées orientales</v>
      </c>
      <c r="U151" s="1">
        <f t="shared" si="36"/>
        <v>7</v>
      </c>
      <c r="V151" s="1">
        <f t="shared" si="37"/>
        <v>5</v>
      </c>
      <c r="W151" s="1">
        <f t="shared" si="38"/>
        <v>7</v>
      </c>
      <c r="X151" s="1">
        <f t="shared" si="39"/>
        <v>9</v>
      </c>
      <c r="Y151" s="1">
        <f t="shared" si="40"/>
        <v>11</v>
      </c>
      <c r="Z151" s="1">
        <f t="shared" si="41"/>
        <v>29</v>
      </c>
      <c r="AA151" s="1">
        <f t="shared" si="42"/>
        <v>31</v>
      </c>
      <c r="AC151" s="1">
        <f t="shared" si="43"/>
        <v>81</v>
      </c>
      <c r="AD151" s="1">
        <f t="shared" si="44"/>
        <v>18</v>
      </c>
    </row>
    <row r="152" spans="1:30" ht="15.9" customHeight="1">
      <c r="A152" s="4">
        <v>11660011</v>
      </c>
      <c r="B152" s="4" t="str">
        <f>VLOOKUP(A152,Param!A:B,2,FALSE)</f>
        <v>PERPIGNAN ST GAUDERIQUE TT </v>
      </c>
      <c r="C152" s="2">
        <v>87</v>
      </c>
      <c r="D152" s="2">
        <v>17</v>
      </c>
      <c r="E152" s="2">
        <v>104</v>
      </c>
      <c r="F152" s="5">
        <v>0</v>
      </c>
      <c r="G152" s="5">
        <v>0</v>
      </c>
      <c r="H152" s="5">
        <v>7</v>
      </c>
      <c r="I152" s="5">
        <v>1</v>
      </c>
      <c r="J152" s="5">
        <v>2</v>
      </c>
      <c r="K152" s="5">
        <v>1</v>
      </c>
      <c r="L152" s="5">
        <v>2</v>
      </c>
      <c r="M152" s="5">
        <v>2</v>
      </c>
      <c r="N152" s="5">
        <v>0</v>
      </c>
      <c r="O152" s="5">
        <v>2</v>
      </c>
      <c r="P152" s="5">
        <v>9</v>
      </c>
      <c r="Q152" s="5">
        <v>0</v>
      </c>
      <c r="R152" s="5">
        <v>67</v>
      </c>
      <c r="S152" s="5">
        <v>11</v>
      </c>
      <c r="T152" s="1" t="str">
        <f>VLOOKUP(B152,Param!B:E,4,FALSE)</f>
        <v>Pyrénées orientales</v>
      </c>
      <c r="U152" s="1">
        <f t="shared" si="36"/>
        <v>0</v>
      </c>
      <c r="V152" s="1">
        <f t="shared" si="37"/>
        <v>8</v>
      </c>
      <c r="W152" s="1">
        <f t="shared" si="38"/>
        <v>3</v>
      </c>
      <c r="X152" s="1">
        <f t="shared" si="39"/>
        <v>4</v>
      </c>
      <c r="Y152" s="1">
        <f t="shared" si="40"/>
        <v>2</v>
      </c>
      <c r="Z152" s="1">
        <f t="shared" si="41"/>
        <v>9</v>
      </c>
      <c r="AA152" s="1">
        <f t="shared" si="42"/>
        <v>78</v>
      </c>
      <c r="AC152" s="1">
        <f t="shared" si="43"/>
        <v>87</v>
      </c>
      <c r="AD152" s="1">
        <f t="shared" si="44"/>
        <v>17</v>
      </c>
    </row>
    <row r="153" spans="1:30" ht="15.9" customHeight="1">
      <c r="A153" s="4">
        <v>11660013</v>
      </c>
      <c r="B153" s="4" t="str">
        <f>VLOOKUP(A153,Param!A:B,2,FALSE)</f>
        <v>BOURG MADAME TT</v>
      </c>
      <c r="C153" s="2">
        <v>9</v>
      </c>
      <c r="D153" s="2">
        <v>3</v>
      </c>
      <c r="E153" s="2">
        <v>12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0</v>
      </c>
      <c r="M153" s="5">
        <v>0</v>
      </c>
      <c r="N153" s="5">
        <v>3</v>
      </c>
      <c r="O153" s="5">
        <v>0</v>
      </c>
      <c r="P153" s="5">
        <v>2</v>
      </c>
      <c r="Q153" s="5">
        <v>1</v>
      </c>
      <c r="R153" s="5">
        <v>4</v>
      </c>
      <c r="S153" s="5">
        <v>2</v>
      </c>
      <c r="T153" s="1" t="str">
        <f>VLOOKUP(B153,Param!B:E,4,FALSE)</f>
        <v>Pyrénées orientales</v>
      </c>
      <c r="U153" s="1">
        <f t="shared" si="36"/>
        <v>0</v>
      </c>
      <c r="V153" s="1">
        <f t="shared" si="37"/>
        <v>0</v>
      </c>
      <c r="W153" s="1">
        <f t="shared" si="38"/>
        <v>0</v>
      </c>
      <c r="X153" s="1">
        <f t="shared" si="39"/>
        <v>0</v>
      </c>
      <c r="Y153" s="1">
        <f t="shared" si="40"/>
        <v>3</v>
      </c>
      <c r="Z153" s="1">
        <f t="shared" si="41"/>
        <v>3</v>
      </c>
      <c r="AA153" s="1">
        <f t="shared" si="42"/>
        <v>6</v>
      </c>
      <c r="AC153" s="1">
        <f t="shared" si="43"/>
        <v>9</v>
      </c>
      <c r="AD153" s="1">
        <f t="shared" si="44"/>
        <v>3</v>
      </c>
    </row>
    <row r="154" spans="1:30" ht="15.9" customHeight="1">
      <c r="A154" s="4">
        <v>11660019</v>
      </c>
      <c r="B154" s="4" t="str">
        <f>VLOOKUP(A154,Param!A:B,2,FALSE)</f>
        <v>US TORREILLES US TT</v>
      </c>
      <c r="C154" s="2">
        <v>28</v>
      </c>
      <c r="D154" s="2">
        <v>0</v>
      </c>
      <c r="E154" s="2">
        <v>28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3</v>
      </c>
      <c r="O154" s="5">
        <v>0</v>
      </c>
      <c r="P154" s="5">
        <v>8</v>
      </c>
      <c r="Q154" s="5">
        <v>0</v>
      </c>
      <c r="R154" s="5">
        <v>17</v>
      </c>
      <c r="S154" s="5">
        <v>0</v>
      </c>
      <c r="T154" s="1" t="str">
        <f>VLOOKUP(B154,Param!B:E,4,FALSE)</f>
        <v>Pyrénées orientales</v>
      </c>
      <c r="U154" s="1">
        <f t="shared" si="36"/>
        <v>0</v>
      </c>
      <c r="V154" s="1">
        <f t="shared" si="37"/>
        <v>0</v>
      </c>
      <c r="W154" s="1">
        <f t="shared" si="38"/>
        <v>0</v>
      </c>
      <c r="X154" s="1">
        <f t="shared" si="39"/>
        <v>0</v>
      </c>
      <c r="Y154" s="1">
        <f t="shared" si="40"/>
        <v>3</v>
      </c>
      <c r="Z154" s="1">
        <f t="shared" si="41"/>
        <v>8</v>
      </c>
      <c r="AA154" s="1">
        <f t="shared" si="42"/>
        <v>17</v>
      </c>
      <c r="AC154" s="1">
        <f t="shared" si="43"/>
        <v>28</v>
      </c>
      <c r="AD154" s="1">
        <f t="shared" si="44"/>
        <v>0</v>
      </c>
    </row>
    <row r="155" spans="1:30" ht="15.9" customHeight="1">
      <c r="A155" s="4">
        <v>11660020</v>
      </c>
      <c r="B155" s="4" t="str">
        <f>VLOOKUP(A155,Param!A:B,2,FALSE)</f>
        <v>ARGELES TENNIS DE TABLE</v>
      </c>
      <c r="C155" s="2">
        <v>95</v>
      </c>
      <c r="D155" s="2">
        <v>19</v>
      </c>
      <c r="E155" s="2">
        <v>114</v>
      </c>
      <c r="F155" s="5">
        <v>6</v>
      </c>
      <c r="G155" s="5">
        <v>0</v>
      </c>
      <c r="H155" s="5">
        <v>10</v>
      </c>
      <c r="I155" s="5">
        <v>0</v>
      </c>
      <c r="J155" s="5">
        <v>7</v>
      </c>
      <c r="K155" s="5">
        <v>2</v>
      </c>
      <c r="L155" s="5">
        <v>6</v>
      </c>
      <c r="M155" s="5">
        <v>0</v>
      </c>
      <c r="N155" s="5">
        <v>4</v>
      </c>
      <c r="O155" s="5">
        <v>1</v>
      </c>
      <c r="P155" s="5">
        <v>6</v>
      </c>
      <c r="Q155" s="5">
        <v>0</v>
      </c>
      <c r="R155" s="5">
        <v>56</v>
      </c>
      <c r="S155" s="5">
        <v>16</v>
      </c>
      <c r="T155" s="1" t="str">
        <f>VLOOKUP(B155,Param!B:E,4,FALSE)</f>
        <v>Pyrénées orientales</v>
      </c>
      <c r="U155" s="1">
        <f t="shared" si="36"/>
        <v>6</v>
      </c>
      <c r="V155" s="1">
        <f t="shared" si="37"/>
        <v>10</v>
      </c>
      <c r="W155" s="1">
        <f t="shared" si="38"/>
        <v>9</v>
      </c>
      <c r="X155" s="1">
        <f t="shared" si="39"/>
        <v>6</v>
      </c>
      <c r="Y155" s="1">
        <f t="shared" si="40"/>
        <v>5</v>
      </c>
      <c r="Z155" s="1">
        <f t="shared" si="41"/>
        <v>6</v>
      </c>
      <c r="AA155" s="1">
        <f t="shared" si="42"/>
        <v>72</v>
      </c>
      <c r="AC155" s="1">
        <f t="shared" si="43"/>
        <v>95</v>
      </c>
      <c r="AD155" s="1">
        <f t="shared" si="44"/>
        <v>19</v>
      </c>
    </row>
    <row r="156" spans="1:30" ht="15.9" customHeight="1">
      <c r="A156" s="4">
        <v>11660021</v>
      </c>
      <c r="B156" s="4" t="str">
        <f>VLOOKUP(A156,Param!A:B,2,FALSE)</f>
        <v>TENNIS DE TABLE CLUB LAURENTI</v>
      </c>
      <c r="C156" s="2">
        <v>52</v>
      </c>
      <c r="D156" s="2">
        <v>4</v>
      </c>
      <c r="E156" s="2">
        <v>56</v>
      </c>
      <c r="F156" s="5">
        <v>1</v>
      </c>
      <c r="G156" s="5">
        <v>0</v>
      </c>
      <c r="H156" s="5">
        <v>7</v>
      </c>
      <c r="I156" s="5">
        <v>0</v>
      </c>
      <c r="J156" s="5">
        <v>3</v>
      </c>
      <c r="K156" s="5">
        <v>0</v>
      </c>
      <c r="L156" s="5">
        <v>0</v>
      </c>
      <c r="M156" s="5">
        <v>1</v>
      </c>
      <c r="N156" s="5">
        <v>2</v>
      </c>
      <c r="O156" s="5">
        <v>1</v>
      </c>
      <c r="P156" s="5">
        <v>8</v>
      </c>
      <c r="Q156" s="5">
        <v>2</v>
      </c>
      <c r="R156" s="5">
        <v>31</v>
      </c>
      <c r="S156" s="5">
        <v>0</v>
      </c>
      <c r="T156" s="1" t="str">
        <f>VLOOKUP(B156,Param!B:E,4,FALSE)</f>
        <v>Pyrénées orientales</v>
      </c>
      <c r="U156" s="1">
        <f t="shared" si="36"/>
        <v>1</v>
      </c>
      <c r="V156" s="1">
        <f t="shared" si="37"/>
        <v>7</v>
      </c>
      <c r="W156" s="1">
        <f t="shared" si="38"/>
        <v>3</v>
      </c>
      <c r="X156" s="1">
        <f t="shared" si="39"/>
        <v>1</v>
      </c>
      <c r="Y156" s="1">
        <f t="shared" si="40"/>
        <v>3</v>
      </c>
      <c r="Z156" s="1">
        <f t="shared" si="41"/>
        <v>10</v>
      </c>
      <c r="AA156" s="1">
        <f t="shared" si="42"/>
        <v>31</v>
      </c>
      <c r="AC156" s="1">
        <f t="shared" si="43"/>
        <v>52</v>
      </c>
      <c r="AD156" s="1">
        <f t="shared" si="44"/>
        <v>4</v>
      </c>
    </row>
    <row r="157" spans="1:30" ht="15.9" customHeight="1">
      <c r="A157" s="4">
        <v>11660031</v>
      </c>
      <c r="B157" s="4" t="str">
        <f>VLOOKUP(A157,Param!A:B,2,FALSE)</f>
        <v>ENT VALLESPIR TENNIS DE TABLE</v>
      </c>
      <c r="C157" s="2">
        <v>35</v>
      </c>
      <c r="D157" s="2">
        <v>10</v>
      </c>
      <c r="E157" s="2">
        <v>45</v>
      </c>
      <c r="F157" s="5">
        <v>2</v>
      </c>
      <c r="G157" s="5">
        <v>1</v>
      </c>
      <c r="H157" s="5">
        <v>5</v>
      </c>
      <c r="I157" s="5">
        <v>0</v>
      </c>
      <c r="J157" s="5">
        <v>6</v>
      </c>
      <c r="K157" s="5">
        <v>1</v>
      </c>
      <c r="L157" s="5">
        <v>13</v>
      </c>
      <c r="M157" s="5">
        <v>0</v>
      </c>
      <c r="N157" s="5">
        <v>0</v>
      </c>
      <c r="O157" s="5">
        <v>0</v>
      </c>
      <c r="P157" s="5">
        <v>0</v>
      </c>
      <c r="Q157" s="5">
        <v>0</v>
      </c>
      <c r="R157" s="5">
        <v>9</v>
      </c>
      <c r="S157" s="5">
        <v>8</v>
      </c>
      <c r="T157" s="1" t="str">
        <f>VLOOKUP(B157,Param!B:E,4,FALSE)</f>
        <v>Pyrénées orientales</v>
      </c>
      <c r="U157" s="1">
        <f t="shared" si="36"/>
        <v>3</v>
      </c>
      <c r="V157" s="1">
        <f t="shared" si="37"/>
        <v>5</v>
      </c>
      <c r="W157" s="1">
        <f t="shared" si="38"/>
        <v>7</v>
      </c>
      <c r="X157" s="1">
        <f t="shared" si="39"/>
        <v>13</v>
      </c>
      <c r="Y157" s="1">
        <f t="shared" si="40"/>
        <v>0</v>
      </c>
      <c r="Z157" s="1">
        <f t="shared" si="41"/>
        <v>0</v>
      </c>
      <c r="AA157" s="1">
        <f t="shared" si="42"/>
        <v>17</v>
      </c>
      <c r="AC157" s="1">
        <f t="shared" si="43"/>
        <v>35</v>
      </c>
      <c r="AD157" s="1">
        <f t="shared" si="44"/>
        <v>10</v>
      </c>
    </row>
    <row r="158" spans="1:30" ht="15.9" customHeight="1">
      <c r="A158" s="4">
        <v>11660032</v>
      </c>
      <c r="B158" s="4" t="str">
        <f>VLOOKUP(A158,Param!A:B,2,FALSE)</f>
        <v>MILLAS TENNIS DE TABLE</v>
      </c>
      <c r="C158" s="2">
        <v>36</v>
      </c>
      <c r="D158" s="2">
        <v>4</v>
      </c>
      <c r="E158" s="2">
        <v>40</v>
      </c>
      <c r="F158" s="5">
        <v>2</v>
      </c>
      <c r="G158" s="5">
        <v>0</v>
      </c>
      <c r="H158" s="5">
        <v>5</v>
      </c>
      <c r="I158" s="5">
        <v>0</v>
      </c>
      <c r="J158" s="5">
        <v>6</v>
      </c>
      <c r="K158" s="5">
        <v>1</v>
      </c>
      <c r="L158" s="5">
        <v>1</v>
      </c>
      <c r="M158" s="5">
        <v>1</v>
      </c>
      <c r="N158" s="5">
        <v>1</v>
      </c>
      <c r="O158" s="5">
        <v>0</v>
      </c>
      <c r="P158" s="5">
        <v>3</v>
      </c>
      <c r="Q158" s="5">
        <v>1</v>
      </c>
      <c r="R158" s="5">
        <v>18</v>
      </c>
      <c r="S158" s="5">
        <v>1</v>
      </c>
      <c r="T158" s="1" t="str">
        <f>VLOOKUP(B158,Param!B:E,4,FALSE)</f>
        <v>Pyrénées orientales</v>
      </c>
      <c r="U158" s="1">
        <f t="shared" si="36"/>
        <v>2</v>
      </c>
      <c r="V158" s="1">
        <f t="shared" si="37"/>
        <v>5</v>
      </c>
      <c r="W158" s="1">
        <f t="shared" si="38"/>
        <v>7</v>
      </c>
      <c r="X158" s="1">
        <f t="shared" si="39"/>
        <v>2</v>
      </c>
      <c r="Y158" s="1">
        <f t="shared" si="40"/>
        <v>1</v>
      </c>
      <c r="Z158" s="1">
        <f t="shared" si="41"/>
        <v>4</v>
      </c>
      <c r="AA158" s="1">
        <f t="shared" si="42"/>
        <v>19</v>
      </c>
      <c r="AC158" s="1">
        <f t="shared" si="43"/>
        <v>36</v>
      </c>
      <c r="AD158" s="1">
        <f t="shared" si="44"/>
        <v>4</v>
      </c>
    </row>
    <row r="159" spans="1:30" ht="15.9" customHeight="1">
      <c r="A159" s="4">
        <v>11660041</v>
      </c>
      <c r="B159" s="4" t="str">
        <f>VLOOKUP(A159,Param!A:B,2,FALSE)</f>
        <v>PRADES CONFLENT CANIGO TT</v>
      </c>
      <c r="C159" s="2">
        <v>68</v>
      </c>
      <c r="D159" s="2">
        <v>15</v>
      </c>
      <c r="E159" s="2">
        <v>83</v>
      </c>
      <c r="F159" s="5">
        <v>3</v>
      </c>
      <c r="G159" s="5">
        <v>0</v>
      </c>
      <c r="H159" s="5">
        <v>7</v>
      </c>
      <c r="I159" s="5">
        <v>3</v>
      </c>
      <c r="J159" s="5">
        <v>7</v>
      </c>
      <c r="K159" s="5">
        <v>0</v>
      </c>
      <c r="L159" s="5">
        <v>3</v>
      </c>
      <c r="M159" s="5">
        <v>1</v>
      </c>
      <c r="N159" s="5">
        <v>0</v>
      </c>
      <c r="O159" s="5">
        <v>0</v>
      </c>
      <c r="P159" s="5">
        <v>13</v>
      </c>
      <c r="Q159" s="5">
        <v>4</v>
      </c>
      <c r="R159" s="5">
        <v>35</v>
      </c>
      <c r="S159" s="5">
        <v>7</v>
      </c>
      <c r="T159" s="1" t="str">
        <f>VLOOKUP(B159,Param!B:E,4,FALSE)</f>
        <v>Pyrénées orientales</v>
      </c>
      <c r="U159" s="1">
        <f t="shared" si="36"/>
        <v>3</v>
      </c>
      <c r="V159" s="1">
        <f t="shared" si="37"/>
        <v>10</v>
      </c>
      <c r="W159" s="1">
        <f t="shared" si="38"/>
        <v>7</v>
      </c>
      <c r="X159" s="1">
        <f t="shared" si="39"/>
        <v>4</v>
      </c>
      <c r="Y159" s="1">
        <f t="shared" si="40"/>
        <v>0</v>
      </c>
      <c r="Z159" s="1">
        <f t="shared" si="41"/>
        <v>17</v>
      </c>
      <c r="AA159" s="1">
        <f t="shared" si="42"/>
        <v>42</v>
      </c>
      <c r="AC159" s="1">
        <f t="shared" si="43"/>
        <v>68</v>
      </c>
      <c r="AD159" s="1">
        <f t="shared" si="44"/>
        <v>15</v>
      </c>
    </row>
    <row r="160" spans="1:30" ht="15.9" customHeight="1">
      <c r="A160" s="4">
        <v>11660043</v>
      </c>
      <c r="B160" s="4" t="str">
        <f>VLOOKUP(A160,Param!A:B,2,FALSE)</f>
        <v>ILLENC TENNIS DE TABLE</v>
      </c>
      <c r="C160" s="2">
        <v>19</v>
      </c>
      <c r="D160" s="2">
        <v>5</v>
      </c>
      <c r="E160" s="2">
        <v>24</v>
      </c>
      <c r="F160" s="5">
        <v>3</v>
      </c>
      <c r="G160" s="5">
        <v>1</v>
      </c>
      <c r="H160" s="5">
        <v>1</v>
      </c>
      <c r="I160" s="5">
        <v>1</v>
      </c>
      <c r="J160" s="5">
        <v>1</v>
      </c>
      <c r="K160" s="5">
        <v>0</v>
      </c>
      <c r="L160" s="5">
        <v>3</v>
      </c>
      <c r="M160" s="5">
        <v>0</v>
      </c>
      <c r="N160" s="5">
        <v>0</v>
      </c>
      <c r="O160" s="5">
        <v>0</v>
      </c>
      <c r="P160" s="5">
        <v>5</v>
      </c>
      <c r="Q160" s="5">
        <v>0</v>
      </c>
      <c r="R160" s="5">
        <v>6</v>
      </c>
      <c r="S160" s="5">
        <v>3</v>
      </c>
      <c r="T160" s="1" t="str">
        <f>VLOOKUP(B160,Param!B:E,4,FALSE)</f>
        <v>Pyrénées orientales</v>
      </c>
      <c r="U160" s="1">
        <f t="shared" si="36"/>
        <v>4</v>
      </c>
      <c r="V160" s="1">
        <f t="shared" si="37"/>
        <v>2</v>
      </c>
      <c r="W160" s="1">
        <f t="shared" si="38"/>
        <v>1</v>
      </c>
      <c r="X160" s="1">
        <f t="shared" si="39"/>
        <v>3</v>
      </c>
      <c r="Y160" s="1">
        <f t="shared" si="40"/>
        <v>0</v>
      </c>
      <c r="Z160" s="1">
        <f t="shared" si="41"/>
        <v>5</v>
      </c>
      <c r="AA160" s="1">
        <f t="shared" si="42"/>
        <v>9</v>
      </c>
      <c r="AC160" s="1">
        <f t="shared" si="43"/>
        <v>19</v>
      </c>
      <c r="AD160" s="1">
        <f t="shared" si="44"/>
        <v>5</v>
      </c>
    </row>
    <row r="161" spans="1:30" ht="15.9" customHeight="1">
      <c r="A161" s="4">
        <v>11810001</v>
      </c>
      <c r="B161" s="4" t="str">
        <f>VLOOKUP(A161,Param!A:B,2,FALSE)</f>
        <v>ASPTT ALBI tennis de table</v>
      </c>
      <c r="C161" s="2">
        <v>215</v>
      </c>
      <c r="D161" s="2">
        <v>42</v>
      </c>
      <c r="E161" s="2">
        <v>257</v>
      </c>
      <c r="F161" s="5">
        <v>18</v>
      </c>
      <c r="G161" s="5">
        <v>3</v>
      </c>
      <c r="H161" s="5">
        <v>21</v>
      </c>
      <c r="I161" s="5">
        <v>4</v>
      </c>
      <c r="J161" s="5">
        <v>29</v>
      </c>
      <c r="K161" s="5">
        <v>1</v>
      </c>
      <c r="L161" s="5">
        <v>22</v>
      </c>
      <c r="M161" s="5">
        <v>1</v>
      </c>
      <c r="N161" s="5">
        <v>10</v>
      </c>
      <c r="O161" s="5">
        <v>1</v>
      </c>
      <c r="P161" s="5">
        <v>32</v>
      </c>
      <c r="Q161" s="5">
        <v>1</v>
      </c>
      <c r="R161" s="5">
        <v>83</v>
      </c>
      <c r="S161" s="5">
        <v>31</v>
      </c>
      <c r="T161" s="1" t="str">
        <f>VLOOKUP(B161,Param!B:E,4,FALSE)</f>
        <v>Tarn</v>
      </c>
      <c r="U161" s="1">
        <f t="shared" si="36"/>
        <v>21</v>
      </c>
      <c r="V161" s="1">
        <f t="shared" si="37"/>
        <v>25</v>
      </c>
      <c r="W161" s="1">
        <f t="shared" si="38"/>
        <v>30</v>
      </c>
      <c r="X161" s="1">
        <f t="shared" si="39"/>
        <v>23</v>
      </c>
      <c r="Y161" s="1">
        <f t="shared" si="40"/>
        <v>11</v>
      </c>
      <c r="Z161" s="1">
        <f t="shared" si="41"/>
        <v>33</v>
      </c>
      <c r="AA161" s="1">
        <f t="shared" si="42"/>
        <v>114</v>
      </c>
      <c r="AC161" s="1">
        <f t="shared" si="43"/>
        <v>215</v>
      </c>
      <c r="AD161" s="1">
        <f t="shared" si="44"/>
        <v>42</v>
      </c>
    </row>
    <row r="162" spans="1:30" ht="15.9" customHeight="1">
      <c r="A162" s="4">
        <v>11810003</v>
      </c>
      <c r="B162" s="4" t="str">
        <f>VLOOKUP(A162,Param!A:B,2,FALSE)</f>
        <v>U.P.MAZAMETAINE</v>
      </c>
      <c r="C162" s="2">
        <v>38</v>
      </c>
      <c r="D162" s="2">
        <v>7</v>
      </c>
      <c r="E162" s="2">
        <v>45</v>
      </c>
      <c r="F162" s="5">
        <v>0</v>
      </c>
      <c r="G162" s="5">
        <v>1</v>
      </c>
      <c r="H162" s="5">
        <v>3</v>
      </c>
      <c r="I162" s="5">
        <v>0</v>
      </c>
      <c r="J162" s="5">
        <v>3</v>
      </c>
      <c r="K162" s="5">
        <v>0</v>
      </c>
      <c r="L162" s="5">
        <v>6</v>
      </c>
      <c r="M162" s="5">
        <v>0</v>
      </c>
      <c r="N162" s="5">
        <v>2</v>
      </c>
      <c r="O162" s="5">
        <v>0</v>
      </c>
      <c r="P162" s="5">
        <v>1</v>
      </c>
      <c r="Q162" s="5">
        <v>0</v>
      </c>
      <c r="R162" s="5">
        <v>23</v>
      </c>
      <c r="S162" s="5">
        <v>6</v>
      </c>
      <c r="T162" s="1" t="str">
        <f>VLOOKUP(B162,Param!B:E,4,FALSE)</f>
        <v>Tarn</v>
      </c>
      <c r="U162" s="1">
        <f t="shared" si="36"/>
        <v>1</v>
      </c>
      <c r="V162" s="1">
        <f t="shared" si="37"/>
        <v>3</v>
      </c>
      <c r="W162" s="1">
        <f t="shared" si="38"/>
        <v>3</v>
      </c>
      <c r="X162" s="1">
        <f t="shared" si="39"/>
        <v>6</v>
      </c>
      <c r="Y162" s="1">
        <f t="shared" si="40"/>
        <v>2</v>
      </c>
      <c r="Z162" s="1">
        <f t="shared" si="41"/>
        <v>1</v>
      </c>
      <c r="AA162" s="1">
        <f t="shared" si="42"/>
        <v>29</v>
      </c>
      <c r="AC162" s="1">
        <f t="shared" si="43"/>
        <v>38</v>
      </c>
      <c r="AD162" s="1">
        <f t="shared" si="44"/>
        <v>7</v>
      </c>
    </row>
    <row r="163" spans="1:30" ht="15.9" customHeight="1">
      <c r="A163" s="4">
        <v>11810008</v>
      </c>
      <c r="B163" s="4" t="str">
        <f>VLOOKUP(A163,Param!A:B,2,FALSE)</f>
        <v>U.S. CARMAUX TT</v>
      </c>
      <c r="C163" s="2">
        <v>74</v>
      </c>
      <c r="D163" s="2">
        <v>27</v>
      </c>
      <c r="E163" s="2">
        <v>101</v>
      </c>
      <c r="F163" s="5">
        <v>4</v>
      </c>
      <c r="G163" s="5">
        <v>2</v>
      </c>
      <c r="H163" s="5">
        <v>9</v>
      </c>
      <c r="I163" s="5">
        <v>2</v>
      </c>
      <c r="J163" s="5">
        <v>9</v>
      </c>
      <c r="K163" s="5">
        <v>0</v>
      </c>
      <c r="L163" s="5">
        <v>6</v>
      </c>
      <c r="M163" s="5">
        <v>1</v>
      </c>
      <c r="N163" s="5">
        <v>0</v>
      </c>
      <c r="O163" s="5">
        <v>2</v>
      </c>
      <c r="P163" s="5">
        <v>15</v>
      </c>
      <c r="Q163" s="5">
        <v>1</v>
      </c>
      <c r="R163" s="5">
        <v>31</v>
      </c>
      <c r="S163" s="5">
        <v>19</v>
      </c>
      <c r="T163" s="1" t="str">
        <f>VLOOKUP(B163,Param!B:E,4,FALSE)</f>
        <v>Tarn</v>
      </c>
      <c r="U163" s="1">
        <f t="shared" ref="U163:U179" si="45">F163+G163</f>
        <v>6</v>
      </c>
      <c r="V163" s="1">
        <f t="shared" ref="V163:V179" si="46">I163+H163</f>
        <v>11</v>
      </c>
      <c r="W163" s="1">
        <f t="shared" ref="W163:W179" si="47">J163+K163</f>
        <v>9</v>
      </c>
      <c r="X163" s="1">
        <f t="shared" ref="X163:X179" si="48">L163+M163</f>
        <v>7</v>
      </c>
      <c r="Y163" s="1">
        <f t="shared" ref="Y163:Y179" si="49">N163+O163</f>
        <v>2</v>
      </c>
      <c r="Z163" s="1">
        <f t="shared" ref="Z163:Z179" si="50">P163+Q163</f>
        <v>16</v>
      </c>
      <c r="AA163" s="1">
        <f t="shared" ref="AA163:AA179" si="51">R163+S163</f>
        <v>50</v>
      </c>
      <c r="AC163" s="1">
        <f t="shared" ref="AC163:AC179" si="52">C163</f>
        <v>74</v>
      </c>
      <c r="AD163" s="1">
        <f t="shared" ref="AD163:AD179" si="53">D163</f>
        <v>27</v>
      </c>
    </row>
    <row r="164" spans="1:30" ht="15.9" customHeight="1">
      <c r="A164" s="4">
        <v>11810013</v>
      </c>
      <c r="B164" s="4" t="str">
        <f>VLOOKUP(A164,Param!A:B,2,FALSE)</f>
        <v>F L E P  LACABAREDE</v>
      </c>
      <c r="C164" s="2">
        <v>29</v>
      </c>
      <c r="D164" s="2">
        <v>9</v>
      </c>
      <c r="E164" s="2">
        <v>38</v>
      </c>
      <c r="F164" s="5">
        <v>0</v>
      </c>
      <c r="G164" s="5">
        <v>0</v>
      </c>
      <c r="H164" s="5">
        <v>2</v>
      </c>
      <c r="I164" s="5">
        <v>2</v>
      </c>
      <c r="J164" s="5">
        <v>1</v>
      </c>
      <c r="K164" s="5">
        <v>1</v>
      </c>
      <c r="L164" s="5">
        <v>4</v>
      </c>
      <c r="M164" s="5">
        <v>2</v>
      </c>
      <c r="N164" s="5">
        <v>1</v>
      </c>
      <c r="O164" s="5">
        <v>0</v>
      </c>
      <c r="P164" s="5">
        <v>5</v>
      </c>
      <c r="Q164" s="5">
        <v>0</v>
      </c>
      <c r="R164" s="5">
        <v>16</v>
      </c>
      <c r="S164" s="5">
        <v>4</v>
      </c>
      <c r="T164" s="1" t="str">
        <f>VLOOKUP(B164,Param!B:E,4,FALSE)</f>
        <v>Tarn</v>
      </c>
      <c r="U164" s="1">
        <f t="shared" si="45"/>
        <v>0</v>
      </c>
      <c r="V164" s="1">
        <f t="shared" si="46"/>
        <v>4</v>
      </c>
      <c r="W164" s="1">
        <f t="shared" si="47"/>
        <v>2</v>
      </c>
      <c r="X164" s="1">
        <f t="shared" si="48"/>
        <v>6</v>
      </c>
      <c r="Y164" s="1">
        <f t="shared" si="49"/>
        <v>1</v>
      </c>
      <c r="Z164" s="1">
        <f t="shared" si="50"/>
        <v>5</v>
      </c>
      <c r="AA164" s="1">
        <f t="shared" si="51"/>
        <v>20</v>
      </c>
      <c r="AC164" s="1">
        <f t="shared" si="52"/>
        <v>29</v>
      </c>
      <c r="AD164" s="1">
        <f t="shared" si="53"/>
        <v>9</v>
      </c>
    </row>
    <row r="165" spans="1:30" ht="15.9" customHeight="1">
      <c r="A165" s="4">
        <v>11810015</v>
      </c>
      <c r="B165" s="4" t="str">
        <f>VLOOKUP(A165,Param!A:B,2,FALSE)</f>
        <v>PING ST PAULAIS</v>
      </c>
      <c r="C165" s="2">
        <v>168</v>
      </c>
      <c r="D165" s="2">
        <v>61</v>
      </c>
      <c r="E165" s="2">
        <v>229</v>
      </c>
      <c r="F165" s="5">
        <v>19</v>
      </c>
      <c r="G165" s="5">
        <v>6</v>
      </c>
      <c r="H165" s="5">
        <v>18</v>
      </c>
      <c r="I165" s="5">
        <v>8</v>
      </c>
      <c r="J165" s="5">
        <v>21</v>
      </c>
      <c r="K165" s="5">
        <v>9</v>
      </c>
      <c r="L165" s="5">
        <v>14</v>
      </c>
      <c r="M165" s="5">
        <v>2</v>
      </c>
      <c r="N165" s="5">
        <v>11</v>
      </c>
      <c r="O165" s="5">
        <v>4</v>
      </c>
      <c r="P165" s="5">
        <v>23</v>
      </c>
      <c r="Q165" s="5">
        <v>6</v>
      </c>
      <c r="R165" s="5">
        <v>62</v>
      </c>
      <c r="S165" s="5">
        <v>26</v>
      </c>
      <c r="T165" s="1" t="str">
        <f>VLOOKUP(B165,Param!B:E,4,FALSE)</f>
        <v>Tarn</v>
      </c>
      <c r="U165" s="1">
        <f t="shared" si="45"/>
        <v>25</v>
      </c>
      <c r="V165" s="1">
        <f t="shared" si="46"/>
        <v>26</v>
      </c>
      <c r="W165" s="1">
        <f t="shared" si="47"/>
        <v>30</v>
      </c>
      <c r="X165" s="1">
        <f t="shared" si="48"/>
        <v>16</v>
      </c>
      <c r="Y165" s="1">
        <f t="shared" si="49"/>
        <v>15</v>
      </c>
      <c r="Z165" s="1">
        <f t="shared" si="50"/>
        <v>29</v>
      </c>
      <c r="AA165" s="1">
        <f t="shared" si="51"/>
        <v>88</v>
      </c>
      <c r="AC165" s="1">
        <f t="shared" si="52"/>
        <v>168</v>
      </c>
      <c r="AD165" s="1">
        <f t="shared" si="53"/>
        <v>61</v>
      </c>
    </row>
    <row r="166" spans="1:30" ht="15.9" customHeight="1">
      <c r="A166" s="4">
        <v>11810024</v>
      </c>
      <c r="B166" s="4" t="str">
        <f>VLOOKUP(A166,Param!A:B,2,FALSE)</f>
        <v>CASTRES TARN-SUD TT</v>
      </c>
      <c r="C166" s="2">
        <v>63</v>
      </c>
      <c r="D166" s="2">
        <v>17</v>
      </c>
      <c r="E166" s="2">
        <v>80</v>
      </c>
      <c r="F166" s="5">
        <v>2</v>
      </c>
      <c r="G166" s="5">
        <v>1</v>
      </c>
      <c r="H166" s="5">
        <v>2</v>
      </c>
      <c r="I166" s="5">
        <v>1</v>
      </c>
      <c r="J166" s="5">
        <v>9</v>
      </c>
      <c r="K166" s="5">
        <v>2</v>
      </c>
      <c r="L166" s="5">
        <v>9</v>
      </c>
      <c r="M166" s="5">
        <v>1</v>
      </c>
      <c r="N166" s="5">
        <v>2</v>
      </c>
      <c r="O166" s="5">
        <v>0</v>
      </c>
      <c r="P166" s="5">
        <v>8</v>
      </c>
      <c r="Q166" s="5">
        <v>2</v>
      </c>
      <c r="R166" s="5">
        <v>31</v>
      </c>
      <c r="S166" s="5">
        <v>10</v>
      </c>
      <c r="T166" s="1" t="str">
        <f>VLOOKUP(B166,Param!B:E,4,FALSE)</f>
        <v>Tarn</v>
      </c>
      <c r="U166" s="1">
        <f t="shared" si="45"/>
        <v>3</v>
      </c>
      <c r="V166" s="1">
        <f t="shared" si="46"/>
        <v>3</v>
      </c>
      <c r="W166" s="1">
        <f t="shared" si="47"/>
        <v>11</v>
      </c>
      <c r="X166" s="1">
        <f t="shared" si="48"/>
        <v>10</v>
      </c>
      <c r="Y166" s="1">
        <f t="shared" si="49"/>
        <v>2</v>
      </c>
      <c r="Z166" s="1">
        <f t="shared" si="50"/>
        <v>10</v>
      </c>
      <c r="AA166" s="1">
        <f t="shared" si="51"/>
        <v>41</v>
      </c>
      <c r="AC166" s="1">
        <f t="shared" si="52"/>
        <v>63</v>
      </c>
      <c r="AD166" s="1">
        <f t="shared" si="53"/>
        <v>17</v>
      </c>
    </row>
    <row r="167" spans="1:30" ht="15.9" customHeight="1">
      <c r="A167" s="4">
        <v>11810028</v>
      </c>
      <c r="B167" s="4" t="str">
        <f>VLOOKUP(A167,Param!A:B,2,FALSE)</f>
        <v>Tennis de Table PAYS GAILLACOIS</v>
      </c>
      <c r="C167" s="2">
        <v>219</v>
      </c>
      <c r="D167" s="2">
        <v>66</v>
      </c>
      <c r="E167" s="2">
        <v>285</v>
      </c>
      <c r="F167" s="5">
        <v>12</v>
      </c>
      <c r="G167" s="5">
        <v>2</v>
      </c>
      <c r="H167" s="5">
        <v>29</v>
      </c>
      <c r="I167" s="5">
        <v>5</v>
      </c>
      <c r="J167" s="5">
        <v>25</v>
      </c>
      <c r="K167" s="5">
        <v>1</v>
      </c>
      <c r="L167" s="5">
        <v>17</v>
      </c>
      <c r="M167" s="5">
        <v>2</v>
      </c>
      <c r="N167" s="5">
        <v>6</v>
      </c>
      <c r="O167" s="5">
        <v>1</v>
      </c>
      <c r="P167" s="5">
        <v>17</v>
      </c>
      <c r="Q167" s="5">
        <v>5</v>
      </c>
      <c r="R167" s="5">
        <v>113</v>
      </c>
      <c r="S167" s="5">
        <v>50</v>
      </c>
      <c r="T167" s="1" t="str">
        <f>VLOOKUP(B167,Param!B:E,4,FALSE)</f>
        <v>Tarn</v>
      </c>
      <c r="U167" s="1">
        <f t="shared" si="45"/>
        <v>14</v>
      </c>
      <c r="V167" s="1">
        <f t="shared" si="46"/>
        <v>34</v>
      </c>
      <c r="W167" s="1">
        <f t="shared" si="47"/>
        <v>26</v>
      </c>
      <c r="X167" s="1">
        <f t="shared" si="48"/>
        <v>19</v>
      </c>
      <c r="Y167" s="1">
        <f t="shared" si="49"/>
        <v>7</v>
      </c>
      <c r="Z167" s="1">
        <f t="shared" si="50"/>
        <v>22</v>
      </c>
      <c r="AA167" s="1">
        <f t="shared" si="51"/>
        <v>163</v>
      </c>
      <c r="AC167" s="1">
        <f t="shared" si="52"/>
        <v>219</v>
      </c>
      <c r="AD167" s="1">
        <f t="shared" si="53"/>
        <v>66</v>
      </c>
    </row>
    <row r="168" spans="1:30" ht="15.9" customHeight="1">
      <c r="A168" s="4">
        <v>11810033</v>
      </c>
      <c r="B168" s="4" t="str">
        <f>VLOOKUP(A168,Param!A:B,2,FALSE)</f>
        <v>LABRUGUIERE FUN PING</v>
      </c>
      <c r="C168" s="2">
        <v>65</v>
      </c>
      <c r="D168" s="2">
        <v>17</v>
      </c>
      <c r="E168" s="2">
        <v>82</v>
      </c>
      <c r="F168" s="5">
        <v>6</v>
      </c>
      <c r="G168" s="5">
        <v>1</v>
      </c>
      <c r="H168" s="5">
        <v>5</v>
      </c>
      <c r="I168" s="5">
        <v>3</v>
      </c>
      <c r="J168" s="5">
        <v>12</v>
      </c>
      <c r="K168" s="5">
        <v>0</v>
      </c>
      <c r="L168" s="5">
        <v>2</v>
      </c>
      <c r="M168" s="5">
        <v>1</v>
      </c>
      <c r="N168" s="5">
        <v>4</v>
      </c>
      <c r="O168" s="5">
        <v>0</v>
      </c>
      <c r="P168" s="5">
        <v>7</v>
      </c>
      <c r="Q168" s="5">
        <v>2</v>
      </c>
      <c r="R168" s="5">
        <v>29</v>
      </c>
      <c r="S168" s="5">
        <v>10</v>
      </c>
      <c r="T168" s="1" t="str">
        <f>VLOOKUP(B168,Param!B:E,4,FALSE)</f>
        <v>Tarn</v>
      </c>
      <c r="U168" s="1">
        <f t="shared" si="45"/>
        <v>7</v>
      </c>
      <c r="V168" s="1">
        <f t="shared" si="46"/>
        <v>8</v>
      </c>
      <c r="W168" s="1">
        <f t="shared" si="47"/>
        <v>12</v>
      </c>
      <c r="X168" s="1">
        <f t="shared" si="48"/>
        <v>3</v>
      </c>
      <c r="Y168" s="1">
        <f t="shared" si="49"/>
        <v>4</v>
      </c>
      <c r="Z168" s="1">
        <f t="shared" si="50"/>
        <v>9</v>
      </c>
      <c r="AA168" s="1">
        <f t="shared" si="51"/>
        <v>39</v>
      </c>
      <c r="AC168" s="1">
        <f t="shared" si="52"/>
        <v>65</v>
      </c>
      <c r="AD168" s="1">
        <f t="shared" si="53"/>
        <v>17</v>
      </c>
    </row>
    <row r="169" spans="1:30" ht="15.9" customHeight="1">
      <c r="A169" s="4">
        <v>11810034</v>
      </c>
      <c r="B169" s="4" t="str">
        <f>VLOOKUP(A169,Param!A:B,2,FALSE)</f>
        <v>TENNIS DE TABLE GRAULHET</v>
      </c>
      <c r="C169" s="2">
        <v>36</v>
      </c>
      <c r="D169" s="2">
        <v>4</v>
      </c>
      <c r="E169" s="2">
        <v>40</v>
      </c>
      <c r="F169" s="5">
        <v>0</v>
      </c>
      <c r="G169" s="5">
        <v>0</v>
      </c>
      <c r="H169" s="5">
        <v>9</v>
      </c>
      <c r="I169" s="5">
        <v>1</v>
      </c>
      <c r="J169" s="5">
        <v>7</v>
      </c>
      <c r="K169" s="5">
        <v>1</v>
      </c>
      <c r="L169" s="5">
        <v>3</v>
      </c>
      <c r="M169" s="5">
        <v>0</v>
      </c>
      <c r="N169" s="5">
        <v>1</v>
      </c>
      <c r="O169" s="5">
        <v>0</v>
      </c>
      <c r="P169" s="5">
        <v>3</v>
      </c>
      <c r="Q169" s="5">
        <v>1</v>
      </c>
      <c r="R169" s="5">
        <v>13</v>
      </c>
      <c r="S169" s="5">
        <v>1</v>
      </c>
      <c r="T169" s="1" t="str">
        <f>VLOOKUP(B169,Param!B:E,4,FALSE)</f>
        <v>Tarn</v>
      </c>
      <c r="U169" s="1">
        <f t="shared" si="45"/>
        <v>0</v>
      </c>
      <c r="V169" s="1">
        <f t="shared" si="46"/>
        <v>10</v>
      </c>
      <c r="W169" s="1">
        <f t="shared" si="47"/>
        <v>8</v>
      </c>
      <c r="X169" s="1">
        <f t="shared" si="48"/>
        <v>3</v>
      </c>
      <c r="Y169" s="1">
        <f t="shared" si="49"/>
        <v>1</v>
      </c>
      <c r="Z169" s="1">
        <f t="shared" si="50"/>
        <v>4</v>
      </c>
      <c r="AA169" s="1">
        <f t="shared" si="51"/>
        <v>14</v>
      </c>
      <c r="AC169" s="1">
        <f t="shared" si="52"/>
        <v>36</v>
      </c>
      <c r="AD169" s="1">
        <f t="shared" si="53"/>
        <v>4</v>
      </c>
    </row>
    <row r="170" spans="1:30" ht="15.9" customHeight="1">
      <c r="A170" s="4">
        <v>11820007</v>
      </c>
      <c r="B170" s="4" t="str">
        <f>VLOOKUP(A170,Param!A:B,2,FALSE)</f>
        <v>PPC CAUSSADAIS</v>
      </c>
      <c r="C170" s="2">
        <v>108</v>
      </c>
      <c r="D170" s="2">
        <v>10</v>
      </c>
      <c r="E170" s="2">
        <v>118</v>
      </c>
      <c r="F170" s="5">
        <v>9</v>
      </c>
      <c r="G170" s="5">
        <v>2</v>
      </c>
      <c r="H170" s="5">
        <v>13</v>
      </c>
      <c r="I170" s="5">
        <v>0</v>
      </c>
      <c r="J170" s="5">
        <v>25</v>
      </c>
      <c r="K170" s="5">
        <v>0</v>
      </c>
      <c r="L170" s="5">
        <v>9</v>
      </c>
      <c r="M170" s="5">
        <v>1</v>
      </c>
      <c r="N170" s="5">
        <v>5</v>
      </c>
      <c r="O170" s="5">
        <v>0</v>
      </c>
      <c r="P170" s="5">
        <v>9</v>
      </c>
      <c r="Q170" s="5">
        <v>1</v>
      </c>
      <c r="R170" s="5">
        <v>38</v>
      </c>
      <c r="S170" s="5">
        <v>6</v>
      </c>
      <c r="T170" s="1" t="str">
        <f>VLOOKUP(B170,Param!B:E,4,FALSE)</f>
        <v>Tarn et Garonne</v>
      </c>
      <c r="U170" s="1">
        <f t="shared" si="45"/>
        <v>11</v>
      </c>
      <c r="V170" s="1">
        <f t="shared" si="46"/>
        <v>13</v>
      </c>
      <c r="W170" s="1">
        <f t="shared" si="47"/>
        <v>25</v>
      </c>
      <c r="X170" s="1">
        <f t="shared" si="48"/>
        <v>10</v>
      </c>
      <c r="Y170" s="1">
        <f t="shared" si="49"/>
        <v>5</v>
      </c>
      <c r="Z170" s="1">
        <f t="shared" si="50"/>
        <v>10</v>
      </c>
      <c r="AA170" s="1">
        <f t="shared" si="51"/>
        <v>44</v>
      </c>
      <c r="AC170" s="1">
        <f t="shared" si="52"/>
        <v>108</v>
      </c>
      <c r="AD170" s="1">
        <f t="shared" si="53"/>
        <v>10</v>
      </c>
    </row>
    <row r="171" spans="1:30" ht="15.9" customHeight="1">
      <c r="A171" s="4">
        <v>11820008</v>
      </c>
      <c r="B171" s="4" t="str">
        <f>VLOOKUP(A171,Param!A:B,2,FALSE)</f>
        <v>U.S.MONTAUBAN T.T.</v>
      </c>
      <c r="C171" s="2">
        <v>194</v>
      </c>
      <c r="D171" s="2">
        <v>57</v>
      </c>
      <c r="E171" s="2">
        <v>251</v>
      </c>
      <c r="F171" s="5">
        <v>35</v>
      </c>
      <c r="G171" s="5">
        <v>23</v>
      </c>
      <c r="H171" s="5">
        <v>47</v>
      </c>
      <c r="I171" s="5">
        <v>24</v>
      </c>
      <c r="J171" s="5">
        <v>23</v>
      </c>
      <c r="K171" s="5">
        <v>3</v>
      </c>
      <c r="L171" s="5">
        <v>20</v>
      </c>
      <c r="M171" s="5">
        <v>1</v>
      </c>
      <c r="N171" s="5">
        <v>12</v>
      </c>
      <c r="O171" s="5">
        <v>1</v>
      </c>
      <c r="P171" s="5">
        <v>21</v>
      </c>
      <c r="Q171" s="5">
        <v>3</v>
      </c>
      <c r="R171" s="5">
        <v>36</v>
      </c>
      <c r="S171" s="5">
        <v>2</v>
      </c>
      <c r="T171" s="1" t="str">
        <f>VLOOKUP(B171,Param!B:E,4,FALSE)</f>
        <v>Tarn et Garonne</v>
      </c>
      <c r="U171" s="1">
        <f t="shared" si="45"/>
        <v>58</v>
      </c>
      <c r="V171" s="1">
        <f t="shared" si="46"/>
        <v>71</v>
      </c>
      <c r="W171" s="1">
        <f t="shared" si="47"/>
        <v>26</v>
      </c>
      <c r="X171" s="1">
        <f t="shared" si="48"/>
        <v>21</v>
      </c>
      <c r="Y171" s="1">
        <f t="shared" si="49"/>
        <v>13</v>
      </c>
      <c r="Z171" s="1">
        <f t="shared" si="50"/>
        <v>24</v>
      </c>
      <c r="AA171" s="1">
        <f t="shared" si="51"/>
        <v>38</v>
      </c>
      <c r="AC171" s="1">
        <f t="shared" si="52"/>
        <v>194</v>
      </c>
      <c r="AD171" s="1">
        <f t="shared" si="53"/>
        <v>57</v>
      </c>
    </row>
    <row r="172" spans="1:30" ht="15.9" customHeight="1">
      <c r="A172" s="4">
        <v>11820011</v>
      </c>
      <c r="B172" s="4" t="str">
        <f>VLOOKUP(A172,Param!A:B,2,FALSE)</f>
        <v>L ATOUT STEPHANOIS</v>
      </c>
      <c r="C172" s="2">
        <v>62</v>
      </c>
      <c r="D172" s="2">
        <v>3</v>
      </c>
      <c r="E172" s="2">
        <v>65</v>
      </c>
      <c r="F172" s="5">
        <v>7</v>
      </c>
      <c r="G172" s="5">
        <v>0</v>
      </c>
      <c r="H172" s="5">
        <v>10</v>
      </c>
      <c r="I172" s="5">
        <v>0</v>
      </c>
      <c r="J172" s="5">
        <v>8</v>
      </c>
      <c r="K172" s="5">
        <v>1</v>
      </c>
      <c r="L172" s="5">
        <v>2</v>
      </c>
      <c r="M172" s="5">
        <v>0</v>
      </c>
      <c r="N172" s="5">
        <v>0</v>
      </c>
      <c r="O172" s="5">
        <v>0</v>
      </c>
      <c r="P172" s="5">
        <v>7</v>
      </c>
      <c r="Q172" s="5">
        <v>0</v>
      </c>
      <c r="R172" s="5">
        <v>28</v>
      </c>
      <c r="S172" s="5">
        <v>2</v>
      </c>
      <c r="T172" s="1" t="str">
        <f>VLOOKUP(B172,Param!B:E,4,FALSE)</f>
        <v>Tarn et Garonne</v>
      </c>
      <c r="U172" s="1">
        <f t="shared" si="45"/>
        <v>7</v>
      </c>
      <c r="V172" s="1">
        <f t="shared" si="46"/>
        <v>10</v>
      </c>
      <c r="W172" s="1">
        <f t="shared" si="47"/>
        <v>9</v>
      </c>
      <c r="X172" s="1">
        <f t="shared" si="48"/>
        <v>2</v>
      </c>
      <c r="Y172" s="1">
        <f t="shared" si="49"/>
        <v>0</v>
      </c>
      <c r="Z172" s="1">
        <f t="shared" si="50"/>
        <v>7</v>
      </c>
      <c r="AA172" s="1">
        <f t="shared" si="51"/>
        <v>30</v>
      </c>
      <c r="AC172" s="1">
        <f t="shared" si="52"/>
        <v>62</v>
      </c>
      <c r="AD172" s="1">
        <f t="shared" si="53"/>
        <v>3</v>
      </c>
    </row>
    <row r="173" spans="1:30" ht="15.9" customHeight="1">
      <c r="A173" s="4">
        <v>11820018</v>
      </c>
      <c r="B173" s="4" t="str">
        <f>VLOOKUP(A173,Param!A:B,2,FALSE)</f>
        <v>CERCLE ATHLETIQUE CASTELSAR</v>
      </c>
      <c r="C173" s="2">
        <v>108</v>
      </c>
      <c r="D173" s="2">
        <v>6</v>
      </c>
      <c r="E173" s="2">
        <v>114</v>
      </c>
      <c r="F173" s="5">
        <v>15</v>
      </c>
      <c r="G173" s="5">
        <v>0</v>
      </c>
      <c r="H173" s="5">
        <v>18</v>
      </c>
      <c r="I173" s="5">
        <v>3</v>
      </c>
      <c r="J173" s="5">
        <v>20</v>
      </c>
      <c r="K173" s="5">
        <v>1</v>
      </c>
      <c r="L173" s="5">
        <v>12</v>
      </c>
      <c r="M173" s="5">
        <v>0</v>
      </c>
      <c r="N173" s="5">
        <v>8</v>
      </c>
      <c r="O173" s="5">
        <v>0</v>
      </c>
      <c r="P173" s="5">
        <v>13</v>
      </c>
      <c r="Q173" s="5">
        <v>1</v>
      </c>
      <c r="R173" s="5">
        <v>22</v>
      </c>
      <c r="S173" s="5">
        <v>1</v>
      </c>
      <c r="T173" s="1" t="str">
        <f>VLOOKUP(B173,Param!B:E,4,FALSE)</f>
        <v>Tarn et Garonne</v>
      </c>
      <c r="U173" s="1">
        <f t="shared" si="45"/>
        <v>15</v>
      </c>
      <c r="V173" s="1">
        <f t="shared" si="46"/>
        <v>21</v>
      </c>
      <c r="W173" s="1">
        <f t="shared" si="47"/>
        <v>21</v>
      </c>
      <c r="X173" s="1">
        <f t="shared" si="48"/>
        <v>12</v>
      </c>
      <c r="Y173" s="1">
        <f t="shared" si="49"/>
        <v>8</v>
      </c>
      <c r="Z173" s="1">
        <f t="shared" si="50"/>
        <v>14</v>
      </c>
      <c r="AA173" s="1">
        <f t="shared" si="51"/>
        <v>23</v>
      </c>
      <c r="AC173" s="1">
        <f t="shared" si="52"/>
        <v>108</v>
      </c>
      <c r="AD173" s="1">
        <f t="shared" si="53"/>
        <v>6</v>
      </c>
    </row>
    <row r="174" spans="1:30" ht="15.9" customHeight="1">
      <c r="A174" s="4">
        <v>11820026</v>
      </c>
      <c r="B174" s="4" t="str">
        <f>VLOOKUP(A174,Param!A:B,2,FALSE)</f>
        <v>AVENIR MONTBETONAIS TT</v>
      </c>
      <c r="C174" s="2">
        <v>45</v>
      </c>
      <c r="D174" s="2">
        <v>7</v>
      </c>
      <c r="E174" s="2">
        <v>52</v>
      </c>
      <c r="F174" s="5">
        <v>7</v>
      </c>
      <c r="G174" s="5">
        <v>1</v>
      </c>
      <c r="H174" s="5">
        <v>6</v>
      </c>
      <c r="I174" s="5">
        <v>1</v>
      </c>
      <c r="J174" s="5">
        <v>4</v>
      </c>
      <c r="K174" s="5">
        <v>1</v>
      </c>
      <c r="L174" s="5">
        <v>4</v>
      </c>
      <c r="M174" s="5">
        <v>0</v>
      </c>
      <c r="N174" s="5">
        <v>0</v>
      </c>
      <c r="O174" s="5">
        <v>0</v>
      </c>
      <c r="P174" s="5">
        <v>4</v>
      </c>
      <c r="Q174" s="5">
        <v>1</v>
      </c>
      <c r="R174" s="5">
        <v>20</v>
      </c>
      <c r="S174" s="5">
        <v>3</v>
      </c>
      <c r="T174" s="1" t="str">
        <f>VLOOKUP(B174,Param!B:E,4,FALSE)</f>
        <v>Tarn et Garonne</v>
      </c>
      <c r="U174" s="1">
        <f t="shared" si="45"/>
        <v>8</v>
      </c>
      <c r="V174" s="1">
        <f t="shared" si="46"/>
        <v>7</v>
      </c>
      <c r="W174" s="1">
        <f t="shared" si="47"/>
        <v>5</v>
      </c>
      <c r="X174" s="1">
        <f t="shared" si="48"/>
        <v>4</v>
      </c>
      <c r="Y174" s="1">
        <f t="shared" si="49"/>
        <v>0</v>
      </c>
      <c r="Z174" s="1">
        <f t="shared" si="50"/>
        <v>5</v>
      </c>
      <c r="AA174" s="1">
        <f t="shared" si="51"/>
        <v>23</v>
      </c>
      <c r="AC174" s="1">
        <f t="shared" si="52"/>
        <v>45</v>
      </c>
      <c r="AD174" s="1">
        <f t="shared" si="53"/>
        <v>7</v>
      </c>
    </row>
    <row r="175" spans="1:30" ht="15.9" customHeight="1">
      <c r="A175" s="4">
        <v>11820027</v>
      </c>
      <c r="B175" s="4" t="str">
        <f>VLOOKUP(A175,Param!A:B,2,FALSE)</f>
        <v>T.T.ST PAUL D ESPIS</v>
      </c>
      <c r="C175" s="2">
        <v>24</v>
      </c>
      <c r="D175" s="2">
        <v>2</v>
      </c>
      <c r="E175" s="2">
        <v>26</v>
      </c>
      <c r="F175" s="5">
        <v>0</v>
      </c>
      <c r="G175" s="5">
        <v>0</v>
      </c>
      <c r="H175" s="5">
        <v>1</v>
      </c>
      <c r="I175" s="5">
        <v>0</v>
      </c>
      <c r="J175" s="5">
        <v>3</v>
      </c>
      <c r="K175" s="5">
        <v>0</v>
      </c>
      <c r="L175" s="5">
        <v>2</v>
      </c>
      <c r="M175" s="5">
        <v>0</v>
      </c>
      <c r="N175" s="5">
        <v>2</v>
      </c>
      <c r="O175" s="5">
        <v>0</v>
      </c>
      <c r="P175" s="5">
        <v>5</v>
      </c>
      <c r="Q175" s="5">
        <v>1</v>
      </c>
      <c r="R175" s="5">
        <v>11</v>
      </c>
      <c r="S175" s="5">
        <v>1</v>
      </c>
      <c r="T175" s="1" t="str">
        <f>VLOOKUP(B175,Param!B:E,4,FALSE)</f>
        <v>Tarn et Garonne</v>
      </c>
      <c r="U175" s="1">
        <f t="shared" si="45"/>
        <v>0</v>
      </c>
      <c r="V175" s="1">
        <f t="shared" si="46"/>
        <v>1</v>
      </c>
      <c r="W175" s="1">
        <f t="shared" si="47"/>
        <v>3</v>
      </c>
      <c r="X175" s="1">
        <f t="shared" si="48"/>
        <v>2</v>
      </c>
      <c r="Y175" s="1">
        <f t="shared" si="49"/>
        <v>2</v>
      </c>
      <c r="Z175" s="1">
        <f t="shared" si="50"/>
        <v>6</v>
      </c>
      <c r="AA175" s="1">
        <f t="shared" si="51"/>
        <v>12</v>
      </c>
      <c r="AC175" s="1">
        <f t="shared" si="52"/>
        <v>24</v>
      </c>
      <c r="AD175" s="1">
        <f t="shared" si="53"/>
        <v>2</v>
      </c>
    </row>
    <row r="176" spans="1:30" ht="15.9" customHeight="1">
      <c r="A176" s="4">
        <v>11820031</v>
      </c>
      <c r="B176" s="4" t="str">
        <f>VLOOKUP(A176,Param!A:B,2,FALSE)</f>
        <v>PPC DE MALAUSE</v>
      </c>
      <c r="C176" s="2">
        <v>20</v>
      </c>
      <c r="D176" s="2">
        <v>11</v>
      </c>
      <c r="E176" s="2">
        <v>31</v>
      </c>
      <c r="F176" s="5">
        <v>0</v>
      </c>
      <c r="G176" s="5">
        <v>0</v>
      </c>
      <c r="H176" s="5">
        <v>0</v>
      </c>
      <c r="I176" s="5">
        <v>0</v>
      </c>
      <c r="J176" s="5">
        <v>4</v>
      </c>
      <c r="K176" s="5">
        <v>0</v>
      </c>
      <c r="L176" s="5">
        <v>4</v>
      </c>
      <c r="M176" s="5">
        <v>0</v>
      </c>
      <c r="N176" s="5">
        <v>3</v>
      </c>
      <c r="O176" s="5">
        <v>0</v>
      </c>
      <c r="P176" s="5">
        <v>2</v>
      </c>
      <c r="Q176" s="5">
        <v>1</v>
      </c>
      <c r="R176" s="5">
        <v>7</v>
      </c>
      <c r="S176" s="5">
        <v>10</v>
      </c>
      <c r="T176" s="1" t="str">
        <f>VLOOKUP(B176,Param!B:E,4,FALSE)</f>
        <v>Tarn et Garonne</v>
      </c>
      <c r="U176" s="1">
        <f t="shared" si="45"/>
        <v>0</v>
      </c>
      <c r="V176" s="1">
        <f t="shared" si="46"/>
        <v>0</v>
      </c>
      <c r="W176" s="1">
        <f t="shared" si="47"/>
        <v>4</v>
      </c>
      <c r="X176" s="1">
        <f t="shared" si="48"/>
        <v>4</v>
      </c>
      <c r="Y176" s="1">
        <f t="shared" si="49"/>
        <v>3</v>
      </c>
      <c r="Z176" s="1">
        <f t="shared" si="50"/>
        <v>3</v>
      </c>
      <c r="AA176" s="1">
        <f t="shared" si="51"/>
        <v>17</v>
      </c>
      <c r="AC176" s="1">
        <f t="shared" si="52"/>
        <v>20</v>
      </c>
      <c r="AD176" s="1">
        <f t="shared" si="53"/>
        <v>11</v>
      </c>
    </row>
    <row r="177" spans="1:30" ht="15.9" customHeight="1">
      <c r="A177" s="4">
        <v>11820032</v>
      </c>
      <c r="B177" s="4" t="str">
        <f>VLOOKUP(A177,Param!A:B,2,FALSE)</f>
        <v>AS MONTECH TT</v>
      </c>
      <c r="C177" s="2">
        <v>36</v>
      </c>
      <c r="D177" s="2">
        <v>0</v>
      </c>
      <c r="E177" s="2">
        <v>36</v>
      </c>
      <c r="F177" s="5">
        <v>1</v>
      </c>
      <c r="G177" s="5">
        <v>0</v>
      </c>
      <c r="H177" s="5">
        <v>5</v>
      </c>
      <c r="I177" s="5">
        <v>0</v>
      </c>
      <c r="J177" s="5">
        <v>5</v>
      </c>
      <c r="K177" s="5">
        <v>0</v>
      </c>
      <c r="L177" s="5">
        <v>4</v>
      </c>
      <c r="M177" s="5">
        <v>0</v>
      </c>
      <c r="N177" s="5">
        <v>4</v>
      </c>
      <c r="O177" s="5">
        <v>0</v>
      </c>
      <c r="P177" s="5">
        <v>2</v>
      </c>
      <c r="Q177" s="5">
        <v>0</v>
      </c>
      <c r="R177" s="5">
        <v>15</v>
      </c>
      <c r="S177" s="5">
        <v>0</v>
      </c>
      <c r="T177" s="1" t="str">
        <f>VLOOKUP(B177,Param!B:E,4,FALSE)</f>
        <v>Tarn et Garonne</v>
      </c>
      <c r="U177" s="1">
        <f t="shared" si="45"/>
        <v>1</v>
      </c>
      <c r="V177" s="1">
        <f t="shared" si="46"/>
        <v>5</v>
      </c>
      <c r="W177" s="1">
        <f t="shared" si="47"/>
        <v>5</v>
      </c>
      <c r="X177" s="1">
        <f t="shared" si="48"/>
        <v>4</v>
      </c>
      <c r="Y177" s="1">
        <f t="shared" si="49"/>
        <v>4</v>
      </c>
      <c r="Z177" s="1">
        <f t="shared" si="50"/>
        <v>2</v>
      </c>
      <c r="AA177" s="1">
        <f t="shared" si="51"/>
        <v>15</v>
      </c>
      <c r="AC177" s="1">
        <f t="shared" si="52"/>
        <v>36</v>
      </c>
      <c r="AD177" s="1">
        <f t="shared" si="53"/>
        <v>0</v>
      </c>
    </row>
    <row r="178" spans="1:30" ht="15.9" customHeight="1">
      <c r="A178" s="4">
        <v>11820034</v>
      </c>
      <c r="B178" s="4" t="str">
        <f>VLOOKUP(A178,Param!A:B,2,FALSE)</f>
        <v>BEAUPUY-VERDUN TT</v>
      </c>
      <c r="C178" s="2">
        <v>31</v>
      </c>
      <c r="D178" s="2">
        <v>0</v>
      </c>
      <c r="E178" s="2">
        <v>31</v>
      </c>
      <c r="F178" s="5">
        <v>0</v>
      </c>
      <c r="G178" s="5">
        <v>0</v>
      </c>
      <c r="H178" s="5">
        <v>3</v>
      </c>
      <c r="I178" s="5">
        <v>0</v>
      </c>
      <c r="J178" s="5">
        <v>1</v>
      </c>
      <c r="K178" s="5">
        <v>0</v>
      </c>
      <c r="L178" s="5">
        <v>12</v>
      </c>
      <c r="M178" s="5">
        <v>0</v>
      </c>
      <c r="N178" s="5">
        <v>1</v>
      </c>
      <c r="O178" s="5">
        <v>0</v>
      </c>
      <c r="P178" s="5">
        <v>3</v>
      </c>
      <c r="Q178" s="5">
        <v>0</v>
      </c>
      <c r="R178" s="5">
        <v>11</v>
      </c>
      <c r="S178" s="5">
        <v>0</v>
      </c>
      <c r="T178" s="1" t="str">
        <f>VLOOKUP(B178,Param!B:E,4,FALSE)</f>
        <v>Tarn et Garonne</v>
      </c>
      <c r="U178" s="1">
        <f t="shared" si="45"/>
        <v>0</v>
      </c>
      <c r="V178" s="1">
        <f t="shared" si="46"/>
        <v>3</v>
      </c>
      <c r="W178" s="1">
        <f t="shared" si="47"/>
        <v>1</v>
      </c>
      <c r="X178" s="1">
        <f t="shared" si="48"/>
        <v>12</v>
      </c>
      <c r="Y178" s="1">
        <f t="shared" si="49"/>
        <v>1</v>
      </c>
      <c r="Z178" s="1">
        <f t="shared" si="50"/>
        <v>3</v>
      </c>
      <c r="AA178" s="1">
        <f t="shared" si="51"/>
        <v>11</v>
      </c>
      <c r="AC178" s="1">
        <f t="shared" si="52"/>
        <v>31</v>
      </c>
      <c r="AD178" s="1">
        <f t="shared" si="53"/>
        <v>0</v>
      </c>
    </row>
    <row r="179" spans="1:30" ht="15.9" customHeight="1">
      <c r="A179" s="4">
        <v>11820035</v>
      </c>
      <c r="B179" s="4" t="str">
        <f>VLOOKUP(A179,Param!A:B,2,FALSE)</f>
        <v>US CASTELMAYRAN TENNIS DE TA</v>
      </c>
      <c r="C179" s="2">
        <v>28</v>
      </c>
      <c r="D179" s="2">
        <v>2</v>
      </c>
      <c r="E179" s="2">
        <v>30</v>
      </c>
      <c r="F179" s="5">
        <v>0</v>
      </c>
      <c r="G179" s="5">
        <v>0</v>
      </c>
      <c r="H179" s="5">
        <v>7</v>
      </c>
      <c r="I179" s="5">
        <v>0</v>
      </c>
      <c r="J179" s="5">
        <v>1</v>
      </c>
      <c r="K179" s="5">
        <v>0</v>
      </c>
      <c r="L179" s="5">
        <v>6</v>
      </c>
      <c r="M179" s="5">
        <v>1</v>
      </c>
      <c r="N179" s="5">
        <v>0</v>
      </c>
      <c r="O179" s="5">
        <v>0</v>
      </c>
      <c r="P179" s="5">
        <v>3</v>
      </c>
      <c r="Q179" s="5">
        <v>0</v>
      </c>
      <c r="R179" s="5">
        <v>11</v>
      </c>
      <c r="S179" s="5">
        <v>1</v>
      </c>
      <c r="T179" s="1" t="str">
        <f>VLOOKUP(B179,Param!B:E,4,FALSE)</f>
        <v>Tarn et Garonne</v>
      </c>
      <c r="U179" s="1">
        <f t="shared" si="45"/>
        <v>0</v>
      </c>
      <c r="V179" s="1">
        <f t="shared" si="46"/>
        <v>7</v>
      </c>
      <c r="W179" s="1">
        <f t="shared" si="47"/>
        <v>1</v>
      </c>
      <c r="X179" s="1">
        <f t="shared" si="48"/>
        <v>7</v>
      </c>
      <c r="Y179" s="1">
        <f t="shared" si="49"/>
        <v>0</v>
      </c>
      <c r="Z179" s="1">
        <f t="shared" si="50"/>
        <v>3</v>
      </c>
      <c r="AA179" s="1">
        <f t="shared" si="51"/>
        <v>12</v>
      </c>
      <c r="AC179" s="1">
        <f t="shared" si="52"/>
        <v>28</v>
      </c>
      <c r="AD179" s="1">
        <f t="shared" si="53"/>
        <v>2</v>
      </c>
    </row>
    <row r="180" spans="1:30">
      <c r="A180" s="6"/>
    </row>
  </sheetData>
  <autoFilter ref="A2:AG179" xr:uid="{31C1DE26-F4D7-4C47-8B6C-60D5295771BB}"/>
  <mergeCells count="9">
    <mergeCell ref="L1:M1"/>
    <mergeCell ref="N1:O1"/>
    <mergeCell ref="P1:Q1"/>
    <mergeCell ref="R1:S1"/>
    <mergeCell ref="A1:A2"/>
    <mergeCell ref="B1:B2"/>
    <mergeCell ref="F1:G1"/>
    <mergeCell ref="H1:I1"/>
    <mergeCell ref="J1:K1"/>
  </mergeCells>
  <pageMargins left="0.78740157499999996" right="0.78740157499999996" top="0.984251969" bottom="0.984251969" header="0.4921259845" footer="0.4921259845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570EB3-833F-4893-8ECC-FCF7AA976FCC}">
  <sheetPr codeName="Feuil9"/>
  <dimension ref="A1:S184"/>
  <sheetViews>
    <sheetView showGridLines="0" workbookViewId="0">
      <selection activeCell="E6" sqref="E6"/>
    </sheetView>
  </sheetViews>
  <sheetFormatPr baseColWidth="10" defaultRowHeight="14.4"/>
  <cols>
    <col min="1" max="1" width="6.09765625" style="1" customWidth="1"/>
    <col min="2" max="2" width="21.09765625" style="1" bestFit="1" customWidth="1"/>
    <col min="3" max="3" width="4.09765625" style="1" customWidth="1"/>
    <col min="4" max="4" width="4.09765625" style="1" bestFit="1" customWidth="1"/>
    <col min="5" max="5" width="4.09765625" style="1" customWidth="1"/>
    <col min="6" max="6" width="3.8984375" style="1" customWidth="1"/>
    <col min="7" max="7" width="3" style="1" customWidth="1"/>
    <col min="8" max="8" width="4.19921875" style="1" customWidth="1"/>
    <col min="9" max="9" width="3.19921875" style="1" customWidth="1"/>
    <col min="10" max="10" width="3.5" style="1" customWidth="1"/>
    <col min="11" max="11" width="2.69921875" style="1" customWidth="1"/>
    <col min="12" max="12" width="3.3984375" style="1" customWidth="1"/>
    <col min="13" max="13" width="2.59765625" style="1" customWidth="1"/>
    <col min="14" max="14" width="3.3984375" style="1" customWidth="1"/>
    <col min="15" max="15" width="2.59765625" style="1" customWidth="1"/>
    <col min="16" max="16" width="4.09765625" style="1" bestFit="1" customWidth="1"/>
    <col min="17" max="17" width="3.3984375" style="1" customWidth="1"/>
    <col min="18" max="18" width="4.09765625" style="1" customWidth="1"/>
    <col min="19" max="19" width="3.3984375" style="1" customWidth="1"/>
    <col min="20" max="256" width="11" style="1"/>
    <col min="257" max="257" width="6.09765625" style="1" customWidth="1"/>
    <col min="258" max="258" width="21.09765625" style="1" bestFit="1" customWidth="1"/>
    <col min="259" max="259" width="4.09765625" style="1" customWidth="1"/>
    <col min="260" max="260" width="4.09765625" style="1" bestFit="1" customWidth="1"/>
    <col min="261" max="261" width="4.09765625" style="1" customWidth="1"/>
    <col min="262" max="262" width="3.8984375" style="1" customWidth="1"/>
    <col min="263" max="263" width="3" style="1" customWidth="1"/>
    <col min="264" max="264" width="4.19921875" style="1" customWidth="1"/>
    <col min="265" max="265" width="3.19921875" style="1" customWidth="1"/>
    <col min="266" max="266" width="3.5" style="1" customWidth="1"/>
    <col min="267" max="267" width="2.69921875" style="1" customWidth="1"/>
    <col min="268" max="268" width="3.3984375" style="1" customWidth="1"/>
    <col min="269" max="269" width="2.59765625" style="1" customWidth="1"/>
    <col min="270" max="270" width="3.3984375" style="1" customWidth="1"/>
    <col min="271" max="271" width="2.59765625" style="1" customWidth="1"/>
    <col min="272" max="272" width="4.09765625" style="1" bestFit="1" customWidth="1"/>
    <col min="273" max="273" width="3.3984375" style="1" customWidth="1"/>
    <col min="274" max="274" width="4.09765625" style="1" customWidth="1"/>
    <col min="275" max="275" width="3.3984375" style="1" customWidth="1"/>
    <col min="276" max="512" width="11" style="1"/>
    <col min="513" max="513" width="6.09765625" style="1" customWidth="1"/>
    <col min="514" max="514" width="21.09765625" style="1" bestFit="1" customWidth="1"/>
    <col min="515" max="515" width="4.09765625" style="1" customWidth="1"/>
    <col min="516" max="516" width="4.09765625" style="1" bestFit="1" customWidth="1"/>
    <col min="517" max="517" width="4.09765625" style="1" customWidth="1"/>
    <col min="518" max="518" width="3.8984375" style="1" customWidth="1"/>
    <col min="519" max="519" width="3" style="1" customWidth="1"/>
    <col min="520" max="520" width="4.19921875" style="1" customWidth="1"/>
    <col min="521" max="521" width="3.19921875" style="1" customWidth="1"/>
    <col min="522" max="522" width="3.5" style="1" customWidth="1"/>
    <col min="523" max="523" width="2.69921875" style="1" customWidth="1"/>
    <col min="524" max="524" width="3.3984375" style="1" customWidth="1"/>
    <col min="525" max="525" width="2.59765625" style="1" customWidth="1"/>
    <col min="526" max="526" width="3.3984375" style="1" customWidth="1"/>
    <col min="527" max="527" width="2.59765625" style="1" customWidth="1"/>
    <col min="528" max="528" width="4.09765625" style="1" bestFit="1" customWidth="1"/>
    <col min="529" max="529" width="3.3984375" style="1" customWidth="1"/>
    <col min="530" max="530" width="4.09765625" style="1" customWidth="1"/>
    <col min="531" max="531" width="3.3984375" style="1" customWidth="1"/>
    <col min="532" max="768" width="11" style="1"/>
    <col min="769" max="769" width="6.09765625" style="1" customWidth="1"/>
    <col min="770" max="770" width="21.09765625" style="1" bestFit="1" customWidth="1"/>
    <col min="771" max="771" width="4.09765625" style="1" customWidth="1"/>
    <col min="772" max="772" width="4.09765625" style="1" bestFit="1" customWidth="1"/>
    <col min="773" max="773" width="4.09765625" style="1" customWidth="1"/>
    <col min="774" max="774" width="3.8984375" style="1" customWidth="1"/>
    <col min="775" max="775" width="3" style="1" customWidth="1"/>
    <col min="776" max="776" width="4.19921875" style="1" customWidth="1"/>
    <col min="777" max="777" width="3.19921875" style="1" customWidth="1"/>
    <col min="778" max="778" width="3.5" style="1" customWidth="1"/>
    <col min="779" max="779" width="2.69921875" style="1" customWidth="1"/>
    <col min="780" max="780" width="3.3984375" style="1" customWidth="1"/>
    <col min="781" max="781" width="2.59765625" style="1" customWidth="1"/>
    <col min="782" max="782" width="3.3984375" style="1" customWidth="1"/>
    <col min="783" max="783" width="2.59765625" style="1" customWidth="1"/>
    <col min="784" max="784" width="4.09765625" style="1" bestFit="1" customWidth="1"/>
    <col min="785" max="785" width="3.3984375" style="1" customWidth="1"/>
    <col min="786" max="786" width="4.09765625" style="1" customWidth="1"/>
    <col min="787" max="787" width="3.3984375" style="1" customWidth="1"/>
    <col min="788" max="1024" width="11" style="1"/>
    <col min="1025" max="1025" width="6.09765625" style="1" customWidth="1"/>
    <col min="1026" max="1026" width="21.09765625" style="1" bestFit="1" customWidth="1"/>
    <col min="1027" max="1027" width="4.09765625" style="1" customWidth="1"/>
    <col min="1028" max="1028" width="4.09765625" style="1" bestFit="1" customWidth="1"/>
    <col min="1029" max="1029" width="4.09765625" style="1" customWidth="1"/>
    <col min="1030" max="1030" width="3.8984375" style="1" customWidth="1"/>
    <col min="1031" max="1031" width="3" style="1" customWidth="1"/>
    <col min="1032" max="1032" width="4.19921875" style="1" customWidth="1"/>
    <col min="1033" max="1033" width="3.19921875" style="1" customWidth="1"/>
    <col min="1034" max="1034" width="3.5" style="1" customWidth="1"/>
    <col min="1035" max="1035" width="2.69921875" style="1" customWidth="1"/>
    <col min="1036" max="1036" width="3.3984375" style="1" customWidth="1"/>
    <col min="1037" max="1037" width="2.59765625" style="1" customWidth="1"/>
    <col min="1038" max="1038" width="3.3984375" style="1" customWidth="1"/>
    <col min="1039" max="1039" width="2.59765625" style="1" customWidth="1"/>
    <col min="1040" max="1040" width="4.09765625" style="1" bestFit="1" customWidth="1"/>
    <col min="1041" max="1041" width="3.3984375" style="1" customWidth="1"/>
    <col min="1042" max="1042" width="4.09765625" style="1" customWidth="1"/>
    <col min="1043" max="1043" width="3.3984375" style="1" customWidth="1"/>
    <col min="1044" max="1280" width="11" style="1"/>
    <col min="1281" max="1281" width="6.09765625" style="1" customWidth="1"/>
    <col min="1282" max="1282" width="21.09765625" style="1" bestFit="1" customWidth="1"/>
    <col min="1283" max="1283" width="4.09765625" style="1" customWidth="1"/>
    <col min="1284" max="1284" width="4.09765625" style="1" bestFit="1" customWidth="1"/>
    <col min="1285" max="1285" width="4.09765625" style="1" customWidth="1"/>
    <col min="1286" max="1286" width="3.8984375" style="1" customWidth="1"/>
    <col min="1287" max="1287" width="3" style="1" customWidth="1"/>
    <col min="1288" max="1288" width="4.19921875" style="1" customWidth="1"/>
    <col min="1289" max="1289" width="3.19921875" style="1" customWidth="1"/>
    <col min="1290" max="1290" width="3.5" style="1" customWidth="1"/>
    <col min="1291" max="1291" width="2.69921875" style="1" customWidth="1"/>
    <col min="1292" max="1292" width="3.3984375" style="1" customWidth="1"/>
    <col min="1293" max="1293" width="2.59765625" style="1" customWidth="1"/>
    <col min="1294" max="1294" width="3.3984375" style="1" customWidth="1"/>
    <col min="1295" max="1295" width="2.59765625" style="1" customWidth="1"/>
    <col min="1296" max="1296" width="4.09765625" style="1" bestFit="1" customWidth="1"/>
    <col min="1297" max="1297" width="3.3984375" style="1" customWidth="1"/>
    <col min="1298" max="1298" width="4.09765625" style="1" customWidth="1"/>
    <col min="1299" max="1299" width="3.3984375" style="1" customWidth="1"/>
    <col min="1300" max="1536" width="11" style="1"/>
    <col min="1537" max="1537" width="6.09765625" style="1" customWidth="1"/>
    <col min="1538" max="1538" width="21.09765625" style="1" bestFit="1" customWidth="1"/>
    <col min="1539" max="1539" width="4.09765625" style="1" customWidth="1"/>
    <col min="1540" max="1540" width="4.09765625" style="1" bestFit="1" customWidth="1"/>
    <col min="1541" max="1541" width="4.09765625" style="1" customWidth="1"/>
    <col min="1542" max="1542" width="3.8984375" style="1" customWidth="1"/>
    <col min="1543" max="1543" width="3" style="1" customWidth="1"/>
    <col min="1544" max="1544" width="4.19921875" style="1" customWidth="1"/>
    <col min="1545" max="1545" width="3.19921875" style="1" customWidth="1"/>
    <col min="1546" max="1546" width="3.5" style="1" customWidth="1"/>
    <col min="1547" max="1547" width="2.69921875" style="1" customWidth="1"/>
    <col min="1548" max="1548" width="3.3984375" style="1" customWidth="1"/>
    <col min="1549" max="1549" width="2.59765625" style="1" customWidth="1"/>
    <col min="1550" max="1550" width="3.3984375" style="1" customWidth="1"/>
    <col min="1551" max="1551" width="2.59765625" style="1" customWidth="1"/>
    <col min="1552" max="1552" width="4.09765625" style="1" bestFit="1" customWidth="1"/>
    <col min="1553" max="1553" width="3.3984375" style="1" customWidth="1"/>
    <col min="1554" max="1554" width="4.09765625" style="1" customWidth="1"/>
    <col min="1555" max="1555" width="3.3984375" style="1" customWidth="1"/>
    <col min="1556" max="1792" width="11" style="1"/>
    <col min="1793" max="1793" width="6.09765625" style="1" customWidth="1"/>
    <col min="1794" max="1794" width="21.09765625" style="1" bestFit="1" customWidth="1"/>
    <col min="1795" max="1795" width="4.09765625" style="1" customWidth="1"/>
    <col min="1796" max="1796" width="4.09765625" style="1" bestFit="1" customWidth="1"/>
    <col min="1797" max="1797" width="4.09765625" style="1" customWidth="1"/>
    <col min="1798" max="1798" width="3.8984375" style="1" customWidth="1"/>
    <col min="1799" max="1799" width="3" style="1" customWidth="1"/>
    <col min="1800" max="1800" width="4.19921875" style="1" customWidth="1"/>
    <col min="1801" max="1801" width="3.19921875" style="1" customWidth="1"/>
    <col min="1802" max="1802" width="3.5" style="1" customWidth="1"/>
    <col min="1803" max="1803" width="2.69921875" style="1" customWidth="1"/>
    <col min="1804" max="1804" width="3.3984375" style="1" customWidth="1"/>
    <col min="1805" max="1805" width="2.59765625" style="1" customWidth="1"/>
    <col min="1806" max="1806" width="3.3984375" style="1" customWidth="1"/>
    <col min="1807" max="1807" width="2.59765625" style="1" customWidth="1"/>
    <col min="1808" max="1808" width="4.09765625" style="1" bestFit="1" customWidth="1"/>
    <col min="1809" max="1809" width="3.3984375" style="1" customWidth="1"/>
    <col min="1810" max="1810" width="4.09765625" style="1" customWidth="1"/>
    <col min="1811" max="1811" width="3.3984375" style="1" customWidth="1"/>
    <col min="1812" max="2048" width="11" style="1"/>
    <col min="2049" max="2049" width="6.09765625" style="1" customWidth="1"/>
    <col min="2050" max="2050" width="21.09765625" style="1" bestFit="1" customWidth="1"/>
    <col min="2051" max="2051" width="4.09765625" style="1" customWidth="1"/>
    <col min="2052" max="2052" width="4.09765625" style="1" bestFit="1" customWidth="1"/>
    <col min="2053" max="2053" width="4.09765625" style="1" customWidth="1"/>
    <col min="2054" max="2054" width="3.8984375" style="1" customWidth="1"/>
    <col min="2055" max="2055" width="3" style="1" customWidth="1"/>
    <col min="2056" max="2056" width="4.19921875" style="1" customWidth="1"/>
    <col min="2057" max="2057" width="3.19921875" style="1" customWidth="1"/>
    <col min="2058" max="2058" width="3.5" style="1" customWidth="1"/>
    <col min="2059" max="2059" width="2.69921875" style="1" customWidth="1"/>
    <col min="2060" max="2060" width="3.3984375" style="1" customWidth="1"/>
    <col min="2061" max="2061" width="2.59765625" style="1" customWidth="1"/>
    <col min="2062" max="2062" width="3.3984375" style="1" customWidth="1"/>
    <col min="2063" max="2063" width="2.59765625" style="1" customWidth="1"/>
    <col min="2064" max="2064" width="4.09765625" style="1" bestFit="1" customWidth="1"/>
    <col min="2065" max="2065" width="3.3984375" style="1" customWidth="1"/>
    <col min="2066" max="2066" width="4.09765625" style="1" customWidth="1"/>
    <col min="2067" max="2067" width="3.3984375" style="1" customWidth="1"/>
    <col min="2068" max="2304" width="11" style="1"/>
    <col min="2305" max="2305" width="6.09765625" style="1" customWidth="1"/>
    <col min="2306" max="2306" width="21.09765625" style="1" bestFit="1" customWidth="1"/>
    <col min="2307" max="2307" width="4.09765625" style="1" customWidth="1"/>
    <col min="2308" max="2308" width="4.09765625" style="1" bestFit="1" customWidth="1"/>
    <col min="2309" max="2309" width="4.09765625" style="1" customWidth="1"/>
    <col min="2310" max="2310" width="3.8984375" style="1" customWidth="1"/>
    <col min="2311" max="2311" width="3" style="1" customWidth="1"/>
    <col min="2312" max="2312" width="4.19921875" style="1" customWidth="1"/>
    <col min="2313" max="2313" width="3.19921875" style="1" customWidth="1"/>
    <col min="2314" max="2314" width="3.5" style="1" customWidth="1"/>
    <col min="2315" max="2315" width="2.69921875" style="1" customWidth="1"/>
    <col min="2316" max="2316" width="3.3984375" style="1" customWidth="1"/>
    <col min="2317" max="2317" width="2.59765625" style="1" customWidth="1"/>
    <col min="2318" max="2318" width="3.3984375" style="1" customWidth="1"/>
    <col min="2319" max="2319" width="2.59765625" style="1" customWidth="1"/>
    <col min="2320" max="2320" width="4.09765625" style="1" bestFit="1" customWidth="1"/>
    <col min="2321" max="2321" width="3.3984375" style="1" customWidth="1"/>
    <col min="2322" max="2322" width="4.09765625" style="1" customWidth="1"/>
    <col min="2323" max="2323" width="3.3984375" style="1" customWidth="1"/>
    <col min="2324" max="2560" width="11" style="1"/>
    <col min="2561" max="2561" width="6.09765625" style="1" customWidth="1"/>
    <col min="2562" max="2562" width="21.09765625" style="1" bestFit="1" customWidth="1"/>
    <col min="2563" max="2563" width="4.09765625" style="1" customWidth="1"/>
    <col min="2564" max="2564" width="4.09765625" style="1" bestFit="1" customWidth="1"/>
    <col min="2565" max="2565" width="4.09765625" style="1" customWidth="1"/>
    <col min="2566" max="2566" width="3.8984375" style="1" customWidth="1"/>
    <col min="2567" max="2567" width="3" style="1" customWidth="1"/>
    <col min="2568" max="2568" width="4.19921875" style="1" customWidth="1"/>
    <col min="2569" max="2569" width="3.19921875" style="1" customWidth="1"/>
    <col min="2570" max="2570" width="3.5" style="1" customWidth="1"/>
    <col min="2571" max="2571" width="2.69921875" style="1" customWidth="1"/>
    <col min="2572" max="2572" width="3.3984375" style="1" customWidth="1"/>
    <col min="2573" max="2573" width="2.59765625" style="1" customWidth="1"/>
    <col min="2574" max="2574" width="3.3984375" style="1" customWidth="1"/>
    <col min="2575" max="2575" width="2.59765625" style="1" customWidth="1"/>
    <col min="2576" max="2576" width="4.09765625" style="1" bestFit="1" customWidth="1"/>
    <col min="2577" max="2577" width="3.3984375" style="1" customWidth="1"/>
    <col min="2578" max="2578" width="4.09765625" style="1" customWidth="1"/>
    <col min="2579" max="2579" width="3.3984375" style="1" customWidth="1"/>
    <col min="2580" max="2816" width="11" style="1"/>
    <col min="2817" max="2817" width="6.09765625" style="1" customWidth="1"/>
    <col min="2818" max="2818" width="21.09765625" style="1" bestFit="1" customWidth="1"/>
    <col min="2819" max="2819" width="4.09765625" style="1" customWidth="1"/>
    <col min="2820" max="2820" width="4.09765625" style="1" bestFit="1" customWidth="1"/>
    <col min="2821" max="2821" width="4.09765625" style="1" customWidth="1"/>
    <col min="2822" max="2822" width="3.8984375" style="1" customWidth="1"/>
    <col min="2823" max="2823" width="3" style="1" customWidth="1"/>
    <col min="2824" max="2824" width="4.19921875" style="1" customWidth="1"/>
    <col min="2825" max="2825" width="3.19921875" style="1" customWidth="1"/>
    <col min="2826" max="2826" width="3.5" style="1" customWidth="1"/>
    <col min="2827" max="2827" width="2.69921875" style="1" customWidth="1"/>
    <col min="2828" max="2828" width="3.3984375" style="1" customWidth="1"/>
    <col min="2829" max="2829" width="2.59765625" style="1" customWidth="1"/>
    <col min="2830" max="2830" width="3.3984375" style="1" customWidth="1"/>
    <col min="2831" max="2831" width="2.59765625" style="1" customWidth="1"/>
    <col min="2832" max="2832" width="4.09765625" style="1" bestFit="1" customWidth="1"/>
    <col min="2833" max="2833" width="3.3984375" style="1" customWidth="1"/>
    <col min="2834" max="2834" width="4.09765625" style="1" customWidth="1"/>
    <col min="2835" max="2835" width="3.3984375" style="1" customWidth="1"/>
    <col min="2836" max="3072" width="11" style="1"/>
    <col min="3073" max="3073" width="6.09765625" style="1" customWidth="1"/>
    <col min="3074" max="3074" width="21.09765625" style="1" bestFit="1" customWidth="1"/>
    <col min="3075" max="3075" width="4.09765625" style="1" customWidth="1"/>
    <col min="3076" max="3076" width="4.09765625" style="1" bestFit="1" customWidth="1"/>
    <col min="3077" max="3077" width="4.09765625" style="1" customWidth="1"/>
    <col min="3078" max="3078" width="3.8984375" style="1" customWidth="1"/>
    <col min="3079" max="3079" width="3" style="1" customWidth="1"/>
    <col min="3080" max="3080" width="4.19921875" style="1" customWidth="1"/>
    <col min="3081" max="3081" width="3.19921875" style="1" customWidth="1"/>
    <col min="3082" max="3082" width="3.5" style="1" customWidth="1"/>
    <col min="3083" max="3083" width="2.69921875" style="1" customWidth="1"/>
    <col min="3084" max="3084" width="3.3984375" style="1" customWidth="1"/>
    <col min="3085" max="3085" width="2.59765625" style="1" customWidth="1"/>
    <col min="3086" max="3086" width="3.3984375" style="1" customWidth="1"/>
    <col min="3087" max="3087" width="2.59765625" style="1" customWidth="1"/>
    <col min="3088" max="3088" width="4.09765625" style="1" bestFit="1" customWidth="1"/>
    <col min="3089" max="3089" width="3.3984375" style="1" customWidth="1"/>
    <col min="3090" max="3090" width="4.09765625" style="1" customWidth="1"/>
    <col min="3091" max="3091" width="3.3984375" style="1" customWidth="1"/>
    <col min="3092" max="3328" width="11" style="1"/>
    <col min="3329" max="3329" width="6.09765625" style="1" customWidth="1"/>
    <col min="3330" max="3330" width="21.09765625" style="1" bestFit="1" customWidth="1"/>
    <col min="3331" max="3331" width="4.09765625" style="1" customWidth="1"/>
    <col min="3332" max="3332" width="4.09765625" style="1" bestFit="1" customWidth="1"/>
    <col min="3333" max="3333" width="4.09765625" style="1" customWidth="1"/>
    <col min="3334" max="3334" width="3.8984375" style="1" customWidth="1"/>
    <col min="3335" max="3335" width="3" style="1" customWidth="1"/>
    <col min="3336" max="3336" width="4.19921875" style="1" customWidth="1"/>
    <col min="3337" max="3337" width="3.19921875" style="1" customWidth="1"/>
    <col min="3338" max="3338" width="3.5" style="1" customWidth="1"/>
    <col min="3339" max="3339" width="2.69921875" style="1" customWidth="1"/>
    <col min="3340" max="3340" width="3.3984375" style="1" customWidth="1"/>
    <col min="3341" max="3341" width="2.59765625" style="1" customWidth="1"/>
    <col min="3342" max="3342" width="3.3984375" style="1" customWidth="1"/>
    <col min="3343" max="3343" width="2.59765625" style="1" customWidth="1"/>
    <col min="3344" max="3344" width="4.09765625" style="1" bestFit="1" customWidth="1"/>
    <col min="3345" max="3345" width="3.3984375" style="1" customWidth="1"/>
    <col min="3346" max="3346" width="4.09765625" style="1" customWidth="1"/>
    <col min="3347" max="3347" width="3.3984375" style="1" customWidth="1"/>
    <col min="3348" max="3584" width="11" style="1"/>
    <col min="3585" max="3585" width="6.09765625" style="1" customWidth="1"/>
    <col min="3586" max="3586" width="21.09765625" style="1" bestFit="1" customWidth="1"/>
    <col min="3587" max="3587" width="4.09765625" style="1" customWidth="1"/>
    <col min="3588" max="3588" width="4.09765625" style="1" bestFit="1" customWidth="1"/>
    <col min="3589" max="3589" width="4.09765625" style="1" customWidth="1"/>
    <col min="3590" max="3590" width="3.8984375" style="1" customWidth="1"/>
    <col min="3591" max="3591" width="3" style="1" customWidth="1"/>
    <col min="3592" max="3592" width="4.19921875" style="1" customWidth="1"/>
    <col min="3593" max="3593" width="3.19921875" style="1" customWidth="1"/>
    <col min="3594" max="3594" width="3.5" style="1" customWidth="1"/>
    <col min="3595" max="3595" width="2.69921875" style="1" customWidth="1"/>
    <col min="3596" max="3596" width="3.3984375" style="1" customWidth="1"/>
    <col min="3597" max="3597" width="2.59765625" style="1" customWidth="1"/>
    <col min="3598" max="3598" width="3.3984375" style="1" customWidth="1"/>
    <col min="3599" max="3599" width="2.59765625" style="1" customWidth="1"/>
    <col min="3600" max="3600" width="4.09765625" style="1" bestFit="1" customWidth="1"/>
    <col min="3601" max="3601" width="3.3984375" style="1" customWidth="1"/>
    <col min="3602" max="3602" width="4.09765625" style="1" customWidth="1"/>
    <col min="3603" max="3603" width="3.3984375" style="1" customWidth="1"/>
    <col min="3604" max="3840" width="11" style="1"/>
    <col min="3841" max="3841" width="6.09765625" style="1" customWidth="1"/>
    <col min="3842" max="3842" width="21.09765625" style="1" bestFit="1" customWidth="1"/>
    <col min="3843" max="3843" width="4.09765625" style="1" customWidth="1"/>
    <col min="3844" max="3844" width="4.09765625" style="1" bestFit="1" customWidth="1"/>
    <col min="3845" max="3845" width="4.09765625" style="1" customWidth="1"/>
    <col min="3846" max="3846" width="3.8984375" style="1" customWidth="1"/>
    <col min="3847" max="3847" width="3" style="1" customWidth="1"/>
    <col min="3848" max="3848" width="4.19921875" style="1" customWidth="1"/>
    <col min="3849" max="3849" width="3.19921875" style="1" customWidth="1"/>
    <col min="3850" max="3850" width="3.5" style="1" customWidth="1"/>
    <col min="3851" max="3851" width="2.69921875" style="1" customWidth="1"/>
    <col min="3852" max="3852" width="3.3984375" style="1" customWidth="1"/>
    <col min="3853" max="3853" width="2.59765625" style="1" customWidth="1"/>
    <col min="3854" max="3854" width="3.3984375" style="1" customWidth="1"/>
    <col min="3855" max="3855" width="2.59765625" style="1" customWidth="1"/>
    <col min="3856" max="3856" width="4.09765625" style="1" bestFit="1" customWidth="1"/>
    <col min="3857" max="3857" width="3.3984375" style="1" customWidth="1"/>
    <col min="3858" max="3858" width="4.09765625" style="1" customWidth="1"/>
    <col min="3859" max="3859" width="3.3984375" style="1" customWidth="1"/>
    <col min="3860" max="4096" width="11" style="1"/>
    <col min="4097" max="4097" width="6.09765625" style="1" customWidth="1"/>
    <col min="4098" max="4098" width="21.09765625" style="1" bestFit="1" customWidth="1"/>
    <col min="4099" max="4099" width="4.09765625" style="1" customWidth="1"/>
    <col min="4100" max="4100" width="4.09765625" style="1" bestFit="1" customWidth="1"/>
    <col min="4101" max="4101" width="4.09765625" style="1" customWidth="1"/>
    <col min="4102" max="4102" width="3.8984375" style="1" customWidth="1"/>
    <col min="4103" max="4103" width="3" style="1" customWidth="1"/>
    <col min="4104" max="4104" width="4.19921875" style="1" customWidth="1"/>
    <col min="4105" max="4105" width="3.19921875" style="1" customWidth="1"/>
    <col min="4106" max="4106" width="3.5" style="1" customWidth="1"/>
    <col min="4107" max="4107" width="2.69921875" style="1" customWidth="1"/>
    <col min="4108" max="4108" width="3.3984375" style="1" customWidth="1"/>
    <col min="4109" max="4109" width="2.59765625" style="1" customWidth="1"/>
    <col min="4110" max="4110" width="3.3984375" style="1" customWidth="1"/>
    <col min="4111" max="4111" width="2.59765625" style="1" customWidth="1"/>
    <col min="4112" max="4112" width="4.09765625" style="1" bestFit="1" customWidth="1"/>
    <col min="4113" max="4113" width="3.3984375" style="1" customWidth="1"/>
    <col min="4114" max="4114" width="4.09765625" style="1" customWidth="1"/>
    <col min="4115" max="4115" width="3.3984375" style="1" customWidth="1"/>
    <col min="4116" max="4352" width="11" style="1"/>
    <col min="4353" max="4353" width="6.09765625" style="1" customWidth="1"/>
    <col min="4354" max="4354" width="21.09765625" style="1" bestFit="1" customWidth="1"/>
    <col min="4355" max="4355" width="4.09765625" style="1" customWidth="1"/>
    <col min="4356" max="4356" width="4.09765625" style="1" bestFit="1" customWidth="1"/>
    <col min="4357" max="4357" width="4.09765625" style="1" customWidth="1"/>
    <col min="4358" max="4358" width="3.8984375" style="1" customWidth="1"/>
    <col min="4359" max="4359" width="3" style="1" customWidth="1"/>
    <col min="4360" max="4360" width="4.19921875" style="1" customWidth="1"/>
    <col min="4361" max="4361" width="3.19921875" style="1" customWidth="1"/>
    <col min="4362" max="4362" width="3.5" style="1" customWidth="1"/>
    <col min="4363" max="4363" width="2.69921875" style="1" customWidth="1"/>
    <col min="4364" max="4364" width="3.3984375" style="1" customWidth="1"/>
    <col min="4365" max="4365" width="2.59765625" style="1" customWidth="1"/>
    <col min="4366" max="4366" width="3.3984375" style="1" customWidth="1"/>
    <col min="4367" max="4367" width="2.59765625" style="1" customWidth="1"/>
    <col min="4368" max="4368" width="4.09765625" style="1" bestFit="1" customWidth="1"/>
    <col min="4369" max="4369" width="3.3984375" style="1" customWidth="1"/>
    <col min="4370" max="4370" width="4.09765625" style="1" customWidth="1"/>
    <col min="4371" max="4371" width="3.3984375" style="1" customWidth="1"/>
    <col min="4372" max="4608" width="11" style="1"/>
    <col min="4609" max="4609" width="6.09765625" style="1" customWidth="1"/>
    <col min="4610" max="4610" width="21.09765625" style="1" bestFit="1" customWidth="1"/>
    <col min="4611" max="4611" width="4.09765625" style="1" customWidth="1"/>
    <col min="4612" max="4612" width="4.09765625" style="1" bestFit="1" customWidth="1"/>
    <col min="4613" max="4613" width="4.09765625" style="1" customWidth="1"/>
    <col min="4614" max="4614" width="3.8984375" style="1" customWidth="1"/>
    <col min="4615" max="4615" width="3" style="1" customWidth="1"/>
    <col min="4616" max="4616" width="4.19921875" style="1" customWidth="1"/>
    <col min="4617" max="4617" width="3.19921875" style="1" customWidth="1"/>
    <col min="4618" max="4618" width="3.5" style="1" customWidth="1"/>
    <col min="4619" max="4619" width="2.69921875" style="1" customWidth="1"/>
    <col min="4620" max="4620" width="3.3984375" style="1" customWidth="1"/>
    <col min="4621" max="4621" width="2.59765625" style="1" customWidth="1"/>
    <col min="4622" max="4622" width="3.3984375" style="1" customWidth="1"/>
    <col min="4623" max="4623" width="2.59765625" style="1" customWidth="1"/>
    <col min="4624" max="4624" width="4.09765625" style="1" bestFit="1" customWidth="1"/>
    <col min="4625" max="4625" width="3.3984375" style="1" customWidth="1"/>
    <col min="4626" max="4626" width="4.09765625" style="1" customWidth="1"/>
    <col min="4627" max="4627" width="3.3984375" style="1" customWidth="1"/>
    <col min="4628" max="4864" width="11" style="1"/>
    <col min="4865" max="4865" width="6.09765625" style="1" customWidth="1"/>
    <col min="4866" max="4866" width="21.09765625" style="1" bestFit="1" customWidth="1"/>
    <col min="4867" max="4867" width="4.09765625" style="1" customWidth="1"/>
    <col min="4868" max="4868" width="4.09765625" style="1" bestFit="1" customWidth="1"/>
    <col min="4869" max="4869" width="4.09765625" style="1" customWidth="1"/>
    <col min="4870" max="4870" width="3.8984375" style="1" customWidth="1"/>
    <col min="4871" max="4871" width="3" style="1" customWidth="1"/>
    <col min="4872" max="4872" width="4.19921875" style="1" customWidth="1"/>
    <col min="4873" max="4873" width="3.19921875" style="1" customWidth="1"/>
    <col min="4874" max="4874" width="3.5" style="1" customWidth="1"/>
    <col min="4875" max="4875" width="2.69921875" style="1" customWidth="1"/>
    <col min="4876" max="4876" width="3.3984375" style="1" customWidth="1"/>
    <col min="4877" max="4877" width="2.59765625" style="1" customWidth="1"/>
    <col min="4878" max="4878" width="3.3984375" style="1" customWidth="1"/>
    <col min="4879" max="4879" width="2.59765625" style="1" customWidth="1"/>
    <col min="4880" max="4880" width="4.09765625" style="1" bestFit="1" customWidth="1"/>
    <col min="4881" max="4881" width="3.3984375" style="1" customWidth="1"/>
    <col min="4882" max="4882" width="4.09765625" style="1" customWidth="1"/>
    <col min="4883" max="4883" width="3.3984375" style="1" customWidth="1"/>
    <col min="4884" max="5120" width="11" style="1"/>
    <col min="5121" max="5121" width="6.09765625" style="1" customWidth="1"/>
    <col min="5122" max="5122" width="21.09765625" style="1" bestFit="1" customWidth="1"/>
    <col min="5123" max="5123" width="4.09765625" style="1" customWidth="1"/>
    <col min="5124" max="5124" width="4.09765625" style="1" bestFit="1" customWidth="1"/>
    <col min="5125" max="5125" width="4.09765625" style="1" customWidth="1"/>
    <col min="5126" max="5126" width="3.8984375" style="1" customWidth="1"/>
    <col min="5127" max="5127" width="3" style="1" customWidth="1"/>
    <col min="5128" max="5128" width="4.19921875" style="1" customWidth="1"/>
    <col min="5129" max="5129" width="3.19921875" style="1" customWidth="1"/>
    <col min="5130" max="5130" width="3.5" style="1" customWidth="1"/>
    <col min="5131" max="5131" width="2.69921875" style="1" customWidth="1"/>
    <col min="5132" max="5132" width="3.3984375" style="1" customWidth="1"/>
    <col min="5133" max="5133" width="2.59765625" style="1" customWidth="1"/>
    <col min="5134" max="5134" width="3.3984375" style="1" customWidth="1"/>
    <col min="5135" max="5135" width="2.59765625" style="1" customWidth="1"/>
    <col min="5136" max="5136" width="4.09765625" style="1" bestFit="1" customWidth="1"/>
    <col min="5137" max="5137" width="3.3984375" style="1" customWidth="1"/>
    <col min="5138" max="5138" width="4.09765625" style="1" customWidth="1"/>
    <col min="5139" max="5139" width="3.3984375" style="1" customWidth="1"/>
    <col min="5140" max="5376" width="11" style="1"/>
    <col min="5377" max="5377" width="6.09765625" style="1" customWidth="1"/>
    <col min="5378" max="5378" width="21.09765625" style="1" bestFit="1" customWidth="1"/>
    <col min="5379" max="5379" width="4.09765625" style="1" customWidth="1"/>
    <col min="5380" max="5380" width="4.09765625" style="1" bestFit="1" customWidth="1"/>
    <col min="5381" max="5381" width="4.09765625" style="1" customWidth="1"/>
    <col min="5382" max="5382" width="3.8984375" style="1" customWidth="1"/>
    <col min="5383" max="5383" width="3" style="1" customWidth="1"/>
    <col min="5384" max="5384" width="4.19921875" style="1" customWidth="1"/>
    <col min="5385" max="5385" width="3.19921875" style="1" customWidth="1"/>
    <col min="5386" max="5386" width="3.5" style="1" customWidth="1"/>
    <col min="5387" max="5387" width="2.69921875" style="1" customWidth="1"/>
    <col min="5388" max="5388" width="3.3984375" style="1" customWidth="1"/>
    <col min="5389" max="5389" width="2.59765625" style="1" customWidth="1"/>
    <col min="5390" max="5390" width="3.3984375" style="1" customWidth="1"/>
    <col min="5391" max="5391" width="2.59765625" style="1" customWidth="1"/>
    <col min="5392" max="5392" width="4.09765625" style="1" bestFit="1" customWidth="1"/>
    <col min="5393" max="5393" width="3.3984375" style="1" customWidth="1"/>
    <col min="5394" max="5394" width="4.09765625" style="1" customWidth="1"/>
    <col min="5395" max="5395" width="3.3984375" style="1" customWidth="1"/>
    <col min="5396" max="5632" width="11" style="1"/>
    <col min="5633" max="5633" width="6.09765625" style="1" customWidth="1"/>
    <col min="5634" max="5634" width="21.09765625" style="1" bestFit="1" customWidth="1"/>
    <col min="5635" max="5635" width="4.09765625" style="1" customWidth="1"/>
    <col min="5636" max="5636" width="4.09765625" style="1" bestFit="1" customWidth="1"/>
    <col min="5637" max="5637" width="4.09765625" style="1" customWidth="1"/>
    <col min="5638" max="5638" width="3.8984375" style="1" customWidth="1"/>
    <col min="5639" max="5639" width="3" style="1" customWidth="1"/>
    <col min="5640" max="5640" width="4.19921875" style="1" customWidth="1"/>
    <col min="5641" max="5641" width="3.19921875" style="1" customWidth="1"/>
    <col min="5642" max="5642" width="3.5" style="1" customWidth="1"/>
    <col min="5643" max="5643" width="2.69921875" style="1" customWidth="1"/>
    <col min="5644" max="5644" width="3.3984375" style="1" customWidth="1"/>
    <col min="5645" max="5645" width="2.59765625" style="1" customWidth="1"/>
    <col min="5646" max="5646" width="3.3984375" style="1" customWidth="1"/>
    <col min="5647" max="5647" width="2.59765625" style="1" customWidth="1"/>
    <col min="5648" max="5648" width="4.09765625" style="1" bestFit="1" customWidth="1"/>
    <col min="5649" max="5649" width="3.3984375" style="1" customWidth="1"/>
    <col min="5650" max="5650" width="4.09765625" style="1" customWidth="1"/>
    <col min="5651" max="5651" width="3.3984375" style="1" customWidth="1"/>
    <col min="5652" max="5888" width="11" style="1"/>
    <col min="5889" max="5889" width="6.09765625" style="1" customWidth="1"/>
    <col min="5890" max="5890" width="21.09765625" style="1" bestFit="1" customWidth="1"/>
    <col min="5891" max="5891" width="4.09765625" style="1" customWidth="1"/>
    <col min="5892" max="5892" width="4.09765625" style="1" bestFit="1" customWidth="1"/>
    <col min="5893" max="5893" width="4.09765625" style="1" customWidth="1"/>
    <col min="5894" max="5894" width="3.8984375" style="1" customWidth="1"/>
    <col min="5895" max="5895" width="3" style="1" customWidth="1"/>
    <col min="5896" max="5896" width="4.19921875" style="1" customWidth="1"/>
    <col min="5897" max="5897" width="3.19921875" style="1" customWidth="1"/>
    <col min="5898" max="5898" width="3.5" style="1" customWidth="1"/>
    <col min="5899" max="5899" width="2.69921875" style="1" customWidth="1"/>
    <col min="5900" max="5900" width="3.3984375" style="1" customWidth="1"/>
    <col min="5901" max="5901" width="2.59765625" style="1" customWidth="1"/>
    <col min="5902" max="5902" width="3.3984375" style="1" customWidth="1"/>
    <col min="5903" max="5903" width="2.59765625" style="1" customWidth="1"/>
    <col min="5904" max="5904" width="4.09765625" style="1" bestFit="1" customWidth="1"/>
    <col min="5905" max="5905" width="3.3984375" style="1" customWidth="1"/>
    <col min="5906" max="5906" width="4.09765625" style="1" customWidth="1"/>
    <col min="5907" max="5907" width="3.3984375" style="1" customWidth="1"/>
    <col min="5908" max="6144" width="11" style="1"/>
    <col min="6145" max="6145" width="6.09765625" style="1" customWidth="1"/>
    <col min="6146" max="6146" width="21.09765625" style="1" bestFit="1" customWidth="1"/>
    <col min="6147" max="6147" width="4.09765625" style="1" customWidth="1"/>
    <col min="6148" max="6148" width="4.09765625" style="1" bestFit="1" customWidth="1"/>
    <col min="6149" max="6149" width="4.09765625" style="1" customWidth="1"/>
    <col min="6150" max="6150" width="3.8984375" style="1" customWidth="1"/>
    <col min="6151" max="6151" width="3" style="1" customWidth="1"/>
    <col min="6152" max="6152" width="4.19921875" style="1" customWidth="1"/>
    <col min="6153" max="6153" width="3.19921875" style="1" customWidth="1"/>
    <col min="6154" max="6154" width="3.5" style="1" customWidth="1"/>
    <col min="6155" max="6155" width="2.69921875" style="1" customWidth="1"/>
    <col min="6156" max="6156" width="3.3984375" style="1" customWidth="1"/>
    <col min="6157" max="6157" width="2.59765625" style="1" customWidth="1"/>
    <col min="6158" max="6158" width="3.3984375" style="1" customWidth="1"/>
    <col min="6159" max="6159" width="2.59765625" style="1" customWidth="1"/>
    <col min="6160" max="6160" width="4.09765625" style="1" bestFit="1" customWidth="1"/>
    <col min="6161" max="6161" width="3.3984375" style="1" customWidth="1"/>
    <col min="6162" max="6162" width="4.09765625" style="1" customWidth="1"/>
    <col min="6163" max="6163" width="3.3984375" style="1" customWidth="1"/>
    <col min="6164" max="6400" width="11" style="1"/>
    <col min="6401" max="6401" width="6.09765625" style="1" customWidth="1"/>
    <col min="6402" max="6402" width="21.09765625" style="1" bestFit="1" customWidth="1"/>
    <col min="6403" max="6403" width="4.09765625" style="1" customWidth="1"/>
    <col min="6404" max="6404" width="4.09765625" style="1" bestFit="1" customWidth="1"/>
    <col min="6405" max="6405" width="4.09765625" style="1" customWidth="1"/>
    <col min="6406" max="6406" width="3.8984375" style="1" customWidth="1"/>
    <col min="6407" max="6407" width="3" style="1" customWidth="1"/>
    <col min="6408" max="6408" width="4.19921875" style="1" customWidth="1"/>
    <col min="6409" max="6409" width="3.19921875" style="1" customWidth="1"/>
    <col min="6410" max="6410" width="3.5" style="1" customWidth="1"/>
    <col min="6411" max="6411" width="2.69921875" style="1" customWidth="1"/>
    <col min="6412" max="6412" width="3.3984375" style="1" customWidth="1"/>
    <col min="6413" max="6413" width="2.59765625" style="1" customWidth="1"/>
    <col min="6414" max="6414" width="3.3984375" style="1" customWidth="1"/>
    <col min="6415" max="6415" width="2.59765625" style="1" customWidth="1"/>
    <col min="6416" max="6416" width="4.09765625" style="1" bestFit="1" customWidth="1"/>
    <col min="6417" max="6417" width="3.3984375" style="1" customWidth="1"/>
    <col min="6418" max="6418" width="4.09765625" style="1" customWidth="1"/>
    <col min="6419" max="6419" width="3.3984375" style="1" customWidth="1"/>
    <col min="6420" max="6656" width="11" style="1"/>
    <col min="6657" max="6657" width="6.09765625" style="1" customWidth="1"/>
    <col min="6658" max="6658" width="21.09765625" style="1" bestFit="1" customWidth="1"/>
    <col min="6659" max="6659" width="4.09765625" style="1" customWidth="1"/>
    <col min="6660" max="6660" width="4.09765625" style="1" bestFit="1" customWidth="1"/>
    <col min="6661" max="6661" width="4.09765625" style="1" customWidth="1"/>
    <col min="6662" max="6662" width="3.8984375" style="1" customWidth="1"/>
    <col min="6663" max="6663" width="3" style="1" customWidth="1"/>
    <col min="6664" max="6664" width="4.19921875" style="1" customWidth="1"/>
    <col min="6665" max="6665" width="3.19921875" style="1" customWidth="1"/>
    <col min="6666" max="6666" width="3.5" style="1" customWidth="1"/>
    <col min="6667" max="6667" width="2.69921875" style="1" customWidth="1"/>
    <col min="6668" max="6668" width="3.3984375" style="1" customWidth="1"/>
    <col min="6669" max="6669" width="2.59765625" style="1" customWidth="1"/>
    <col min="6670" max="6670" width="3.3984375" style="1" customWidth="1"/>
    <col min="6671" max="6671" width="2.59765625" style="1" customWidth="1"/>
    <col min="6672" max="6672" width="4.09765625" style="1" bestFit="1" customWidth="1"/>
    <col min="6673" max="6673" width="3.3984375" style="1" customWidth="1"/>
    <col min="6674" max="6674" width="4.09765625" style="1" customWidth="1"/>
    <col min="6675" max="6675" width="3.3984375" style="1" customWidth="1"/>
    <col min="6676" max="6912" width="11" style="1"/>
    <col min="6913" max="6913" width="6.09765625" style="1" customWidth="1"/>
    <col min="6914" max="6914" width="21.09765625" style="1" bestFit="1" customWidth="1"/>
    <col min="6915" max="6915" width="4.09765625" style="1" customWidth="1"/>
    <col min="6916" max="6916" width="4.09765625" style="1" bestFit="1" customWidth="1"/>
    <col min="6917" max="6917" width="4.09765625" style="1" customWidth="1"/>
    <col min="6918" max="6918" width="3.8984375" style="1" customWidth="1"/>
    <col min="6919" max="6919" width="3" style="1" customWidth="1"/>
    <col min="6920" max="6920" width="4.19921875" style="1" customWidth="1"/>
    <col min="6921" max="6921" width="3.19921875" style="1" customWidth="1"/>
    <col min="6922" max="6922" width="3.5" style="1" customWidth="1"/>
    <col min="6923" max="6923" width="2.69921875" style="1" customWidth="1"/>
    <col min="6924" max="6924" width="3.3984375" style="1" customWidth="1"/>
    <col min="6925" max="6925" width="2.59765625" style="1" customWidth="1"/>
    <col min="6926" max="6926" width="3.3984375" style="1" customWidth="1"/>
    <col min="6927" max="6927" width="2.59765625" style="1" customWidth="1"/>
    <col min="6928" max="6928" width="4.09765625" style="1" bestFit="1" customWidth="1"/>
    <col min="6929" max="6929" width="3.3984375" style="1" customWidth="1"/>
    <col min="6930" max="6930" width="4.09765625" style="1" customWidth="1"/>
    <col min="6931" max="6931" width="3.3984375" style="1" customWidth="1"/>
    <col min="6932" max="7168" width="11" style="1"/>
    <col min="7169" max="7169" width="6.09765625" style="1" customWidth="1"/>
    <col min="7170" max="7170" width="21.09765625" style="1" bestFit="1" customWidth="1"/>
    <col min="7171" max="7171" width="4.09765625" style="1" customWidth="1"/>
    <col min="7172" max="7172" width="4.09765625" style="1" bestFit="1" customWidth="1"/>
    <col min="7173" max="7173" width="4.09765625" style="1" customWidth="1"/>
    <col min="7174" max="7174" width="3.8984375" style="1" customWidth="1"/>
    <col min="7175" max="7175" width="3" style="1" customWidth="1"/>
    <col min="7176" max="7176" width="4.19921875" style="1" customWidth="1"/>
    <col min="7177" max="7177" width="3.19921875" style="1" customWidth="1"/>
    <col min="7178" max="7178" width="3.5" style="1" customWidth="1"/>
    <col min="7179" max="7179" width="2.69921875" style="1" customWidth="1"/>
    <col min="7180" max="7180" width="3.3984375" style="1" customWidth="1"/>
    <col min="7181" max="7181" width="2.59765625" style="1" customWidth="1"/>
    <col min="7182" max="7182" width="3.3984375" style="1" customWidth="1"/>
    <col min="7183" max="7183" width="2.59765625" style="1" customWidth="1"/>
    <col min="7184" max="7184" width="4.09765625" style="1" bestFit="1" customWidth="1"/>
    <col min="7185" max="7185" width="3.3984375" style="1" customWidth="1"/>
    <col min="7186" max="7186" width="4.09765625" style="1" customWidth="1"/>
    <col min="7187" max="7187" width="3.3984375" style="1" customWidth="1"/>
    <col min="7188" max="7424" width="11" style="1"/>
    <col min="7425" max="7425" width="6.09765625" style="1" customWidth="1"/>
    <col min="7426" max="7426" width="21.09765625" style="1" bestFit="1" customWidth="1"/>
    <col min="7427" max="7427" width="4.09765625" style="1" customWidth="1"/>
    <col min="7428" max="7428" width="4.09765625" style="1" bestFit="1" customWidth="1"/>
    <col min="7429" max="7429" width="4.09765625" style="1" customWidth="1"/>
    <col min="7430" max="7430" width="3.8984375" style="1" customWidth="1"/>
    <col min="7431" max="7431" width="3" style="1" customWidth="1"/>
    <col min="7432" max="7432" width="4.19921875" style="1" customWidth="1"/>
    <col min="7433" max="7433" width="3.19921875" style="1" customWidth="1"/>
    <col min="7434" max="7434" width="3.5" style="1" customWidth="1"/>
    <col min="7435" max="7435" width="2.69921875" style="1" customWidth="1"/>
    <col min="7436" max="7436" width="3.3984375" style="1" customWidth="1"/>
    <col min="7437" max="7437" width="2.59765625" style="1" customWidth="1"/>
    <col min="7438" max="7438" width="3.3984375" style="1" customWidth="1"/>
    <col min="7439" max="7439" width="2.59765625" style="1" customWidth="1"/>
    <col min="7440" max="7440" width="4.09765625" style="1" bestFit="1" customWidth="1"/>
    <col min="7441" max="7441" width="3.3984375" style="1" customWidth="1"/>
    <col min="7442" max="7442" width="4.09765625" style="1" customWidth="1"/>
    <col min="7443" max="7443" width="3.3984375" style="1" customWidth="1"/>
    <col min="7444" max="7680" width="11" style="1"/>
    <col min="7681" max="7681" width="6.09765625" style="1" customWidth="1"/>
    <col min="7682" max="7682" width="21.09765625" style="1" bestFit="1" customWidth="1"/>
    <col min="7683" max="7683" width="4.09765625" style="1" customWidth="1"/>
    <col min="7684" max="7684" width="4.09765625" style="1" bestFit="1" customWidth="1"/>
    <col min="7685" max="7685" width="4.09765625" style="1" customWidth="1"/>
    <col min="7686" max="7686" width="3.8984375" style="1" customWidth="1"/>
    <col min="7687" max="7687" width="3" style="1" customWidth="1"/>
    <col min="7688" max="7688" width="4.19921875" style="1" customWidth="1"/>
    <col min="7689" max="7689" width="3.19921875" style="1" customWidth="1"/>
    <col min="7690" max="7690" width="3.5" style="1" customWidth="1"/>
    <col min="7691" max="7691" width="2.69921875" style="1" customWidth="1"/>
    <col min="7692" max="7692" width="3.3984375" style="1" customWidth="1"/>
    <col min="7693" max="7693" width="2.59765625" style="1" customWidth="1"/>
    <col min="7694" max="7694" width="3.3984375" style="1" customWidth="1"/>
    <col min="7695" max="7695" width="2.59765625" style="1" customWidth="1"/>
    <col min="7696" max="7696" width="4.09765625" style="1" bestFit="1" customWidth="1"/>
    <col min="7697" max="7697" width="3.3984375" style="1" customWidth="1"/>
    <col min="7698" max="7698" width="4.09765625" style="1" customWidth="1"/>
    <col min="7699" max="7699" width="3.3984375" style="1" customWidth="1"/>
    <col min="7700" max="7936" width="11" style="1"/>
    <col min="7937" max="7937" width="6.09765625" style="1" customWidth="1"/>
    <col min="7938" max="7938" width="21.09765625" style="1" bestFit="1" customWidth="1"/>
    <col min="7939" max="7939" width="4.09765625" style="1" customWidth="1"/>
    <col min="7940" max="7940" width="4.09765625" style="1" bestFit="1" customWidth="1"/>
    <col min="7941" max="7941" width="4.09765625" style="1" customWidth="1"/>
    <col min="7942" max="7942" width="3.8984375" style="1" customWidth="1"/>
    <col min="7943" max="7943" width="3" style="1" customWidth="1"/>
    <col min="7944" max="7944" width="4.19921875" style="1" customWidth="1"/>
    <col min="7945" max="7945" width="3.19921875" style="1" customWidth="1"/>
    <col min="7946" max="7946" width="3.5" style="1" customWidth="1"/>
    <col min="7947" max="7947" width="2.69921875" style="1" customWidth="1"/>
    <col min="7948" max="7948" width="3.3984375" style="1" customWidth="1"/>
    <col min="7949" max="7949" width="2.59765625" style="1" customWidth="1"/>
    <col min="7950" max="7950" width="3.3984375" style="1" customWidth="1"/>
    <col min="7951" max="7951" width="2.59765625" style="1" customWidth="1"/>
    <col min="7952" max="7952" width="4.09765625" style="1" bestFit="1" customWidth="1"/>
    <col min="7953" max="7953" width="3.3984375" style="1" customWidth="1"/>
    <col min="7954" max="7954" width="4.09765625" style="1" customWidth="1"/>
    <col min="7955" max="7955" width="3.3984375" style="1" customWidth="1"/>
    <col min="7956" max="8192" width="11" style="1"/>
    <col min="8193" max="8193" width="6.09765625" style="1" customWidth="1"/>
    <col min="8194" max="8194" width="21.09765625" style="1" bestFit="1" customWidth="1"/>
    <col min="8195" max="8195" width="4.09765625" style="1" customWidth="1"/>
    <col min="8196" max="8196" width="4.09765625" style="1" bestFit="1" customWidth="1"/>
    <col min="8197" max="8197" width="4.09765625" style="1" customWidth="1"/>
    <col min="8198" max="8198" width="3.8984375" style="1" customWidth="1"/>
    <col min="8199" max="8199" width="3" style="1" customWidth="1"/>
    <col min="8200" max="8200" width="4.19921875" style="1" customWidth="1"/>
    <col min="8201" max="8201" width="3.19921875" style="1" customWidth="1"/>
    <col min="8202" max="8202" width="3.5" style="1" customWidth="1"/>
    <col min="8203" max="8203" width="2.69921875" style="1" customWidth="1"/>
    <col min="8204" max="8204" width="3.3984375" style="1" customWidth="1"/>
    <col min="8205" max="8205" width="2.59765625" style="1" customWidth="1"/>
    <col min="8206" max="8206" width="3.3984375" style="1" customWidth="1"/>
    <col min="8207" max="8207" width="2.59765625" style="1" customWidth="1"/>
    <col min="8208" max="8208" width="4.09765625" style="1" bestFit="1" customWidth="1"/>
    <col min="8209" max="8209" width="3.3984375" style="1" customWidth="1"/>
    <col min="8210" max="8210" width="4.09765625" style="1" customWidth="1"/>
    <col min="8211" max="8211" width="3.3984375" style="1" customWidth="1"/>
    <col min="8212" max="8448" width="11" style="1"/>
    <col min="8449" max="8449" width="6.09765625" style="1" customWidth="1"/>
    <col min="8450" max="8450" width="21.09765625" style="1" bestFit="1" customWidth="1"/>
    <col min="8451" max="8451" width="4.09765625" style="1" customWidth="1"/>
    <col min="8452" max="8452" width="4.09765625" style="1" bestFit="1" customWidth="1"/>
    <col min="8453" max="8453" width="4.09765625" style="1" customWidth="1"/>
    <col min="8454" max="8454" width="3.8984375" style="1" customWidth="1"/>
    <col min="8455" max="8455" width="3" style="1" customWidth="1"/>
    <col min="8456" max="8456" width="4.19921875" style="1" customWidth="1"/>
    <col min="8457" max="8457" width="3.19921875" style="1" customWidth="1"/>
    <col min="8458" max="8458" width="3.5" style="1" customWidth="1"/>
    <col min="8459" max="8459" width="2.69921875" style="1" customWidth="1"/>
    <col min="8460" max="8460" width="3.3984375" style="1" customWidth="1"/>
    <col min="8461" max="8461" width="2.59765625" style="1" customWidth="1"/>
    <col min="8462" max="8462" width="3.3984375" style="1" customWidth="1"/>
    <col min="8463" max="8463" width="2.59765625" style="1" customWidth="1"/>
    <col min="8464" max="8464" width="4.09765625" style="1" bestFit="1" customWidth="1"/>
    <col min="8465" max="8465" width="3.3984375" style="1" customWidth="1"/>
    <col min="8466" max="8466" width="4.09765625" style="1" customWidth="1"/>
    <col min="8467" max="8467" width="3.3984375" style="1" customWidth="1"/>
    <col min="8468" max="8704" width="11" style="1"/>
    <col min="8705" max="8705" width="6.09765625" style="1" customWidth="1"/>
    <col min="8706" max="8706" width="21.09765625" style="1" bestFit="1" customWidth="1"/>
    <col min="8707" max="8707" width="4.09765625" style="1" customWidth="1"/>
    <col min="8708" max="8708" width="4.09765625" style="1" bestFit="1" customWidth="1"/>
    <col min="8709" max="8709" width="4.09765625" style="1" customWidth="1"/>
    <col min="8710" max="8710" width="3.8984375" style="1" customWidth="1"/>
    <col min="8711" max="8711" width="3" style="1" customWidth="1"/>
    <col min="8712" max="8712" width="4.19921875" style="1" customWidth="1"/>
    <col min="8713" max="8713" width="3.19921875" style="1" customWidth="1"/>
    <col min="8714" max="8714" width="3.5" style="1" customWidth="1"/>
    <col min="8715" max="8715" width="2.69921875" style="1" customWidth="1"/>
    <col min="8716" max="8716" width="3.3984375" style="1" customWidth="1"/>
    <col min="8717" max="8717" width="2.59765625" style="1" customWidth="1"/>
    <col min="8718" max="8718" width="3.3984375" style="1" customWidth="1"/>
    <col min="8719" max="8719" width="2.59765625" style="1" customWidth="1"/>
    <col min="8720" max="8720" width="4.09765625" style="1" bestFit="1" customWidth="1"/>
    <col min="8721" max="8721" width="3.3984375" style="1" customWidth="1"/>
    <col min="8722" max="8722" width="4.09765625" style="1" customWidth="1"/>
    <col min="8723" max="8723" width="3.3984375" style="1" customWidth="1"/>
    <col min="8724" max="8960" width="11" style="1"/>
    <col min="8961" max="8961" width="6.09765625" style="1" customWidth="1"/>
    <col min="8962" max="8962" width="21.09765625" style="1" bestFit="1" customWidth="1"/>
    <col min="8963" max="8963" width="4.09765625" style="1" customWidth="1"/>
    <col min="8964" max="8964" width="4.09765625" style="1" bestFit="1" customWidth="1"/>
    <col min="8965" max="8965" width="4.09765625" style="1" customWidth="1"/>
    <col min="8966" max="8966" width="3.8984375" style="1" customWidth="1"/>
    <col min="8967" max="8967" width="3" style="1" customWidth="1"/>
    <col min="8968" max="8968" width="4.19921875" style="1" customWidth="1"/>
    <col min="8969" max="8969" width="3.19921875" style="1" customWidth="1"/>
    <col min="8970" max="8970" width="3.5" style="1" customWidth="1"/>
    <col min="8971" max="8971" width="2.69921875" style="1" customWidth="1"/>
    <col min="8972" max="8972" width="3.3984375" style="1" customWidth="1"/>
    <col min="8973" max="8973" width="2.59765625" style="1" customWidth="1"/>
    <col min="8974" max="8974" width="3.3984375" style="1" customWidth="1"/>
    <col min="8975" max="8975" width="2.59765625" style="1" customWidth="1"/>
    <col min="8976" max="8976" width="4.09765625" style="1" bestFit="1" customWidth="1"/>
    <col min="8977" max="8977" width="3.3984375" style="1" customWidth="1"/>
    <col min="8978" max="8978" width="4.09765625" style="1" customWidth="1"/>
    <col min="8979" max="8979" width="3.3984375" style="1" customWidth="1"/>
    <col min="8980" max="9216" width="11" style="1"/>
    <col min="9217" max="9217" width="6.09765625" style="1" customWidth="1"/>
    <col min="9218" max="9218" width="21.09765625" style="1" bestFit="1" customWidth="1"/>
    <col min="9219" max="9219" width="4.09765625" style="1" customWidth="1"/>
    <col min="9220" max="9220" width="4.09765625" style="1" bestFit="1" customWidth="1"/>
    <col min="9221" max="9221" width="4.09765625" style="1" customWidth="1"/>
    <col min="9222" max="9222" width="3.8984375" style="1" customWidth="1"/>
    <col min="9223" max="9223" width="3" style="1" customWidth="1"/>
    <col min="9224" max="9224" width="4.19921875" style="1" customWidth="1"/>
    <col min="9225" max="9225" width="3.19921875" style="1" customWidth="1"/>
    <col min="9226" max="9226" width="3.5" style="1" customWidth="1"/>
    <col min="9227" max="9227" width="2.69921875" style="1" customWidth="1"/>
    <col min="9228" max="9228" width="3.3984375" style="1" customWidth="1"/>
    <col min="9229" max="9229" width="2.59765625" style="1" customWidth="1"/>
    <col min="9230" max="9230" width="3.3984375" style="1" customWidth="1"/>
    <col min="9231" max="9231" width="2.59765625" style="1" customWidth="1"/>
    <col min="9232" max="9232" width="4.09765625" style="1" bestFit="1" customWidth="1"/>
    <col min="9233" max="9233" width="3.3984375" style="1" customWidth="1"/>
    <col min="9234" max="9234" width="4.09765625" style="1" customWidth="1"/>
    <col min="9235" max="9235" width="3.3984375" style="1" customWidth="1"/>
    <col min="9236" max="9472" width="11" style="1"/>
    <col min="9473" max="9473" width="6.09765625" style="1" customWidth="1"/>
    <col min="9474" max="9474" width="21.09765625" style="1" bestFit="1" customWidth="1"/>
    <col min="9475" max="9475" width="4.09765625" style="1" customWidth="1"/>
    <col min="9476" max="9476" width="4.09765625" style="1" bestFit="1" customWidth="1"/>
    <col min="9477" max="9477" width="4.09765625" style="1" customWidth="1"/>
    <col min="9478" max="9478" width="3.8984375" style="1" customWidth="1"/>
    <col min="9479" max="9479" width="3" style="1" customWidth="1"/>
    <col min="9480" max="9480" width="4.19921875" style="1" customWidth="1"/>
    <col min="9481" max="9481" width="3.19921875" style="1" customWidth="1"/>
    <col min="9482" max="9482" width="3.5" style="1" customWidth="1"/>
    <col min="9483" max="9483" width="2.69921875" style="1" customWidth="1"/>
    <col min="9484" max="9484" width="3.3984375" style="1" customWidth="1"/>
    <col min="9485" max="9485" width="2.59765625" style="1" customWidth="1"/>
    <col min="9486" max="9486" width="3.3984375" style="1" customWidth="1"/>
    <col min="9487" max="9487" width="2.59765625" style="1" customWidth="1"/>
    <col min="9488" max="9488" width="4.09765625" style="1" bestFit="1" customWidth="1"/>
    <col min="9489" max="9489" width="3.3984375" style="1" customWidth="1"/>
    <col min="9490" max="9490" width="4.09765625" style="1" customWidth="1"/>
    <col min="9491" max="9491" width="3.3984375" style="1" customWidth="1"/>
    <col min="9492" max="9728" width="11" style="1"/>
    <col min="9729" max="9729" width="6.09765625" style="1" customWidth="1"/>
    <col min="9730" max="9730" width="21.09765625" style="1" bestFit="1" customWidth="1"/>
    <col min="9731" max="9731" width="4.09765625" style="1" customWidth="1"/>
    <col min="9732" max="9732" width="4.09765625" style="1" bestFit="1" customWidth="1"/>
    <col min="9733" max="9733" width="4.09765625" style="1" customWidth="1"/>
    <col min="9734" max="9734" width="3.8984375" style="1" customWidth="1"/>
    <col min="9735" max="9735" width="3" style="1" customWidth="1"/>
    <col min="9736" max="9736" width="4.19921875" style="1" customWidth="1"/>
    <col min="9737" max="9737" width="3.19921875" style="1" customWidth="1"/>
    <col min="9738" max="9738" width="3.5" style="1" customWidth="1"/>
    <col min="9739" max="9739" width="2.69921875" style="1" customWidth="1"/>
    <col min="9740" max="9740" width="3.3984375" style="1" customWidth="1"/>
    <col min="9741" max="9741" width="2.59765625" style="1" customWidth="1"/>
    <col min="9742" max="9742" width="3.3984375" style="1" customWidth="1"/>
    <col min="9743" max="9743" width="2.59765625" style="1" customWidth="1"/>
    <col min="9744" max="9744" width="4.09765625" style="1" bestFit="1" customWidth="1"/>
    <col min="9745" max="9745" width="3.3984375" style="1" customWidth="1"/>
    <col min="9746" max="9746" width="4.09765625" style="1" customWidth="1"/>
    <col min="9747" max="9747" width="3.3984375" style="1" customWidth="1"/>
    <col min="9748" max="9984" width="11" style="1"/>
    <col min="9985" max="9985" width="6.09765625" style="1" customWidth="1"/>
    <col min="9986" max="9986" width="21.09765625" style="1" bestFit="1" customWidth="1"/>
    <col min="9987" max="9987" width="4.09765625" style="1" customWidth="1"/>
    <col min="9988" max="9988" width="4.09765625" style="1" bestFit="1" customWidth="1"/>
    <col min="9989" max="9989" width="4.09765625" style="1" customWidth="1"/>
    <col min="9990" max="9990" width="3.8984375" style="1" customWidth="1"/>
    <col min="9991" max="9991" width="3" style="1" customWidth="1"/>
    <col min="9992" max="9992" width="4.19921875" style="1" customWidth="1"/>
    <col min="9993" max="9993" width="3.19921875" style="1" customWidth="1"/>
    <col min="9994" max="9994" width="3.5" style="1" customWidth="1"/>
    <col min="9995" max="9995" width="2.69921875" style="1" customWidth="1"/>
    <col min="9996" max="9996" width="3.3984375" style="1" customWidth="1"/>
    <col min="9997" max="9997" width="2.59765625" style="1" customWidth="1"/>
    <col min="9998" max="9998" width="3.3984375" style="1" customWidth="1"/>
    <col min="9999" max="9999" width="2.59765625" style="1" customWidth="1"/>
    <col min="10000" max="10000" width="4.09765625" style="1" bestFit="1" customWidth="1"/>
    <col min="10001" max="10001" width="3.3984375" style="1" customWidth="1"/>
    <col min="10002" max="10002" width="4.09765625" style="1" customWidth="1"/>
    <col min="10003" max="10003" width="3.3984375" style="1" customWidth="1"/>
    <col min="10004" max="10240" width="11" style="1"/>
    <col min="10241" max="10241" width="6.09765625" style="1" customWidth="1"/>
    <col min="10242" max="10242" width="21.09765625" style="1" bestFit="1" customWidth="1"/>
    <col min="10243" max="10243" width="4.09765625" style="1" customWidth="1"/>
    <col min="10244" max="10244" width="4.09765625" style="1" bestFit="1" customWidth="1"/>
    <col min="10245" max="10245" width="4.09765625" style="1" customWidth="1"/>
    <col min="10246" max="10246" width="3.8984375" style="1" customWidth="1"/>
    <col min="10247" max="10247" width="3" style="1" customWidth="1"/>
    <col min="10248" max="10248" width="4.19921875" style="1" customWidth="1"/>
    <col min="10249" max="10249" width="3.19921875" style="1" customWidth="1"/>
    <col min="10250" max="10250" width="3.5" style="1" customWidth="1"/>
    <col min="10251" max="10251" width="2.69921875" style="1" customWidth="1"/>
    <col min="10252" max="10252" width="3.3984375" style="1" customWidth="1"/>
    <col min="10253" max="10253" width="2.59765625" style="1" customWidth="1"/>
    <col min="10254" max="10254" width="3.3984375" style="1" customWidth="1"/>
    <col min="10255" max="10255" width="2.59765625" style="1" customWidth="1"/>
    <col min="10256" max="10256" width="4.09765625" style="1" bestFit="1" customWidth="1"/>
    <col min="10257" max="10257" width="3.3984375" style="1" customWidth="1"/>
    <col min="10258" max="10258" width="4.09765625" style="1" customWidth="1"/>
    <col min="10259" max="10259" width="3.3984375" style="1" customWidth="1"/>
    <col min="10260" max="10496" width="11" style="1"/>
    <col min="10497" max="10497" width="6.09765625" style="1" customWidth="1"/>
    <col min="10498" max="10498" width="21.09765625" style="1" bestFit="1" customWidth="1"/>
    <col min="10499" max="10499" width="4.09765625" style="1" customWidth="1"/>
    <col min="10500" max="10500" width="4.09765625" style="1" bestFit="1" customWidth="1"/>
    <col min="10501" max="10501" width="4.09765625" style="1" customWidth="1"/>
    <col min="10502" max="10502" width="3.8984375" style="1" customWidth="1"/>
    <col min="10503" max="10503" width="3" style="1" customWidth="1"/>
    <col min="10504" max="10504" width="4.19921875" style="1" customWidth="1"/>
    <col min="10505" max="10505" width="3.19921875" style="1" customWidth="1"/>
    <col min="10506" max="10506" width="3.5" style="1" customWidth="1"/>
    <col min="10507" max="10507" width="2.69921875" style="1" customWidth="1"/>
    <col min="10508" max="10508" width="3.3984375" style="1" customWidth="1"/>
    <col min="10509" max="10509" width="2.59765625" style="1" customWidth="1"/>
    <col min="10510" max="10510" width="3.3984375" style="1" customWidth="1"/>
    <col min="10511" max="10511" width="2.59765625" style="1" customWidth="1"/>
    <col min="10512" max="10512" width="4.09765625" style="1" bestFit="1" customWidth="1"/>
    <col min="10513" max="10513" width="3.3984375" style="1" customWidth="1"/>
    <col min="10514" max="10514" width="4.09765625" style="1" customWidth="1"/>
    <col min="10515" max="10515" width="3.3984375" style="1" customWidth="1"/>
    <col min="10516" max="10752" width="11" style="1"/>
    <col min="10753" max="10753" width="6.09765625" style="1" customWidth="1"/>
    <col min="10754" max="10754" width="21.09765625" style="1" bestFit="1" customWidth="1"/>
    <col min="10755" max="10755" width="4.09765625" style="1" customWidth="1"/>
    <col min="10756" max="10756" width="4.09765625" style="1" bestFit="1" customWidth="1"/>
    <col min="10757" max="10757" width="4.09765625" style="1" customWidth="1"/>
    <col min="10758" max="10758" width="3.8984375" style="1" customWidth="1"/>
    <col min="10759" max="10759" width="3" style="1" customWidth="1"/>
    <col min="10760" max="10760" width="4.19921875" style="1" customWidth="1"/>
    <col min="10761" max="10761" width="3.19921875" style="1" customWidth="1"/>
    <col min="10762" max="10762" width="3.5" style="1" customWidth="1"/>
    <col min="10763" max="10763" width="2.69921875" style="1" customWidth="1"/>
    <col min="10764" max="10764" width="3.3984375" style="1" customWidth="1"/>
    <col min="10765" max="10765" width="2.59765625" style="1" customWidth="1"/>
    <col min="10766" max="10766" width="3.3984375" style="1" customWidth="1"/>
    <col min="10767" max="10767" width="2.59765625" style="1" customWidth="1"/>
    <col min="10768" max="10768" width="4.09765625" style="1" bestFit="1" customWidth="1"/>
    <col min="10769" max="10769" width="3.3984375" style="1" customWidth="1"/>
    <col min="10770" max="10770" width="4.09765625" style="1" customWidth="1"/>
    <col min="10771" max="10771" width="3.3984375" style="1" customWidth="1"/>
    <col min="10772" max="11008" width="11" style="1"/>
    <col min="11009" max="11009" width="6.09765625" style="1" customWidth="1"/>
    <col min="11010" max="11010" width="21.09765625" style="1" bestFit="1" customWidth="1"/>
    <col min="11011" max="11011" width="4.09765625" style="1" customWidth="1"/>
    <col min="11012" max="11012" width="4.09765625" style="1" bestFit="1" customWidth="1"/>
    <col min="11013" max="11013" width="4.09765625" style="1" customWidth="1"/>
    <col min="11014" max="11014" width="3.8984375" style="1" customWidth="1"/>
    <col min="11015" max="11015" width="3" style="1" customWidth="1"/>
    <col min="11016" max="11016" width="4.19921875" style="1" customWidth="1"/>
    <col min="11017" max="11017" width="3.19921875" style="1" customWidth="1"/>
    <col min="11018" max="11018" width="3.5" style="1" customWidth="1"/>
    <col min="11019" max="11019" width="2.69921875" style="1" customWidth="1"/>
    <col min="11020" max="11020" width="3.3984375" style="1" customWidth="1"/>
    <col min="11021" max="11021" width="2.59765625" style="1" customWidth="1"/>
    <col min="11022" max="11022" width="3.3984375" style="1" customWidth="1"/>
    <col min="11023" max="11023" width="2.59765625" style="1" customWidth="1"/>
    <col min="11024" max="11024" width="4.09765625" style="1" bestFit="1" customWidth="1"/>
    <col min="11025" max="11025" width="3.3984375" style="1" customWidth="1"/>
    <col min="11026" max="11026" width="4.09765625" style="1" customWidth="1"/>
    <col min="11027" max="11027" width="3.3984375" style="1" customWidth="1"/>
    <col min="11028" max="11264" width="11" style="1"/>
    <col min="11265" max="11265" width="6.09765625" style="1" customWidth="1"/>
    <col min="11266" max="11266" width="21.09765625" style="1" bestFit="1" customWidth="1"/>
    <col min="11267" max="11267" width="4.09765625" style="1" customWidth="1"/>
    <col min="11268" max="11268" width="4.09765625" style="1" bestFit="1" customWidth="1"/>
    <col min="11269" max="11269" width="4.09765625" style="1" customWidth="1"/>
    <col min="11270" max="11270" width="3.8984375" style="1" customWidth="1"/>
    <col min="11271" max="11271" width="3" style="1" customWidth="1"/>
    <col min="11272" max="11272" width="4.19921875" style="1" customWidth="1"/>
    <col min="11273" max="11273" width="3.19921875" style="1" customWidth="1"/>
    <col min="11274" max="11274" width="3.5" style="1" customWidth="1"/>
    <col min="11275" max="11275" width="2.69921875" style="1" customWidth="1"/>
    <col min="11276" max="11276" width="3.3984375" style="1" customWidth="1"/>
    <col min="11277" max="11277" width="2.59765625" style="1" customWidth="1"/>
    <col min="11278" max="11278" width="3.3984375" style="1" customWidth="1"/>
    <col min="11279" max="11279" width="2.59765625" style="1" customWidth="1"/>
    <col min="11280" max="11280" width="4.09765625" style="1" bestFit="1" customWidth="1"/>
    <col min="11281" max="11281" width="3.3984375" style="1" customWidth="1"/>
    <col min="11282" max="11282" width="4.09765625" style="1" customWidth="1"/>
    <col min="11283" max="11283" width="3.3984375" style="1" customWidth="1"/>
    <col min="11284" max="11520" width="11" style="1"/>
    <col min="11521" max="11521" width="6.09765625" style="1" customWidth="1"/>
    <col min="11522" max="11522" width="21.09765625" style="1" bestFit="1" customWidth="1"/>
    <col min="11523" max="11523" width="4.09765625" style="1" customWidth="1"/>
    <col min="11524" max="11524" width="4.09765625" style="1" bestFit="1" customWidth="1"/>
    <col min="11525" max="11525" width="4.09765625" style="1" customWidth="1"/>
    <col min="11526" max="11526" width="3.8984375" style="1" customWidth="1"/>
    <col min="11527" max="11527" width="3" style="1" customWidth="1"/>
    <col min="11528" max="11528" width="4.19921875" style="1" customWidth="1"/>
    <col min="11529" max="11529" width="3.19921875" style="1" customWidth="1"/>
    <col min="11530" max="11530" width="3.5" style="1" customWidth="1"/>
    <col min="11531" max="11531" width="2.69921875" style="1" customWidth="1"/>
    <col min="11532" max="11532" width="3.3984375" style="1" customWidth="1"/>
    <col min="11533" max="11533" width="2.59765625" style="1" customWidth="1"/>
    <col min="11534" max="11534" width="3.3984375" style="1" customWidth="1"/>
    <col min="11535" max="11535" width="2.59765625" style="1" customWidth="1"/>
    <col min="11536" max="11536" width="4.09765625" style="1" bestFit="1" customWidth="1"/>
    <col min="11537" max="11537" width="3.3984375" style="1" customWidth="1"/>
    <col min="11538" max="11538" width="4.09765625" style="1" customWidth="1"/>
    <col min="11539" max="11539" width="3.3984375" style="1" customWidth="1"/>
    <col min="11540" max="11776" width="11" style="1"/>
    <col min="11777" max="11777" width="6.09765625" style="1" customWidth="1"/>
    <col min="11778" max="11778" width="21.09765625" style="1" bestFit="1" customWidth="1"/>
    <col min="11779" max="11779" width="4.09765625" style="1" customWidth="1"/>
    <col min="11780" max="11780" width="4.09765625" style="1" bestFit="1" customWidth="1"/>
    <col min="11781" max="11781" width="4.09765625" style="1" customWidth="1"/>
    <col min="11782" max="11782" width="3.8984375" style="1" customWidth="1"/>
    <col min="11783" max="11783" width="3" style="1" customWidth="1"/>
    <col min="11784" max="11784" width="4.19921875" style="1" customWidth="1"/>
    <col min="11785" max="11785" width="3.19921875" style="1" customWidth="1"/>
    <col min="11786" max="11786" width="3.5" style="1" customWidth="1"/>
    <col min="11787" max="11787" width="2.69921875" style="1" customWidth="1"/>
    <col min="11788" max="11788" width="3.3984375" style="1" customWidth="1"/>
    <col min="11789" max="11789" width="2.59765625" style="1" customWidth="1"/>
    <col min="11790" max="11790" width="3.3984375" style="1" customWidth="1"/>
    <col min="11791" max="11791" width="2.59765625" style="1" customWidth="1"/>
    <col min="11792" max="11792" width="4.09765625" style="1" bestFit="1" customWidth="1"/>
    <col min="11793" max="11793" width="3.3984375" style="1" customWidth="1"/>
    <col min="11794" max="11794" width="4.09765625" style="1" customWidth="1"/>
    <col min="11795" max="11795" width="3.3984375" style="1" customWidth="1"/>
    <col min="11796" max="12032" width="11" style="1"/>
    <col min="12033" max="12033" width="6.09765625" style="1" customWidth="1"/>
    <col min="12034" max="12034" width="21.09765625" style="1" bestFit="1" customWidth="1"/>
    <col min="12035" max="12035" width="4.09765625" style="1" customWidth="1"/>
    <col min="12036" max="12036" width="4.09765625" style="1" bestFit="1" customWidth="1"/>
    <col min="12037" max="12037" width="4.09765625" style="1" customWidth="1"/>
    <col min="12038" max="12038" width="3.8984375" style="1" customWidth="1"/>
    <col min="12039" max="12039" width="3" style="1" customWidth="1"/>
    <col min="12040" max="12040" width="4.19921875" style="1" customWidth="1"/>
    <col min="12041" max="12041" width="3.19921875" style="1" customWidth="1"/>
    <col min="12042" max="12042" width="3.5" style="1" customWidth="1"/>
    <col min="12043" max="12043" width="2.69921875" style="1" customWidth="1"/>
    <col min="12044" max="12044" width="3.3984375" style="1" customWidth="1"/>
    <col min="12045" max="12045" width="2.59765625" style="1" customWidth="1"/>
    <col min="12046" max="12046" width="3.3984375" style="1" customWidth="1"/>
    <col min="12047" max="12047" width="2.59765625" style="1" customWidth="1"/>
    <col min="12048" max="12048" width="4.09765625" style="1" bestFit="1" customWidth="1"/>
    <col min="12049" max="12049" width="3.3984375" style="1" customWidth="1"/>
    <col min="12050" max="12050" width="4.09765625" style="1" customWidth="1"/>
    <col min="12051" max="12051" width="3.3984375" style="1" customWidth="1"/>
    <col min="12052" max="12288" width="11" style="1"/>
    <col min="12289" max="12289" width="6.09765625" style="1" customWidth="1"/>
    <col min="12290" max="12290" width="21.09765625" style="1" bestFit="1" customWidth="1"/>
    <col min="12291" max="12291" width="4.09765625" style="1" customWidth="1"/>
    <col min="12292" max="12292" width="4.09765625" style="1" bestFit="1" customWidth="1"/>
    <col min="12293" max="12293" width="4.09765625" style="1" customWidth="1"/>
    <col min="12294" max="12294" width="3.8984375" style="1" customWidth="1"/>
    <col min="12295" max="12295" width="3" style="1" customWidth="1"/>
    <col min="12296" max="12296" width="4.19921875" style="1" customWidth="1"/>
    <col min="12297" max="12297" width="3.19921875" style="1" customWidth="1"/>
    <col min="12298" max="12298" width="3.5" style="1" customWidth="1"/>
    <col min="12299" max="12299" width="2.69921875" style="1" customWidth="1"/>
    <col min="12300" max="12300" width="3.3984375" style="1" customWidth="1"/>
    <col min="12301" max="12301" width="2.59765625" style="1" customWidth="1"/>
    <col min="12302" max="12302" width="3.3984375" style="1" customWidth="1"/>
    <col min="12303" max="12303" width="2.59765625" style="1" customWidth="1"/>
    <col min="12304" max="12304" width="4.09765625" style="1" bestFit="1" customWidth="1"/>
    <col min="12305" max="12305" width="3.3984375" style="1" customWidth="1"/>
    <col min="12306" max="12306" width="4.09765625" style="1" customWidth="1"/>
    <col min="12307" max="12307" width="3.3984375" style="1" customWidth="1"/>
    <col min="12308" max="12544" width="11" style="1"/>
    <col min="12545" max="12545" width="6.09765625" style="1" customWidth="1"/>
    <col min="12546" max="12546" width="21.09765625" style="1" bestFit="1" customWidth="1"/>
    <col min="12547" max="12547" width="4.09765625" style="1" customWidth="1"/>
    <col min="12548" max="12548" width="4.09765625" style="1" bestFit="1" customWidth="1"/>
    <col min="12549" max="12549" width="4.09765625" style="1" customWidth="1"/>
    <col min="12550" max="12550" width="3.8984375" style="1" customWidth="1"/>
    <col min="12551" max="12551" width="3" style="1" customWidth="1"/>
    <col min="12552" max="12552" width="4.19921875" style="1" customWidth="1"/>
    <col min="12553" max="12553" width="3.19921875" style="1" customWidth="1"/>
    <col min="12554" max="12554" width="3.5" style="1" customWidth="1"/>
    <col min="12555" max="12555" width="2.69921875" style="1" customWidth="1"/>
    <col min="12556" max="12556" width="3.3984375" style="1" customWidth="1"/>
    <col min="12557" max="12557" width="2.59765625" style="1" customWidth="1"/>
    <col min="12558" max="12558" width="3.3984375" style="1" customWidth="1"/>
    <col min="12559" max="12559" width="2.59765625" style="1" customWidth="1"/>
    <col min="12560" max="12560" width="4.09765625" style="1" bestFit="1" customWidth="1"/>
    <col min="12561" max="12561" width="3.3984375" style="1" customWidth="1"/>
    <col min="12562" max="12562" width="4.09765625" style="1" customWidth="1"/>
    <col min="12563" max="12563" width="3.3984375" style="1" customWidth="1"/>
    <col min="12564" max="12800" width="11" style="1"/>
    <col min="12801" max="12801" width="6.09765625" style="1" customWidth="1"/>
    <col min="12802" max="12802" width="21.09765625" style="1" bestFit="1" customWidth="1"/>
    <col min="12803" max="12803" width="4.09765625" style="1" customWidth="1"/>
    <col min="12804" max="12804" width="4.09765625" style="1" bestFit="1" customWidth="1"/>
    <col min="12805" max="12805" width="4.09765625" style="1" customWidth="1"/>
    <col min="12806" max="12806" width="3.8984375" style="1" customWidth="1"/>
    <col min="12807" max="12807" width="3" style="1" customWidth="1"/>
    <col min="12808" max="12808" width="4.19921875" style="1" customWidth="1"/>
    <col min="12809" max="12809" width="3.19921875" style="1" customWidth="1"/>
    <col min="12810" max="12810" width="3.5" style="1" customWidth="1"/>
    <col min="12811" max="12811" width="2.69921875" style="1" customWidth="1"/>
    <col min="12812" max="12812" width="3.3984375" style="1" customWidth="1"/>
    <col min="12813" max="12813" width="2.59765625" style="1" customWidth="1"/>
    <col min="12814" max="12814" width="3.3984375" style="1" customWidth="1"/>
    <col min="12815" max="12815" width="2.59765625" style="1" customWidth="1"/>
    <col min="12816" max="12816" width="4.09765625" style="1" bestFit="1" customWidth="1"/>
    <col min="12817" max="12817" width="3.3984375" style="1" customWidth="1"/>
    <col min="12818" max="12818" width="4.09765625" style="1" customWidth="1"/>
    <col min="12819" max="12819" width="3.3984375" style="1" customWidth="1"/>
    <col min="12820" max="13056" width="11" style="1"/>
    <col min="13057" max="13057" width="6.09765625" style="1" customWidth="1"/>
    <col min="13058" max="13058" width="21.09765625" style="1" bestFit="1" customWidth="1"/>
    <col min="13059" max="13059" width="4.09765625" style="1" customWidth="1"/>
    <col min="13060" max="13060" width="4.09765625" style="1" bestFit="1" customWidth="1"/>
    <col min="13061" max="13061" width="4.09765625" style="1" customWidth="1"/>
    <col min="13062" max="13062" width="3.8984375" style="1" customWidth="1"/>
    <col min="13063" max="13063" width="3" style="1" customWidth="1"/>
    <col min="13064" max="13064" width="4.19921875" style="1" customWidth="1"/>
    <col min="13065" max="13065" width="3.19921875" style="1" customWidth="1"/>
    <col min="13066" max="13066" width="3.5" style="1" customWidth="1"/>
    <col min="13067" max="13067" width="2.69921875" style="1" customWidth="1"/>
    <col min="13068" max="13068" width="3.3984375" style="1" customWidth="1"/>
    <col min="13069" max="13069" width="2.59765625" style="1" customWidth="1"/>
    <col min="13070" max="13070" width="3.3984375" style="1" customWidth="1"/>
    <col min="13071" max="13071" width="2.59765625" style="1" customWidth="1"/>
    <col min="13072" max="13072" width="4.09765625" style="1" bestFit="1" customWidth="1"/>
    <col min="13073" max="13073" width="3.3984375" style="1" customWidth="1"/>
    <col min="13074" max="13074" width="4.09765625" style="1" customWidth="1"/>
    <col min="13075" max="13075" width="3.3984375" style="1" customWidth="1"/>
    <col min="13076" max="13312" width="11" style="1"/>
    <col min="13313" max="13313" width="6.09765625" style="1" customWidth="1"/>
    <col min="13314" max="13314" width="21.09765625" style="1" bestFit="1" customWidth="1"/>
    <col min="13315" max="13315" width="4.09765625" style="1" customWidth="1"/>
    <col min="13316" max="13316" width="4.09765625" style="1" bestFit="1" customWidth="1"/>
    <col min="13317" max="13317" width="4.09765625" style="1" customWidth="1"/>
    <col min="13318" max="13318" width="3.8984375" style="1" customWidth="1"/>
    <col min="13319" max="13319" width="3" style="1" customWidth="1"/>
    <col min="13320" max="13320" width="4.19921875" style="1" customWidth="1"/>
    <col min="13321" max="13321" width="3.19921875" style="1" customWidth="1"/>
    <col min="13322" max="13322" width="3.5" style="1" customWidth="1"/>
    <col min="13323" max="13323" width="2.69921875" style="1" customWidth="1"/>
    <col min="13324" max="13324" width="3.3984375" style="1" customWidth="1"/>
    <col min="13325" max="13325" width="2.59765625" style="1" customWidth="1"/>
    <col min="13326" max="13326" width="3.3984375" style="1" customWidth="1"/>
    <col min="13327" max="13327" width="2.59765625" style="1" customWidth="1"/>
    <col min="13328" max="13328" width="4.09765625" style="1" bestFit="1" customWidth="1"/>
    <col min="13329" max="13329" width="3.3984375" style="1" customWidth="1"/>
    <col min="13330" max="13330" width="4.09765625" style="1" customWidth="1"/>
    <col min="13331" max="13331" width="3.3984375" style="1" customWidth="1"/>
    <col min="13332" max="13568" width="11" style="1"/>
    <col min="13569" max="13569" width="6.09765625" style="1" customWidth="1"/>
    <col min="13570" max="13570" width="21.09765625" style="1" bestFit="1" customWidth="1"/>
    <col min="13571" max="13571" width="4.09765625" style="1" customWidth="1"/>
    <col min="13572" max="13572" width="4.09765625" style="1" bestFit="1" customWidth="1"/>
    <col min="13573" max="13573" width="4.09765625" style="1" customWidth="1"/>
    <col min="13574" max="13574" width="3.8984375" style="1" customWidth="1"/>
    <col min="13575" max="13575" width="3" style="1" customWidth="1"/>
    <col min="13576" max="13576" width="4.19921875" style="1" customWidth="1"/>
    <col min="13577" max="13577" width="3.19921875" style="1" customWidth="1"/>
    <col min="13578" max="13578" width="3.5" style="1" customWidth="1"/>
    <col min="13579" max="13579" width="2.69921875" style="1" customWidth="1"/>
    <col min="13580" max="13580" width="3.3984375" style="1" customWidth="1"/>
    <col min="13581" max="13581" width="2.59765625" style="1" customWidth="1"/>
    <col min="13582" max="13582" width="3.3984375" style="1" customWidth="1"/>
    <col min="13583" max="13583" width="2.59765625" style="1" customWidth="1"/>
    <col min="13584" max="13584" width="4.09765625" style="1" bestFit="1" customWidth="1"/>
    <col min="13585" max="13585" width="3.3984375" style="1" customWidth="1"/>
    <col min="13586" max="13586" width="4.09765625" style="1" customWidth="1"/>
    <col min="13587" max="13587" width="3.3984375" style="1" customWidth="1"/>
    <col min="13588" max="13824" width="11" style="1"/>
    <col min="13825" max="13825" width="6.09765625" style="1" customWidth="1"/>
    <col min="13826" max="13826" width="21.09765625" style="1" bestFit="1" customWidth="1"/>
    <col min="13827" max="13827" width="4.09765625" style="1" customWidth="1"/>
    <col min="13828" max="13828" width="4.09765625" style="1" bestFit="1" customWidth="1"/>
    <col min="13829" max="13829" width="4.09765625" style="1" customWidth="1"/>
    <col min="13830" max="13830" width="3.8984375" style="1" customWidth="1"/>
    <col min="13831" max="13831" width="3" style="1" customWidth="1"/>
    <col min="13832" max="13832" width="4.19921875" style="1" customWidth="1"/>
    <col min="13833" max="13833" width="3.19921875" style="1" customWidth="1"/>
    <col min="13834" max="13834" width="3.5" style="1" customWidth="1"/>
    <col min="13835" max="13835" width="2.69921875" style="1" customWidth="1"/>
    <col min="13836" max="13836" width="3.3984375" style="1" customWidth="1"/>
    <col min="13837" max="13837" width="2.59765625" style="1" customWidth="1"/>
    <col min="13838" max="13838" width="3.3984375" style="1" customWidth="1"/>
    <col min="13839" max="13839" width="2.59765625" style="1" customWidth="1"/>
    <col min="13840" max="13840" width="4.09765625" style="1" bestFit="1" customWidth="1"/>
    <col min="13841" max="13841" width="3.3984375" style="1" customWidth="1"/>
    <col min="13842" max="13842" width="4.09765625" style="1" customWidth="1"/>
    <col min="13843" max="13843" width="3.3984375" style="1" customWidth="1"/>
    <col min="13844" max="14080" width="11" style="1"/>
    <col min="14081" max="14081" width="6.09765625" style="1" customWidth="1"/>
    <col min="14082" max="14082" width="21.09765625" style="1" bestFit="1" customWidth="1"/>
    <col min="14083" max="14083" width="4.09765625" style="1" customWidth="1"/>
    <col min="14084" max="14084" width="4.09765625" style="1" bestFit="1" customWidth="1"/>
    <col min="14085" max="14085" width="4.09765625" style="1" customWidth="1"/>
    <col min="14086" max="14086" width="3.8984375" style="1" customWidth="1"/>
    <col min="14087" max="14087" width="3" style="1" customWidth="1"/>
    <col min="14088" max="14088" width="4.19921875" style="1" customWidth="1"/>
    <col min="14089" max="14089" width="3.19921875" style="1" customWidth="1"/>
    <col min="14090" max="14090" width="3.5" style="1" customWidth="1"/>
    <col min="14091" max="14091" width="2.69921875" style="1" customWidth="1"/>
    <col min="14092" max="14092" width="3.3984375" style="1" customWidth="1"/>
    <col min="14093" max="14093" width="2.59765625" style="1" customWidth="1"/>
    <col min="14094" max="14094" width="3.3984375" style="1" customWidth="1"/>
    <col min="14095" max="14095" width="2.59765625" style="1" customWidth="1"/>
    <col min="14096" max="14096" width="4.09765625" style="1" bestFit="1" customWidth="1"/>
    <col min="14097" max="14097" width="3.3984375" style="1" customWidth="1"/>
    <col min="14098" max="14098" width="4.09765625" style="1" customWidth="1"/>
    <col min="14099" max="14099" width="3.3984375" style="1" customWidth="1"/>
    <col min="14100" max="14336" width="11" style="1"/>
    <col min="14337" max="14337" width="6.09765625" style="1" customWidth="1"/>
    <col min="14338" max="14338" width="21.09765625" style="1" bestFit="1" customWidth="1"/>
    <col min="14339" max="14339" width="4.09765625" style="1" customWidth="1"/>
    <col min="14340" max="14340" width="4.09765625" style="1" bestFit="1" customWidth="1"/>
    <col min="14341" max="14341" width="4.09765625" style="1" customWidth="1"/>
    <col min="14342" max="14342" width="3.8984375" style="1" customWidth="1"/>
    <col min="14343" max="14343" width="3" style="1" customWidth="1"/>
    <col min="14344" max="14344" width="4.19921875" style="1" customWidth="1"/>
    <col min="14345" max="14345" width="3.19921875" style="1" customWidth="1"/>
    <col min="14346" max="14346" width="3.5" style="1" customWidth="1"/>
    <col min="14347" max="14347" width="2.69921875" style="1" customWidth="1"/>
    <col min="14348" max="14348" width="3.3984375" style="1" customWidth="1"/>
    <col min="14349" max="14349" width="2.59765625" style="1" customWidth="1"/>
    <col min="14350" max="14350" width="3.3984375" style="1" customWidth="1"/>
    <col min="14351" max="14351" width="2.59765625" style="1" customWidth="1"/>
    <col min="14352" max="14352" width="4.09765625" style="1" bestFit="1" customWidth="1"/>
    <col min="14353" max="14353" width="3.3984375" style="1" customWidth="1"/>
    <col min="14354" max="14354" width="4.09765625" style="1" customWidth="1"/>
    <col min="14355" max="14355" width="3.3984375" style="1" customWidth="1"/>
    <col min="14356" max="14592" width="11" style="1"/>
    <col min="14593" max="14593" width="6.09765625" style="1" customWidth="1"/>
    <col min="14594" max="14594" width="21.09765625" style="1" bestFit="1" customWidth="1"/>
    <col min="14595" max="14595" width="4.09765625" style="1" customWidth="1"/>
    <col min="14596" max="14596" width="4.09765625" style="1" bestFit="1" customWidth="1"/>
    <col min="14597" max="14597" width="4.09765625" style="1" customWidth="1"/>
    <col min="14598" max="14598" width="3.8984375" style="1" customWidth="1"/>
    <col min="14599" max="14599" width="3" style="1" customWidth="1"/>
    <col min="14600" max="14600" width="4.19921875" style="1" customWidth="1"/>
    <col min="14601" max="14601" width="3.19921875" style="1" customWidth="1"/>
    <col min="14602" max="14602" width="3.5" style="1" customWidth="1"/>
    <col min="14603" max="14603" width="2.69921875" style="1" customWidth="1"/>
    <col min="14604" max="14604" width="3.3984375" style="1" customWidth="1"/>
    <col min="14605" max="14605" width="2.59765625" style="1" customWidth="1"/>
    <col min="14606" max="14606" width="3.3984375" style="1" customWidth="1"/>
    <col min="14607" max="14607" width="2.59765625" style="1" customWidth="1"/>
    <col min="14608" max="14608" width="4.09765625" style="1" bestFit="1" customWidth="1"/>
    <col min="14609" max="14609" width="3.3984375" style="1" customWidth="1"/>
    <col min="14610" max="14610" width="4.09765625" style="1" customWidth="1"/>
    <col min="14611" max="14611" width="3.3984375" style="1" customWidth="1"/>
    <col min="14612" max="14848" width="11" style="1"/>
    <col min="14849" max="14849" width="6.09765625" style="1" customWidth="1"/>
    <col min="14850" max="14850" width="21.09765625" style="1" bestFit="1" customWidth="1"/>
    <col min="14851" max="14851" width="4.09765625" style="1" customWidth="1"/>
    <col min="14852" max="14852" width="4.09765625" style="1" bestFit="1" customWidth="1"/>
    <col min="14853" max="14853" width="4.09765625" style="1" customWidth="1"/>
    <col min="14854" max="14854" width="3.8984375" style="1" customWidth="1"/>
    <col min="14855" max="14855" width="3" style="1" customWidth="1"/>
    <col min="14856" max="14856" width="4.19921875" style="1" customWidth="1"/>
    <col min="14857" max="14857" width="3.19921875" style="1" customWidth="1"/>
    <col min="14858" max="14858" width="3.5" style="1" customWidth="1"/>
    <col min="14859" max="14859" width="2.69921875" style="1" customWidth="1"/>
    <col min="14860" max="14860" width="3.3984375" style="1" customWidth="1"/>
    <col min="14861" max="14861" width="2.59765625" style="1" customWidth="1"/>
    <col min="14862" max="14862" width="3.3984375" style="1" customWidth="1"/>
    <col min="14863" max="14863" width="2.59765625" style="1" customWidth="1"/>
    <col min="14864" max="14864" width="4.09765625" style="1" bestFit="1" customWidth="1"/>
    <col min="14865" max="14865" width="3.3984375" style="1" customWidth="1"/>
    <col min="14866" max="14866" width="4.09765625" style="1" customWidth="1"/>
    <col min="14867" max="14867" width="3.3984375" style="1" customWidth="1"/>
    <col min="14868" max="15104" width="11" style="1"/>
    <col min="15105" max="15105" width="6.09765625" style="1" customWidth="1"/>
    <col min="15106" max="15106" width="21.09765625" style="1" bestFit="1" customWidth="1"/>
    <col min="15107" max="15107" width="4.09765625" style="1" customWidth="1"/>
    <col min="15108" max="15108" width="4.09765625" style="1" bestFit="1" customWidth="1"/>
    <col min="15109" max="15109" width="4.09765625" style="1" customWidth="1"/>
    <col min="15110" max="15110" width="3.8984375" style="1" customWidth="1"/>
    <col min="15111" max="15111" width="3" style="1" customWidth="1"/>
    <col min="15112" max="15112" width="4.19921875" style="1" customWidth="1"/>
    <col min="15113" max="15113" width="3.19921875" style="1" customWidth="1"/>
    <col min="15114" max="15114" width="3.5" style="1" customWidth="1"/>
    <col min="15115" max="15115" width="2.69921875" style="1" customWidth="1"/>
    <col min="15116" max="15116" width="3.3984375" style="1" customWidth="1"/>
    <col min="15117" max="15117" width="2.59765625" style="1" customWidth="1"/>
    <col min="15118" max="15118" width="3.3984375" style="1" customWidth="1"/>
    <col min="15119" max="15119" width="2.59765625" style="1" customWidth="1"/>
    <col min="15120" max="15120" width="4.09765625" style="1" bestFit="1" customWidth="1"/>
    <col min="15121" max="15121" width="3.3984375" style="1" customWidth="1"/>
    <col min="15122" max="15122" width="4.09765625" style="1" customWidth="1"/>
    <col min="15123" max="15123" width="3.3984375" style="1" customWidth="1"/>
    <col min="15124" max="15360" width="11" style="1"/>
    <col min="15361" max="15361" width="6.09765625" style="1" customWidth="1"/>
    <col min="15362" max="15362" width="21.09765625" style="1" bestFit="1" customWidth="1"/>
    <col min="15363" max="15363" width="4.09765625" style="1" customWidth="1"/>
    <col min="15364" max="15364" width="4.09765625" style="1" bestFit="1" customWidth="1"/>
    <col min="15365" max="15365" width="4.09765625" style="1" customWidth="1"/>
    <col min="15366" max="15366" width="3.8984375" style="1" customWidth="1"/>
    <col min="15367" max="15367" width="3" style="1" customWidth="1"/>
    <col min="15368" max="15368" width="4.19921875" style="1" customWidth="1"/>
    <col min="15369" max="15369" width="3.19921875" style="1" customWidth="1"/>
    <col min="15370" max="15370" width="3.5" style="1" customWidth="1"/>
    <col min="15371" max="15371" width="2.69921875" style="1" customWidth="1"/>
    <col min="15372" max="15372" width="3.3984375" style="1" customWidth="1"/>
    <col min="15373" max="15373" width="2.59765625" style="1" customWidth="1"/>
    <col min="15374" max="15374" width="3.3984375" style="1" customWidth="1"/>
    <col min="15375" max="15375" width="2.59765625" style="1" customWidth="1"/>
    <col min="15376" max="15376" width="4.09765625" style="1" bestFit="1" customWidth="1"/>
    <col min="15377" max="15377" width="3.3984375" style="1" customWidth="1"/>
    <col min="15378" max="15378" width="4.09765625" style="1" customWidth="1"/>
    <col min="15379" max="15379" width="3.3984375" style="1" customWidth="1"/>
    <col min="15380" max="15616" width="11" style="1"/>
    <col min="15617" max="15617" width="6.09765625" style="1" customWidth="1"/>
    <col min="15618" max="15618" width="21.09765625" style="1" bestFit="1" customWidth="1"/>
    <col min="15619" max="15619" width="4.09765625" style="1" customWidth="1"/>
    <col min="15620" max="15620" width="4.09765625" style="1" bestFit="1" customWidth="1"/>
    <col min="15621" max="15621" width="4.09765625" style="1" customWidth="1"/>
    <col min="15622" max="15622" width="3.8984375" style="1" customWidth="1"/>
    <col min="15623" max="15623" width="3" style="1" customWidth="1"/>
    <col min="15624" max="15624" width="4.19921875" style="1" customWidth="1"/>
    <col min="15625" max="15625" width="3.19921875" style="1" customWidth="1"/>
    <col min="15626" max="15626" width="3.5" style="1" customWidth="1"/>
    <col min="15627" max="15627" width="2.69921875" style="1" customWidth="1"/>
    <col min="15628" max="15628" width="3.3984375" style="1" customWidth="1"/>
    <col min="15629" max="15629" width="2.59765625" style="1" customWidth="1"/>
    <col min="15630" max="15630" width="3.3984375" style="1" customWidth="1"/>
    <col min="15631" max="15631" width="2.59765625" style="1" customWidth="1"/>
    <col min="15632" max="15632" width="4.09765625" style="1" bestFit="1" customWidth="1"/>
    <col min="15633" max="15633" width="3.3984375" style="1" customWidth="1"/>
    <col min="15634" max="15634" width="4.09765625" style="1" customWidth="1"/>
    <col min="15635" max="15635" width="3.3984375" style="1" customWidth="1"/>
    <col min="15636" max="15872" width="11" style="1"/>
    <col min="15873" max="15873" width="6.09765625" style="1" customWidth="1"/>
    <col min="15874" max="15874" width="21.09765625" style="1" bestFit="1" customWidth="1"/>
    <col min="15875" max="15875" width="4.09765625" style="1" customWidth="1"/>
    <col min="15876" max="15876" width="4.09765625" style="1" bestFit="1" customWidth="1"/>
    <col min="15877" max="15877" width="4.09765625" style="1" customWidth="1"/>
    <col min="15878" max="15878" width="3.8984375" style="1" customWidth="1"/>
    <col min="15879" max="15879" width="3" style="1" customWidth="1"/>
    <col min="15880" max="15880" width="4.19921875" style="1" customWidth="1"/>
    <col min="15881" max="15881" width="3.19921875" style="1" customWidth="1"/>
    <col min="15882" max="15882" width="3.5" style="1" customWidth="1"/>
    <col min="15883" max="15883" width="2.69921875" style="1" customWidth="1"/>
    <col min="15884" max="15884" width="3.3984375" style="1" customWidth="1"/>
    <col min="15885" max="15885" width="2.59765625" style="1" customWidth="1"/>
    <col min="15886" max="15886" width="3.3984375" style="1" customWidth="1"/>
    <col min="15887" max="15887" width="2.59765625" style="1" customWidth="1"/>
    <col min="15888" max="15888" width="4.09765625" style="1" bestFit="1" customWidth="1"/>
    <col min="15889" max="15889" width="3.3984375" style="1" customWidth="1"/>
    <col min="15890" max="15890" width="4.09765625" style="1" customWidth="1"/>
    <col min="15891" max="15891" width="3.3984375" style="1" customWidth="1"/>
    <col min="15892" max="16128" width="11" style="1"/>
    <col min="16129" max="16129" width="6.09765625" style="1" customWidth="1"/>
    <col min="16130" max="16130" width="21.09765625" style="1" bestFit="1" customWidth="1"/>
    <col min="16131" max="16131" width="4.09765625" style="1" customWidth="1"/>
    <col min="16132" max="16132" width="4.09765625" style="1" bestFit="1" customWidth="1"/>
    <col min="16133" max="16133" width="4.09765625" style="1" customWidth="1"/>
    <col min="16134" max="16134" width="3.8984375" style="1" customWidth="1"/>
    <col min="16135" max="16135" width="3" style="1" customWidth="1"/>
    <col min="16136" max="16136" width="4.19921875" style="1" customWidth="1"/>
    <col min="16137" max="16137" width="3.19921875" style="1" customWidth="1"/>
    <col min="16138" max="16138" width="3.5" style="1" customWidth="1"/>
    <col min="16139" max="16139" width="2.69921875" style="1" customWidth="1"/>
    <col min="16140" max="16140" width="3.3984375" style="1" customWidth="1"/>
    <col min="16141" max="16141" width="2.59765625" style="1" customWidth="1"/>
    <col min="16142" max="16142" width="3.3984375" style="1" customWidth="1"/>
    <col min="16143" max="16143" width="2.59765625" style="1" customWidth="1"/>
    <col min="16144" max="16144" width="4.09765625" style="1" bestFit="1" customWidth="1"/>
    <col min="16145" max="16145" width="3.3984375" style="1" customWidth="1"/>
    <col min="16146" max="16146" width="4.09765625" style="1" customWidth="1"/>
    <col min="16147" max="16147" width="3.3984375" style="1" customWidth="1"/>
    <col min="16148" max="16384" width="11" style="1"/>
  </cols>
  <sheetData>
    <row r="1" spans="1:19" ht="12.9" customHeight="1">
      <c r="A1" s="48"/>
      <c r="B1" s="49" t="s">
        <v>197</v>
      </c>
      <c r="C1" s="50" t="s">
        <v>4</v>
      </c>
      <c r="D1" s="50"/>
      <c r="E1" s="50"/>
      <c r="F1" s="47" t="s">
        <v>5</v>
      </c>
      <c r="G1" s="47"/>
      <c r="H1" s="47" t="s">
        <v>6</v>
      </c>
      <c r="I1" s="47"/>
      <c r="J1" s="47" t="s">
        <v>7</v>
      </c>
      <c r="K1" s="47"/>
      <c r="L1" s="47" t="s">
        <v>8</v>
      </c>
      <c r="M1" s="47"/>
      <c r="N1" s="47" t="s">
        <v>9</v>
      </c>
      <c r="O1" s="47"/>
      <c r="P1" s="47" t="s">
        <v>10</v>
      </c>
      <c r="Q1" s="47"/>
      <c r="R1" s="47" t="s">
        <v>11</v>
      </c>
      <c r="S1" s="47"/>
    </row>
    <row r="2" spans="1:19" ht="11.1" customHeight="1">
      <c r="A2" s="48"/>
      <c r="B2" s="49"/>
      <c r="C2" s="2" t="s">
        <v>12</v>
      </c>
      <c r="D2" s="2" t="s">
        <v>13</v>
      </c>
      <c r="E2" s="2" t="s">
        <v>14</v>
      </c>
      <c r="F2" s="3" t="s">
        <v>12</v>
      </c>
      <c r="G2" s="3" t="s">
        <v>13</v>
      </c>
      <c r="H2" s="3" t="s">
        <v>12</v>
      </c>
      <c r="I2" s="3" t="s">
        <v>13</v>
      </c>
      <c r="J2" s="3" t="s">
        <v>12</v>
      </c>
      <c r="K2" s="3" t="s">
        <v>13</v>
      </c>
      <c r="L2" s="3" t="s">
        <v>12</v>
      </c>
      <c r="M2" s="3" t="s">
        <v>13</v>
      </c>
      <c r="N2" s="3" t="s">
        <v>12</v>
      </c>
      <c r="O2" s="3" t="s">
        <v>13</v>
      </c>
      <c r="P2" s="3" t="s">
        <v>12</v>
      </c>
      <c r="Q2" s="3" t="s">
        <v>13</v>
      </c>
      <c r="R2" s="3" t="s">
        <v>12</v>
      </c>
      <c r="S2" s="3" t="s">
        <v>13</v>
      </c>
    </row>
    <row r="3" spans="1:19" ht="15.9" customHeight="1">
      <c r="A3" s="4">
        <v>11090001</v>
      </c>
      <c r="B3" s="4" t="s">
        <v>258</v>
      </c>
      <c r="C3" s="2">
        <v>24</v>
      </c>
      <c r="D3" s="2">
        <v>2</v>
      </c>
      <c r="E3" s="2">
        <v>26</v>
      </c>
      <c r="F3" s="5">
        <v>0</v>
      </c>
      <c r="G3" s="5">
        <v>0</v>
      </c>
      <c r="H3" s="5">
        <v>0</v>
      </c>
      <c r="I3" s="5">
        <v>0</v>
      </c>
      <c r="J3" s="5">
        <v>1</v>
      </c>
      <c r="K3" s="5">
        <v>0</v>
      </c>
      <c r="L3" s="5">
        <v>1</v>
      </c>
      <c r="M3" s="5">
        <v>0</v>
      </c>
      <c r="N3" s="5">
        <v>3</v>
      </c>
      <c r="O3" s="5">
        <v>0</v>
      </c>
      <c r="P3" s="5">
        <v>7</v>
      </c>
      <c r="Q3" s="5">
        <v>1</v>
      </c>
      <c r="R3" s="5">
        <v>12</v>
      </c>
      <c r="S3" s="5">
        <v>1</v>
      </c>
    </row>
    <row r="4" spans="1:19" ht="15.9" customHeight="1">
      <c r="A4" s="4">
        <v>11090002</v>
      </c>
      <c r="B4" s="4" t="s">
        <v>259</v>
      </c>
      <c r="C4" s="2">
        <v>27</v>
      </c>
      <c r="D4" s="2">
        <v>3</v>
      </c>
      <c r="E4" s="2">
        <v>30</v>
      </c>
      <c r="F4" s="5">
        <v>0</v>
      </c>
      <c r="G4" s="5">
        <v>0</v>
      </c>
      <c r="H4" s="5">
        <v>5</v>
      </c>
      <c r="I4" s="5">
        <v>1</v>
      </c>
      <c r="J4" s="5">
        <v>2</v>
      </c>
      <c r="K4" s="5">
        <v>0</v>
      </c>
      <c r="L4" s="5">
        <v>4</v>
      </c>
      <c r="M4" s="5">
        <v>0</v>
      </c>
      <c r="N4" s="5">
        <v>3</v>
      </c>
      <c r="O4" s="5">
        <v>0</v>
      </c>
      <c r="P4" s="5">
        <v>4</v>
      </c>
      <c r="Q4" s="5">
        <v>1</v>
      </c>
      <c r="R4" s="5">
        <v>9</v>
      </c>
      <c r="S4" s="5">
        <v>1</v>
      </c>
    </row>
    <row r="5" spans="1:19" ht="15.9" customHeight="1">
      <c r="A5" s="4">
        <v>11090009</v>
      </c>
      <c r="B5" s="4" t="s">
        <v>260</v>
      </c>
      <c r="C5" s="2">
        <v>17</v>
      </c>
      <c r="D5" s="2">
        <v>2</v>
      </c>
      <c r="E5" s="2">
        <v>19</v>
      </c>
      <c r="F5" s="5">
        <v>0</v>
      </c>
      <c r="G5" s="5">
        <v>0</v>
      </c>
      <c r="H5" s="5">
        <v>1</v>
      </c>
      <c r="I5" s="5">
        <v>0</v>
      </c>
      <c r="J5" s="5">
        <v>3</v>
      </c>
      <c r="K5" s="5">
        <v>0</v>
      </c>
      <c r="L5" s="5">
        <v>0</v>
      </c>
      <c r="M5" s="5">
        <v>0</v>
      </c>
      <c r="N5" s="5">
        <v>2</v>
      </c>
      <c r="O5" s="5">
        <v>0</v>
      </c>
      <c r="P5" s="5">
        <v>2</v>
      </c>
      <c r="Q5" s="5">
        <v>0</v>
      </c>
      <c r="R5" s="5">
        <v>9</v>
      </c>
      <c r="S5" s="5">
        <v>2</v>
      </c>
    </row>
    <row r="6" spans="1:19" ht="15.9" customHeight="1">
      <c r="A6" s="4">
        <v>11090014</v>
      </c>
      <c r="B6" s="4" t="s">
        <v>261</v>
      </c>
      <c r="C6" s="2">
        <v>14</v>
      </c>
      <c r="D6" s="2">
        <v>2</v>
      </c>
      <c r="E6" s="2">
        <v>16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0</v>
      </c>
      <c r="M6" s="5">
        <v>0</v>
      </c>
      <c r="N6" s="5">
        <v>0</v>
      </c>
      <c r="O6" s="5">
        <v>0</v>
      </c>
      <c r="P6" s="5">
        <v>5</v>
      </c>
      <c r="Q6" s="5">
        <v>1</v>
      </c>
      <c r="R6" s="5">
        <v>9</v>
      </c>
      <c r="S6" s="5">
        <v>1</v>
      </c>
    </row>
    <row r="7" spans="1:19" ht="15.9" customHeight="1">
      <c r="A7" s="4">
        <v>11090019</v>
      </c>
      <c r="B7" s="4" t="s">
        <v>262</v>
      </c>
      <c r="C7" s="2">
        <v>14</v>
      </c>
      <c r="D7" s="2">
        <v>3</v>
      </c>
      <c r="E7" s="2">
        <v>17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  <c r="N7" s="5">
        <v>1</v>
      </c>
      <c r="O7" s="5">
        <v>0</v>
      </c>
      <c r="P7" s="5">
        <v>6</v>
      </c>
      <c r="Q7" s="5">
        <v>0</v>
      </c>
      <c r="R7" s="5">
        <v>7</v>
      </c>
      <c r="S7" s="5">
        <v>3</v>
      </c>
    </row>
    <row r="8" spans="1:19" ht="15.9" customHeight="1">
      <c r="A8" s="4">
        <v>11110001</v>
      </c>
      <c r="B8" s="4" t="s">
        <v>263</v>
      </c>
      <c r="C8" s="2">
        <v>11</v>
      </c>
      <c r="D8" s="2">
        <v>2</v>
      </c>
      <c r="E8" s="2">
        <v>13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1</v>
      </c>
      <c r="N8" s="5">
        <v>0</v>
      </c>
      <c r="O8" s="5">
        <v>0</v>
      </c>
      <c r="P8" s="5">
        <v>3</v>
      </c>
      <c r="Q8" s="5">
        <v>0</v>
      </c>
      <c r="R8" s="5">
        <v>8</v>
      </c>
      <c r="S8" s="5">
        <v>1</v>
      </c>
    </row>
    <row r="9" spans="1:19" ht="15.9" customHeight="1">
      <c r="A9" s="4">
        <v>11110009</v>
      </c>
      <c r="B9" s="4" t="s">
        <v>264</v>
      </c>
      <c r="C9" s="2">
        <v>23</v>
      </c>
      <c r="D9" s="2">
        <v>1</v>
      </c>
      <c r="E9" s="2">
        <v>24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0</v>
      </c>
      <c r="O9" s="5">
        <v>0</v>
      </c>
      <c r="P9" s="5">
        <v>3</v>
      </c>
      <c r="Q9" s="5">
        <v>0</v>
      </c>
      <c r="R9" s="5">
        <v>20</v>
      </c>
      <c r="S9" s="5">
        <v>1</v>
      </c>
    </row>
    <row r="10" spans="1:19" ht="15.9" customHeight="1">
      <c r="A10" s="4">
        <v>11110013</v>
      </c>
      <c r="B10" s="4" t="s">
        <v>265</v>
      </c>
      <c r="C10" s="2">
        <v>36</v>
      </c>
      <c r="D10" s="2">
        <v>2</v>
      </c>
      <c r="E10" s="2">
        <v>38</v>
      </c>
      <c r="F10" s="5">
        <v>0</v>
      </c>
      <c r="G10" s="5">
        <v>0</v>
      </c>
      <c r="H10" s="5">
        <v>0</v>
      </c>
      <c r="I10" s="5">
        <v>0</v>
      </c>
      <c r="J10" s="5">
        <v>0</v>
      </c>
      <c r="K10" s="5">
        <v>0</v>
      </c>
      <c r="L10" s="5">
        <v>1</v>
      </c>
      <c r="M10" s="5">
        <v>0</v>
      </c>
      <c r="N10" s="5">
        <v>2</v>
      </c>
      <c r="O10" s="5">
        <v>1</v>
      </c>
      <c r="P10" s="5">
        <v>7</v>
      </c>
      <c r="Q10" s="5">
        <v>0</v>
      </c>
      <c r="R10" s="5">
        <v>26</v>
      </c>
      <c r="S10" s="5">
        <v>1</v>
      </c>
    </row>
    <row r="11" spans="1:19" ht="15.9" customHeight="1">
      <c r="A11" s="4">
        <v>11110015</v>
      </c>
      <c r="B11" s="4" t="s">
        <v>266</v>
      </c>
      <c r="C11" s="2">
        <v>8</v>
      </c>
      <c r="D11" s="2">
        <v>1</v>
      </c>
      <c r="E11" s="2">
        <v>9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2</v>
      </c>
      <c r="O11" s="5">
        <v>0</v>
      </c>
      <c r="P11" s="5">
        <v>1</v>
      </c>
      <c r="Q11" s="5">
        <v>0</v>
      </c>
      <c r="R11" s="5">
        <v>5</v>
      </c>
      <c r="S11" s="5">
        <v>1</v>
      </c>
    </row>
    <row r="12" spans="1:19" ht="15.9" customHeight="1">
      <c r="A12" s="4">
        <v>11110023</v>
      </c>
      <c r="B12" s="4" t="s">
        <v>267</v>
      </c>
      <c r="C12" s="2">
        <v>15</v>
      </c>
      <c r="D12" s="2">
        <v>0</v>
      </c>
      <c r="E12" s="2">
        <v>15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1</v>
      </c>
      <c r="O12" s="5">
        <v>0</v>
      </c>
      <c r="P12" s="5">
        <v>4</v>
      </c>
      <c r="Q12" s="5">
        <v>0</v>
      </c>
      <c r="R12" s="5">
        <v>10</v>
      </c>
      <c r="S12" s="5">
        <v>0</v>
      </c>
    </row>
    <row r="13" spans="1:19" ht="15.9" customHeight="1">
      <c r="A13" s="4">
        <v>11110024</v>
      </c>
      <c r="B13" s="4" t="s">
        <v>268</v>
      </c>
      <c r="C13" s="2">
        <v>6</v>
      </c>
      <c r="D13" s="2">
        <v>2</v>
      </c>
      <c r="E13" s="2">
        <v>8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2</v>
      </c>
      <c r="Q13" s="5">
        <v>0</v>
      </c>
      <c r="R13" s="5">
        <v>4</v>
      </c>
      <c r="S13" s="5">
        <v>2</v>
      </c>
    </row>
    <row r="14" spans="1:19" ht="15.9" customHeight="1">
      <c r="A14" s="4">
        <v>11110027</v>
      </c>
      <c r="B14" s="4" t="s">
        <v>269</v>
      </c>
      <c r="C14" s="2">
        <v>28</v>
      </c>
      <c r="D14" s="2">
        <v>2</v>
      </c>
      <c r="E14" s="2">
        <v>30</v>
      </c>
      <c r="F14" s="5">
        <v>0</v>
      </c>
      <c r="G14" s="5">
        <v>0</v>
      </c>
      <c r="H14" s="5">
        <v>0</v>
      </c>
      <c r="I14" s="5">
        <v>0</v>
      </c>
      <c r="J14" s="5">
        <v>1</v>
      </c>
      <c r="K14" s="5">
        <v>0</v>
      </c>
      <c r="L14" s="5">
        <v>2</v>
      </c>
      <c r="M14" s="5">
        <v>0</v>
      </c>
      <c r="N14" s="5">
        <v>3</v>
      </c>
      <c r="O14" s="5">
        <v>0</v>
      </c>
      <c r="P14" s="5">
        <v>12</v>
      </c>
      <c r="Q14" s="5">
        <v>1</v>
      </c>
      <c r="R14" s="5">
        <v>10</v>
      </c>
      <c r="S14" s="5">
        <v>1</v>
      </c>
    </row>
    <row r="15" spans="1:19" ht="15.9" customHeight="1">
      <c r="A15" s="4">
        <v>11110028</v>
      </c>
      <c r="B15" s="4" t="s">
        <v>270</v>
      </c>
      <c r="C15" s="2">
        <v>13</v>
      </c>
      <c r="D15" s="2">
        <v>3</v>
      </c>
      <c r="E15" s="2">
        <v>16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0</v>
      </c>
      <c r="M15" s="5">
        <v>0</v>
      </c>
      <c r="N15" s="5">
        <v>0</v>
      </c>
      <c r="O15" s="5">
        <v>0</v>
      </c>
      <c r="P15" s="5">
        <v>3</v>
      </c>
      <c r="Q15" s="5">
        <v>0</v>
      </c>
      <c r="R15" s="5">
        <v>10</v>
      </c>
      <c r="S15" s="5">
        <v>3</v>
      </c>
    </row>
    <row r="16" spans="1:19" ht="15.9" customHeight="1">
      <c r="A16" s="4">
        <v>11110029</v>
      </c>
      <c r="B16" s="4" t="s">
        <v>271</v>
      </c>
      <c r="C16" s="2">
        <v>12</v>
      </c>
      <c r="D16" s="2">
        <v>1</v>
      </c>
      <c r="E16" s="2">
        <v>13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2</v>
      </c>
      <c r="M16" s="5">
        <v>0</v>
      </c>
      <c r="N16" s="5">
        <v>2</v>
      </c>
      <c r="O16" s="5">
        <v>0</v>
      </c>
      <c r="P16" s="5">
        <v>0</v>
      </c>
      <c r="Q16" s="5">
        <v>0</v>
      </c>
      <c r="R16" s="5">
        <v>8</v>
      </c>
      <c r="S16" s="5">
        <v>1</v>
      </c>
    </row>
    <row r="17" spans="1:19" ht="15.9" customHeight="1">
      <c r="A17" s="4">
        <v>11110032</v>
      </c>
      <c r="B17" s="4" t="s">
        <v>272</v>
      </c>
      <c r="C17" s="2">
        <v>6</v>
      </c>
      <c r="D17" s="2">
        <v>0</v>
      </c>
      <c r="E17" s="2">
        <v>6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1</v>
      </c>
      <c r="Q17" s="5">
        <v>0</v>
      </c>
      <c r="R17" s="5">
        <v>5</v>
      </c>
      <c r="S17" s="5">
        <v>0</v>
      </c>
    </row>
    <row r="18" spans="1:19" ht="15.9" customHeight="1">
      <c r="A18" s="4">
        <v>11110033</v>
      </c>
      <c r="B18" s="4" t="s">
        <v>273</v>
      </c>
      <c r="C18" s="2">
        <v>14</v>
      </c>
      <c r="D18" s="2">
        <v>0</v>
      </c>
      <c r="E18" s="2">
        <v>14</v>
      </c>
      <c r="F18" s="5">
        <v>0</v>
      </c>
      <c r="G18" s="5">
        <v>0</v>
      </c>
      <c r="H18" s="5">
        <v>1</v>
      </c>
      <c r="I18" s="5">
        <v>0</v>
      </c>
      <c r="J18" s="5">
        <v>0</v>
      </c>
      <c r="K18" s="5">
        <v>0</v>
      </c>
      <c r="L18" s="5">
        <v>0</v>
      </c>
      <c r="M18" s="5">
        <v>0</v>
      </c>
      <c r="N18" s="5">
        <v>0</v>
      </c>
      <c r="O18" s="5">
        <v>0</v>
      </c>
      <c r="P18" s="5">
        <v>3</v>
      </c>
      <c r="Q18" s="5">
        <v>0</v>
      </c>
      <c r="R18" s="5">
        <v>10</v>
      </c>
      <c r="S18" s="5">
        <v>0</v>
      </c>
    </row>
    <row r="19" spans="1:19" ht="15.9" customHeight="1">
      <c r="A19" s="4">
        <v>11120004</v>
      </c>
      <c r="B19" s="4" t="s">
        <v>274</v>
      </c>
      <c r="C19" s="2">
        <v>26</v>
      </c>
      <c r="D19" s="2">
        <v>0</v>
      </c>
      <c r="E19" s="2">
        <v>26</v>
      </c>
      <c r="F19" s="5">
        <v>0</v>
      </c>
      <c r="G19" s="5">
        <v>0</v>
      </c>
      <c r="H19" s="5">
        <v>0</v>
      </c>
      <c r="I19" s="5">
        <v>0</v>
      </c>
      <c r="J19" s="5">
        <v>4</v>
      </c>
      <c r="K19" s="5">
        <v>0</v>
      </c>
      <c r="L19" s="5">
        <v>1</v>
      </c>
      <c r="M19" s="5">
        <v>0</v>
      </c>
      <c r="N19" s="5">
        <v>3</v>
      </c>
      <c r="O19" s="5">
        <v>0</v>
      </c>
      <c r="P19" s="5">
        <v>7</v>
      </c>
      <c r="Q19" s="5">
        <v>0</v>
      </c>
      <c r="R19" s="5">
        <v>11</v>
      </c>
      <c r="S19" s="5">
        <v>0</v>
      </c>
    </row>
    <row r="20" spans="1:19" ht="15.9" customHeight="1">
      <c r="A20" s="4">
        <v>11120009</v>
      </c>
      <c r="B20" s="4" t="s">
        <v>275</v>
      </c>
      <c r="C20" s="2">
        <v>22</v>
      </c>
      <c r="D20" s="2">
        <v>3</v>
      </c>
      <c r="E20" s="2">
        <v>25</v>
      </c>
      <c r="F20" s="5">
        <v>0</v>
      </c>
      <c r="G20" s="5">
        <v>0</v>
      </c>
      <c r="H20" s="5">
        <v>1</v>
      </c>
      <c r="I20" s="5">
        <v>0</v>
      </c>
      <c r="J20" s="5">
        <v>1</v>
      </c>
      <c r="K20" s="5">
        <v>0</v>
      </c>
      <c r="L20" s="5">
        <v>2</v>
      </c>
      <c r="M20" s="5">
        <v>0</v>
      </c>
      <c r="N20" s="5">
        <v>1</v>
      </c>
      <c r="O20" s="5">
        <v>1</v>
      </c>
      <c r="P20" s="5">
        <v>4</v>
      </c>
      <c r="Q20" s="5">
        <v>0</v>
      </c>
      <c r="R20" s="5">
        <v>13</v>
      </c>
      <c r="S20" s="5">
        <v>2</v>
      </c>
    </row>
    <row r="21" spans="1:19" ht="15.9" customHeight="1">
      <c r="A21" s="4">
        <v>11120017</v>
      </c>
      <c r="B21" s="4" t="s">
        <v>276</v>
      </c>
      <c r="C21" s="2">
        <v>12</v>
      </c>
      <c r="D21" s="2">
        <v>3</v>
      </c>
      <c r="E21" s="2">
        <v>15</v>
      </c>
      <c r="F21" s="5">
        <v>0</v>
      </c>
      <c r="G21" s="5">
        <v>0</v>
      </c>
      <c r="H21" s="5">
        <v>0</v>
      </c>
      <c r="I21" s="5">
        <v>0</v>
      </c>
      <c r="J21" s="5">
        <v>0</v>
      </c>
      <c r="K21" s="5">
        <v>0</v>
      </c>
      <c r="L21" s="5">
        <v>0</v>
      </c>
      <c r="M21" s="5">
        <v>0</v>
      </c>
      <c r="N21" s="5">
        <v>0</v>
      </c>
      <c r="O21" s="5">
        <v>0</v>
      </c>
      <c r="P21" s="5">
        <v>2</v>
      </c>
      <c r="Q21" s="5">
        <v>1</v>
      </c>
      <c r="R21" s="5">
        <v>10</v>
      </c>
      <c r="S21" s="5">
        <v>2</v>
      </c>
    </row>
    <row r="22" spans="1:19" ht="15.9" customHeight="1">
      <c r="A22" s="4">
        <v>11120019</v>
      </c>
      <c r="B22" s="4" t="s">
        <v>277</v>
      </c>
      <c r="C22" s="2">
        <v>5</v>
      </c>
      <c r="D22" s="2">
        <v>0</v>
      </c>
      <c r="E22" s="2">
        <v>5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3</v>
      </c>
      <c r="Q22" s="5">
        <v>0</v>
      </c>
      <c r="R22" s="5">
        <v>2</v>
      </c>
      <c r="S22" s="5">
        <v>0</v>
      </c>
    </row>
    <row r="23" spans="1:19" ht="15.9" customHeight="1">
      <c r="A23" s="4">
        <v>11120024</v>
      </c>
      <c r="B23" s="4" t="s">
        <v>278</v>
      </c>
      <c r="C23" s="2">
        <v>15</v>
      </c>
      <c r="D23" s="2">
        <v>1</v>
      </c>
      <c r="E23" s="2">
        <v>16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1</v>
      </c>
      <c r="M23" s="5">
        <v>0</v>
      </c>
      <c r="N23" s="5">
        <v>1</v>
      </c>
      <c r="O23" s="5">
        <v>0</v>
      </c>
      <c r="P23" s="5">
        <v>4</v>
      </c>
      <c r="Q23" s="5">
        <v>1</v>
      </c>
      <c r="R23" s="5">
        <v>9</v>
      </c>
      <c r="S23" s="5">
        <v>0</v>
      </c>
    </row>
    <row r="24" spans="1:19" ht="15.9" customHeight="1">
      <c r="A24" s="4">
        <v>11120025</v>
      </c>
      <c r="B24" s="4" t="s">
        <v>279</v>
      </c>
      <c r="C24" s="2">
        <v>16</v>
      </c>
      <c r="D24" s="2">
        <v>1</v>
      </c>
      <c r="E24" s="2">
        <v>17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6</v>
      </c>
      <c r="Q24" s="5">
        <v>1</v>
      </c>
      <c r="R24" s="5">
        <v>10</v>
      </c>
      <c r="S24" s="5">
        <v>0</v>
      </c>
    </row>
    <row r="25" spans="1:19" ht="15.9" customHeight="1">
      <c r="A25" s="4">
        <v>11120026</v>
      </c>
      <c r="B25" s="4" t="s">
        <v>280</v>
      </c>
      <c r="C25" s="2">
        <v>20</v>
      </c>
      <c r="D25" s="2">
        <v>5</v>
      </c>
      <c r="E25" s="2">
        <v>25</v>
      </c>
      <c r="F25" s="5">
        <v>0</v>
      </c>
      <c r="G25" s="5">
        <v>0</v>
      </c>
      <c r="H25" s="5">
        <v>1</v>
      </c>
      <c r="I25" s="5">
        <v>0</v>
      </c>
      <c r="J25" s="5">
        <v>1</v>
      </c>
      <c r="K25" s="5">
        <v>0</v>
      </c>
      <c r="L25" s="5">
        <v>0</v>
      </c>
      <c r="M25" s="5">
        <v>0</v>
      </c>
      <c r="N25" s="5">
        <v>2</v>
      </c>
      <c r="O25" s="5">
        <v>0</v>
      </c>
      <c r="P25" s="5">
        <v>3</v>
      </c>
      <c r="Q25" s="5">
        <v>3</v>
      </c>
      <c r="R25" s="5">
        <v>13</v>
      </c>
      <c r="S25" s="5">
        <v>2</v>
      </c>
    </row>
    <row r="26" spans="1:19" ht="15.9" customHeight="1">
      <c r="A26" s="4">
        <v>11120043</v>
      </c>
      <c r="B26" s="4" t="s">
        <v>281</v>
      </c>
      <c r="C26" s="2">
        <v>25</v>
      </c>
      <c r="D26" s="2">
        <v>3</v>
      </c>
      <c r="E26" s="2">
        <v>28</v>
      </c>
      <c r="F26" s="5">
        <v>0</v>
      </c>
      <c r="G26" s="5">
        <v>0</v>
      </c>
      <c r="H26" s="5">
        <v>1</v>
      </c>
      <c r="I26" s="5">
        <v>0</v>
      </c>
      <c r="J26" s="5">
        <v>0</v>
      </c>
      <c r="K26" s="5">
        <v>1</v>
      </c>
      <c r="L26" s="5">
        <v>4</v>
      </c>
      <c r="M26" s="5">
        <v>0</v>
      </c>
      <c r="N26" s="5">
        <v>2</v>
      </c>
      <c r="O26" s="5">
        <v>0</v>
      </c>
      <c r="P26" s="5">
        <v>8</v>
      </c>
      <c r="Q26" s="5">
        <v>1</v>
      </c>
      <c r="R26" s="5">
        <v>10</v>
      </c>
      <c r="S26" s="5">
        <v>1</v>
      </c>
    </row>
    <row r="27" spans="1:19" ht="15.9" customHeight="1">
      <c r="A27" s="4">
        <v>11120044</v>
      </c>
      <c r="B27" s="4" t="s">
        <v>282</v>
      </c>
      <c r="C27" s="2">
        <v>12</v>
      </c>
      <c r="D27" s="2">
        <v>0</v>
      </c>
      <c r="E27" s="2">
        <v>12</v>
      </c>
      <c r="F27" s="5">
        <v>0</v>
      </c>
      <c r="G27" s="5">
        <v>0</v>
      </c>
      <c r="H27" s="5">
        <v>0</v>
      </c>
      <c r="I27" s="5">
        <v>0</v>
      </c>
      <c r="J27" s="5">
        <v>1</v>
      </c>
      <c r="K27" s="5">
        <v>0</v>
      </c>
      <c r="L27" s="5">
        <v>1</v>
      </c>
      <c r="M27" s="5">
        <v>0</v>
      </c>
      <c r="N27" s="5">
        <v>2</v>
      </c>
      <c r="O27" s="5">
        <v>0</v>
      </c>
      <c r="P27" s="5">
        <v>1</v>
      </c>
      <c r="Q27" s="5">
        <v>0</v>
      </c>
      <c r="R27" s="5">
        <v>7</v>
      </c>
      <c r="S27" s="5">
        <v>0</v>
      </c>
    </row>
    <row r="28" spans="1:19" ht="15.9" customHeight="1">
      <c r="A28" s="4">
        <v>11120045</v>
      </c>
      <c r="B28" s="4" t="s">
        <v>283</v>
      </c>
      <c r="C28" s="2">
        <v>28</v>
      </c>
      <c r="D28" s="2">
        <v>1</v>
      </c>
      <c r="E28" s="2">
        <v>29</v>
      </c>
      <c r="F28" s="5">
        <v>0</v>
      </c>
      <c r="G28" s="5">
        <v>0</v>
      </c>
      <c r="H28" s="5">
        <v>0</v>
      </c>
      <c r="I28" s="5">
        <v>0</v>
      </c>
      <c r="J28" s="5">
        <v>4</v>
      </c>
      <c r="K28" s="5">
        <v>0</v>
      </c>
      <c r="L28" s="5">
        <v>3</v>
      </c>
      <c r="M28" s="5">
        <v>0</v>
      </c>
      <c r="N28" s="5">
        <v>5</v>
      </c>
      <c r="O28" s="5">
        <v>1</v>
      </c>
      <c r="P28" s="5">
        <v>6</v>
      </c>
      <c r="Q28" s="5">
        <v>0</v>
      </c>
      <c r="R28" s="5">
        <v>10</v>
      </c>
      <c r="S28" s="5">
        <v>0</v>
      </c>
    </row>
    <row r="29" spans="1:19" ht="15.9" customHeight="1">
      <c r="A29" s="4">
        <v>11120046</v>
      </c>
      <c r="B29" s="4" t="s">
        <v>284</v>
      </c>
      <c r="C29" s="2">
        <v>8</v>
      </c>
      <c r="D29" s="2">
        <v>0</v>
      </c>
      <c r="E29" s="2">
        <v>8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4</v>
      </c>
      <c r="Q29" s="5">
        <v>0</v>
      </c>
      <c r="R29" s="5">
        <v>4</v>
      </c>
      <c r="S29" s="5">
        <v>0</v>
      </c>
    </row>
    <row r="30" spans="1:19" ht="15.9" customHeight="1">
      <c r="A30" s="4">
        <v>11120047</v>
      </c>
      <c r="B30" s="4" t="s">
        <v>285</v>
      </c>
      <c r="C30" s="2">
        <v>24</v>
      </c>
      <c r="D30" s="2">
        <v>4</v>
      </c>
      <c r="E30" s="2">
        <v>28</v>
      </c>
      <c r="F30" s="5">
        <v>0</v>
      </c>
      <c r="G30" s="5">
        <v>0</v>
      </c>
      <c r="H30" s="5">
        <v>0</v>
      </c>
      <c r="I30" s="5">
        <v>2</v>
      </c>
      <c r="J30" s="5">
        <v>1</v>
      </c>
      <c r="K30" s="5">
        <v>0</v>
      </c>
      <c r="L30" s="5">
        <v>3</v>
      </c>
      <c r="M30" s="5">
        <v>0</v>
      </c>
      <c r="N30" s="5">
        <v>3</v>
      </c>
      <c r="O30" s="5">
        <v>1</v>
      </c>
      <c r="P30" s="5">
        <v>2</v>
      </c>
      <c r="Q30" s="5">
        <v>0</v>
      </c>
      <c r="R30" s="5">
        <v>15</v>
      </c>
      <c r="S30" s="5">
        <v>1</v>
      </c>
    </row>
    <row r="31" spans="1:19" ht="15.9" customHeight="1">
      <c r="A31" s="4">
        <v>11120052</v>
      </c>
      <c r="B31" s="4" t="s">
        <v>286</v>
      </c>
      <c r="C31" s="2">
        <v>10</v>
      </c>
      <c r="D31" s="2">
        <v>2</v>
      </c>
      <c r="E31" s="2">
        <v>12</v>
      </c>
      <c r="F31" s="5">
        <v>0</v>
      </c>
      <c r="G31" s="5">
        <v>0</v>
      </c>
      <c r="H31" s="5">
        <v>1</v>
      </c>
      <c r="I31" s="5">
        <v>0</v>
      </c>
      <c r="J31" s="5">
        <v>4</v>
      </c>
      <c r="K31" s="5">
        <v>0</v>
      </c>
      <c r="L31" s="5">
        <v>1</v>
      </c>
      <c r="M31" s="5">
        <v>0</v>
      </c>
      <c r="N31" s="5">
        <v>1</v>
      </c>
      <c r="O31" s="5">
        <v>0</v>
      </c>
      <c r="P31" s="5">
        <v>0</v>
      </c>
      <c r="Q31" s="5">
        <v>1</v>
      </c>
      <c r="R31" s="5">
        <v>3</v>
      </c>
      <c r="S31" s="5">
        <v>1</v>
      </c>
    </row>
    <row r="32" spans="1:19" ht="15.9" customHeight="1">
      <c r="A32" s="4">
        <v>11300003</v>
      </c>
      <c r="B32" s="4" t="s">
        <v>287</v>
      </c>
      <c r="C32" s="2">
        <v>14</v>
      </c>
      <c r="D32" s="2">
        <v>3</v>
      </c>
      <c r="E32" s="2">
        <v>17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1</v>
      </c>
      <c r="N32" s="5">
        <v>0</v>
      </c>
      <c r="O32" s="5">
        <v>0</v>
      </c>
      <c r="P32" s="5">
        <v>2</v>
      </c>
      <c r="Q32" s="5">
        <v>0</v>
      </c>
      <c r="R32" s="5">
        <v>12</v>
      </c>
      <c r="S32" s="5">
        <v>2</v>
      </c>
    </row>
    <row r="33" spans="1:19" ht="15.9" customHeight="1">
      <c r="A33" s="4">
        <v>11300004</v>
      </c>
      <c r="B33" s="4" t="s">
        <v>288</v>
      </c>
      <c r="C33" s="2">
        <v>18</v>
      </c>
      <c r="D33" s="2">
        <v>0</v>
      </c>
      <c r="E33" s="2">
        <v>18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1</v>
      </c>
      <c r="M33" s="5">
        <v>0</v>
      </c>
      <c r="N33" s="5">
        <v>2</v>
      </c>
      <c r="O33" s="5">
        <v>0</v>
      </c>
      <c r="P33" s="5">
        <v>8</v>
      </c>
      <c r="Q33" s="5">
        <v>0</v>
      </c>
      <c r="R33" s="5">
        <v>7</v>
      </c>
      <c r="S33" s="5">
        <v>0</v>
      </c>
    </row>
    <row r="34" spans="1:19" ht="15.9" customHeight="1">
      <c r="A34" s="4">
        <v>11300005</v>
      </c>
      <c r="B34" s="4" t="s">
        <v>289</v>
      </c>
      <c r="C34" s="2">
        <v>3</v>
      </c>
      <c r="D34" s="2">
        <v>0</v>
      </c>
      <c r="E34" s="2">
        <v>3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3</v>
      </c>
      <c r="S34" s="5">
        <v>0</v>
      </c>
    </row>
    <row r="35" spans="1:19" ht="15.9" customHeight="1">
      <c r="A35" s="4">
        <v>11300006</v>
      </c>
      <c r="B35" s="4" t="s">
        <v>290</v>
      </c>
      <c r="C35" s="2">
        <v>2</v>
      </c>
      <c r="D35" s="2">
        <v>1</v>
      </c>
      <c r="E35" s="2">
        <v>3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2</v>
      </c>
      <c r="S35" s="5">
        <v>1</v>
      </c>
    </row>
    <row r="36" spans="1:19" ht="15.9" customHeight="1">
      <c r="A36" s="4">
        <v>11300007</v>
      </c>
      <c r="B36" s="4" t="s">
        <v>291</v>
      </c>
      <c r="C36" s="2">
        <v>70</v>
      </c>
      <c r="D36" s="2">
        <v>28</v>
      </c>
      <c r="E36" s="2">
        <v>98</v>
      </c>
      <c r="F36" s="5">
        <v>3</v>
      </c>
      <c r="G36" s="5">
        <v>1</v>
      </c>
      <c r="H36" s="5">
        <v>9</v>
      </c>
      <c r="I36" s="5">
        <v>0</v>
      </c>
      <c r="J36" s="5">
        <v>14</v>
      </c>
      <c r="K36" s="5">
        <v>1</v>
      </c>
      <c r="L36" s="5">
        <v>3</v>
      </c>
      <c r="M36" s="5">
        <v>2</v>
      </c>
      <c r="N36" s="5">
        <v>5</v>
      </c>
      <c r="O36" s="5">
        <v>5</v>
      </c>
      <c r="P36" s="5">
        <v>9</v>
      </c>
      <c r="Q36" s="5">
        <v>17</v>
      </c>
      <c r="R36" s="5">
        <v>27</v>
      </c>
      <c r="S36" s="5">
        <v>2</v>
      </c>
    </row>
    <row r="37" spans="1:19" ht="15.9" customHeight="1">
      <c r="A37" s="4">
        <v>11300008</v>
      </c>
      <c r="B37" s="4" t="s">
        <v>292</v>
      </c>
      <c r="C37" s="2">
        <v>28</v>
      </c>
      <c r="D37" s="2">
        <v>1</v>
      </c>
      <c r="E37" s="2">
        <v>29</v>
      </c>
      <c r="F37" s="5">
        <v>0</v>
      </c>
      <c r="G37" s="5">
        <v>0</v>
      </c>
      <c r="H37" s="5">
        <v>0</v>
      </c>
      <c r="I37" s="5">
        <v>0</v>
      </c>
      <c r="J37" s="5">
        <v>1</v>
      </c>
      <c r="K37" s="5">
        <v>0</v>
      </c>
      <c r="L37" s="5">
        <v>0</v>
      </c>
      <c r="M37" s="5">
        <v>0</v>
      </c>
      <c r="N37" s="5">
        <v>4</v>
      </c>
      <c r="O37" s="5">
        <v>0</v>
      </c>
      <c r="P37" s="5">
        <v>5</v>
      </c>
      <c r="Q37" s="5">
        <v>0</v>
      </c>
      <c r="R37" s="5">
        <v>18</v>
      </c>
      <c r="S37" s="5">
        <v>1</v>
      </c>
    </row>
    <row r="38" spans="1:19" ht="15.9" customHeight="1">
      <c r="A38" s="4">
        <v>11300010</v>
      </c>
      <c r="B38" s="4" t="s">
        <v>293</v>
      </c>
      <c r="C38" s="2">
        <v>44</v>
      </c>
      <c r="D38" s="2">
        <v>4</v>
      </c>
      <c r="E38" s="2">
        <v>48</v>
      </c>
      <c r="F38" s="5">
        <v>0</v>
      </c>
      <c r="G38" s="5">
        <v>0</v>
      </c>
      <c r="H38" s="5">
        <v>1</v>
      </c>
      <c r="I38" s="5">
        <v>0</v>
      </c>
      <c r="J38" s="5">
        <v>4</v>
      </c>
      <c r="K38" s="5">
        <v>1</v>
      </c>
      <c r="L38" s="5">
        <v>7</v>
      </c>
      <c r="M38" s="5">
        <v>0</v>
      </c>
      <c r="N38" s="5">
        <v>3</v>
      </c>
      <c r="O38" s="5">
        <v>0</v>
      </c>
      <c r="P38" s="5">
        <v>13</v>
      </c>
      <c r="Q38" s="5">
        <v>1</v>
      </c>
      <c r="R38" s="5">
        <v>16</v>
      </c>
      <c r="S38" s="5">
        <v>2</v>
      </c>
    </row>
    <row r="39" spans="1:19" ht="15.9" customHeight="1">
      <c r="A39" s="4">
        <v>11300012</v>
      </c>
      <c r="B39" s="4" t="s">
        <v>294</v>
      </c>
      <c r="C39" s="2">
        <v>43</v>
      </c>
      <c r="D39" s="2">
        <v>0</v>
      </c>
      <c r="E39" s="2">
        <v>43</v>
      </c>
      <c r="F39" s="5">
        <v>1</v>
      </c>
      <c r="G39" s="5">
        <v>0</v>
      </c>
      <c r="H39" s="5">
        <v>4</v>
      </c>
      <c r="I39" s="5">
        <v>0</v>
      </c>
      <c r="J39" s="5">
        <v>5</v>
      </c>
      <c r="K39" s="5">
        <v>0</v>
      </c>
      <c r="L39" s="5">
        <v>5</v>
      </c>
      <c r="M39" s="5">
        <v>0</v>
      </c>
      <c r="N39" s="5">
        <v>6</v>
      </c>
      <c r="O39" s="5">
        <v>0</v>
      </c>
      <c r="P39" s="5">
        <v>10</v>
      </c>
      <c r="Q39" s="5">
        <v>0</v>
      </c>
      <c r="R39" s="5">
        <v>12</v>
      </c>
      <c r="S39" s="5">
        <v>0</v>
      </c>
    </row>
    <row r="40" spans="1:19" ht="15.9" customHeight="1">
      <c r="A40" s="4">
        <v>11300014</v>
      </c>
      <c r="B40" s="4" t="s">
        <v>295</v>
      </c>
      <c r="C40" s="2">
        <v>37</v>
      </c>
      <c r="D40" s="2">
        <v>7</v>
      </c>
      <c r="E40" s="2">
        <v>44</v>
      </c>
      <c r="F40" s="5">
        <v>1</v>
      </c>
      <c r="G40" s="5">
        <v>0</v>
      </c>
      <c r="H40" s="5">
        <v>1</v>
      </c>
      <c r="I40" s="5">
        <v>0</v>
      </c>
      <c r="J40" s="5">
        <v>3</v>
      </c>
      <c r="K40" s="5">
        <v>1</v>
      </c>
      <c r="L40" s="5">
        <v>1</v>
      </c>
      <c r="M40" s="5">
        <v>0</v>
      </c>
      <c r="N40" s="5">
        <v>1</v>
      </c>
      <c r="O40" s="5">
        <v>0</v>
      </c>
      <c r="P40" s="5">
        <v>8</v>
      </c>
      <c r="Q40" s="5">
        <v>6</v>
      </c>
      <c r="R40" s="5">
        <v>22</v>
      </c>
      <c r="S40" s="5">
        <v>0</v>
      </c>
    </row>
    <row r="41" spans="1:19" ht="15.9" customHeight="1">
      <c r="A41" s="4">
        <v>11300015</v>
      </c>
      <c r="B41" s="4" t="s">
        <v>296</v>
      </c>
      <c r="C41" s="2">
        <v>9</v>
      </c>
      <c r="D41" s="2">
        <v>0</v>
      </c>
      <c r="E41" s="2">
        <v>9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1</v>
      </c>
      <c r="O41" s="5">
        <v>0</v>
      </c>
      <c r="P41" s="5">
        <v>1</v>
      </c>
      <c r="Q41" s="5">
        <v>0</v>
      </c>
      <c r="R41" s="5">
        <v>7</v>
      </c>
      <c r="S41" s="5">
        <v>0</v>
      </c>
    </row>
    <row r="42" spans="1:19" ht="15.9" customHeight="1">
      <c r="A42" s="4">
        <v>11300016</v>
      </c>
      <c r="B42" s="4" t="s">
        <v>297</v>
      </c>
      <c r="C42" s="2">
        <v>45</v>
      </c>
      <c r="D42" s="2">
        <v>3</v>
      </c>
      <c r="E42" s="2">
        <v>48</v>
      </c>
      <c r="F42" s="5">
        <v>1</v>
      </c>
      <c r="G42" s="5">
        <v>0</v>
      </c>
      <c r="H42" s="5">
        <v>2</v>
      </c>
      <c r="I42" s="5">
        <v>0</v>
      </c>
      <c r="J42" s="5">
        <v>1</v>
      </c>
      <c r="K42" s="5">
        <v>0</v>
      </c>
      <c r="L42" s="5">
        <v>4</v>
      </c>
      <c r="M42" s="5">
        <v>0</v>
      </c>
      <c r="N42" s="5">
        <v>5</v>
      </c>
      <c r="O42" s="5">
        <v>0</v>
      </c>
      <c r="P42" s="5">
        <v>7</v>
      </c>
      <c r="Q42" s="5">
        <v>1</v>
      </c>
      <c r="R42" s="5">
        <v>25</v>
      </c>
      <c r="S42" s="5">
        <v>2</v>
      </c>
    </row>
    <row r="43" spans="1:19" ht="15.9" customHeight="1">
      <c r="A43" s="4">
        <v>11300017</v>
      </c>
      <c r="B43" s="4" t="s">
        <v>298</v>
      </c>
      <c r="C43" s="2">
        <v>7</v>
      </c>
      <c r="D43" s="2">
        <v>0</v>
      </c>
      <c r="E43" s="2">
        <v>7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7</v>
      </c>
      <c r="S43" s="5">
        <v>0</v>
      </c>
    </row>
    <row r="44" spans="1:19" ht="15.9" customHeight="1">
      <c r="A44" s="4">
        <v>11300018</v>
      </c>
      <c r="B44" s="4" t="s">
        <v>299</v>
      </c>
      <c r="C44" s="2">
        <v>3</v>
      </c>
      <c r="D44" s="2">
        <v>0</v>
      </c>
      <c r="E44" s="2">
        <v>3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1</v>
      </c>
      <c r="Q44" s="5">
        <v>0</v>
      </c>
      <c r="R44" s="5">
        <v>2</v>
      </c>
      <c r="S44" s="5">
        <v>0</v>
      </c>
    </row>
    <row r="45" spans="1:19" ht="15.9" customHeight="1">
      <c r="A45" s="4">
        <v>11300019</v>
      </c>
      <c r="B45" s="4" t="s">
        <v>300</v>
      </c>
      <c r="C45" s="2">
        <v>3</v>
      </c>
      <c r="D45" s="2">
        <v>0</v>
      </c>
      <c r="E45" s="2">
        <v>3</v>
      </c>
      <c r="F45" s="5">
        <v>0</v>
      </c>
      <c r="G45" s="5">
        <v>0</v>
      </c>
      <c r="H45" s="5">
        <v>0</v>
      </c>
      <c r="I45" s="5">
        <v>0</v>
      </c>
      <c r="J45" s="5">
        <v>0</v>
      </c>
      <c r="K45" s="5">
        <v>0</v>
      </c>
      <c r="L45" s="5">
        <v>0</v>
      </c>
      <c r="M45" s="5">
        <v>0</v>
      </c>
      <c r="N45" s="5">
        <v>0</v>
      </c>
      <c r="O45" s="5">
        <v>0</v>
      </c>
      <c r="P45" s="5">
        <v>0</v>
      </c>
      <c r="Q45" s="5">
        <v>0</v>
      </c>
      <c r="R45" s="5">
        <v>3</v>
      </c>
      <c r="S45" s="5">
        <v>0</v>
      </c>
    </row>
    <row r="46" spans="1:19" ht="15.9" customHeight="1">
      <c r="A46" s="4">
        <v>11300021</v>
      </c>
      <c r="B46" s="4" t="s">
        <v>301</v>
      </c>
      <c r="C46" s="2">
        <v>23</v>
      </c>
      <c r="D46" s="2">
        <v>1</v>
      </c>
      <c r="E46" s="2">
        <v>24</v>
      </c>
      <c r="F46" s="5">
        <v>3</v>
      </c>
      <c r="G46" s="5">
        <v>0</v>
      </c>
      <c r="H46" s="5">
        <v>4</v>
      </c>
      <c r="I46" s="5">
        <v>0</v>
      </c>
      <c r="J46" s="5">
        <v>6</v>
      </c>
      <c r="K46" s="5">
        <v>0</v>
      </c>
      <c r="L46" s="5">
        <v>0</v>
      </c>
      <c r="M46" s="5">
        <v>0</v>
      </c>
      <c r="N46" s="5">
        <v>1</v>
      </c>
      <c r="O46" s="5">
        <v>0</v>
      </c>
      <c r="P46" s="5">
        <v>1</v>
      </c>
      <c r="Q46" s="5">
        <v>0</v>
      </c>
      <c r="R46" s="5">
        <v>8</v>
      </c>
      <c r="S46" s="5">
        <v>1</v>
      </c>
    </row>
    <row r="47" spans="1:19" ht="15.9" customHeight="1">
      <c r="A47" s="4">
        <v>11300022</v>
      </c>
      <c r="B47" s="4" t="s">
        <v>302</v>
      </c>
      <c r="C47" s="2">
        <v>15</v>
      </c>
      <c r="D47" s="2">
        <v>3</v>
      </c>
      <c r="E47" s="2">
        <v>18</v>
      </c>
      <c r="F47" s="5">
        <v>0</v>
      </c>
      <c r="G47" s="5">
        <v>0</v>
      </c>
      <c r="H47" s="5">
        <v>0</v>
      </c>
      <c r="I47" s="5">
        <v>0</v>
      </c>
      <c r="J47" s="5">
        <v>0</v>
      </c>
      <c r="K47" s="5">
        <v>0</v>
      </c>
      <c r="L47" s="5">
        <v>0</v>
      </c>
      <c r="M47" s="5">
        <v>1</v>
      </c>
      <c r="N47" s="5">
        <v>0</v>
      </c>
      <c r="O47" s="5">
        <v>0</v>
      </c>
      <c r="P47" s="5">
        <v>4</v>
      </c>
      <c r="Q47" s="5">
        <v>0</v>
      </c>
      <c r="R47" s="5">
        <v>11</v>
      </c>
      <c r="S47" s="5">
        <v>2</v>
      </c>
    </row>
    <row r="48" spans="1:19" ht="15.9" customHeight="1">
      <c r="A48" s="4">
        <v>11300023</v>
      </c>
      <c r="B48" s="4" t="s">
        <v>303</v>
      </c>
      <c r="C48" s="2">
        <v>71</v>
      </c>
      <c r="D48" s="2">
        <v>2</v>
      </c>
      <c r="E48" s="2">
        <v>73</v>
      </c>
      <c r="F48" s="5">
        <v>0</v>
      </c>
      <c r="G48" s="5">
        <v>0</v>
      </c>
      <c r="H48" s="5">
        <v>7</v>
      </c>
      <c r="I48" s="5">
        <v>0</v>
      </c>
      <c r="J48" s="5">
        <v>7</v>
      </c>
      <c r="K48" s="5">
        <v>0</v>
      </c>
      <c r="L48" s="5">
        <v>7</v>
      </c>
      <c r="M48" s="5">
        <v>0</v>
      </c>
      <c r="N48" s="5">
        <v>10</v>
      </c>
      <c r="O48" s="5">
        <v>0</v>
      </c>
      <c r="P48" s="5">
        <v>14</v>
      </c>
      <c r="Q48" s="5">
        <v>1</v>
      </c>
      <c r="R48" s="5">
        <v>26</v>
      </c>
      <c r="S48" s="5">
        <v>1</v>
      </c>
    </row>
    <row r="49" spans="1:19" ht="15.9" customHeight="1">
      <c r="A49" s="4">
        <v>11300025</v>
      </c>
      <c r="B49" s="4" t="s">
        <v>304</v>
      </c>
      <c r="C49" s="2">
        <v>14</v>
      </c>
      <c r="D49" s="2">
        <v>2</v>
      </c>
      <c r="E49" s="2">
        <v>16</v>
      </c>
      <c r="F49" s="5">
        <v>0</v>
      </c>
      <c r="G49" s="5">
        <v>0</v>
      </c>
      <c r="H49" s="5">
        <v>0</v>
      </c>
      <c r="I49" s="5">
        <v>0</v>
      </c>
      <c r="J49" s="5">
        <v>1</v>
      </c>
      <c r="K49" s="5">
        <v>0</v>
      </c>
      <c r="L49" s="5">
        <v>1</v>
      </c>
      <c r="M49" s="5">
        <v>0</v>
      </c>
      <c r="N49" s="5">
        <v>0</v>
      </c>
      <c r="O49" s="5">
        <v>0</v>
      </c>
      <c r="P49" s="5">
        <v>2</v>
      </c>
      <c r="Q49" s="5">
        <v>1</v>
      </c>
      <c r="R49" s="5">
        <v>10</v>
      </c>
      <c r="S49" s="5">
        <v>1</v>
      </c>
    </row>
    <row r="50" spans="1:19" ht="15.9" customHeight="1">
      <c r="A50" s="4">
        <v>11300028</v>
      </c>
      <c r="B50" s="4" t="s">
        <v>305</v>
      </c>
      <c r="C50" s="2">
        <v>12</v>
      </c>
      <c r="D50" s="2">
        <v>0</v>
      </c>
      <c r="E50" s="2">
        <v>12</v>
      </c>
      <c r="F50" s="5">
        <v>0</v>
      </c>
      <c r="G50" s="5">
        <v>0</v>
      </c>
      <c r="H50" s="5">
        <v>0</v>
      </c>
      <c r="I50" s="5">
        <v>0</v>
      </c>
      <c r="J50" s="5">
        <v>1</v>
      </c>
      <c r="K50" s="5">
        <v>0</v>
      </c>
      <c r="L50" s="5">
        <v>0</v>
      </c>
      <c r="M50" s="5">
        <v>0</v>
      </c>
      <c r="N50" s="5">
        <v>0</v>
      </c>
      <c r="O50" s="5">
        <v>0</v>
      </c>
      <c r="P50" s="5">
        <v>4</v>
      </c>
      <c r="Q50" s="5">
        <v>0</v>
      </c>
      <c r="R50" s="5">
        <v>7</v>
      </c>
      <c r="S50" s="5">
        <v>0</v>
      </c>
    </row>
    <row r="51" spans="1:19" ht="15.9" customHeight="1">
      <c r="A51" s="4">
        <v>11300032</v>
      </c>
      <c r="B51" s="4" t="s">
        <v>306</v>
      </c>
      <c r="C51" s="2">
        <v>14</v>
      </c>
      <c r="D51" s="2">
        <v>1</v>
      </c>
      <c r="E51" s="2">
        <v>15</v>
      </c>
      <c r="F51" s="5">
        <v>0</v>
      </c>
      <c r="G51" s="5">
        <v>0</v>
      </c>
      <c r="H51" s="5">
        <v>0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6</v>
      </c>
      <c r="Q51" s="5">
        <v>0</v>
      </c>
      <c r="R51" s="5">
        <v>8</v>
      </c>
      <c r="S51" s="5">
        <v>1</v>
      </c>
    </row>
    <row r="52" spans="1:19" ht="15.9" customHeight="1">
      <c r="A52" s="4">
        <v>11300039</v>
      </c>
      <c r="B52" s="4" t="s">
        <v>307</v>
      </c>
      <c r="C52" s="2">
        <v>14</v>
      </c>
      <c r="D52" s="2">
        <v>0</v>
      </c>
      <c r="E52" s="2">
        <v>14</v>
      </c>
      <c r="F52" s="5">
        <v>0</v>
      </c>
      <c r="G52" s="5">
        <v>0</v>
      </c>
      <c r="H52" s="5">
        <v>0</v>
      </c>
      <c r="I52" s="5">
        <v>0</v>
      </c>
      <c r="J52" s="5">
        <v>0</v>
      </c>
      <c r="K52" s="5">
        <v>0</v>
      </c>
      <c r="L52" s="5">
        <v>0</v>
      </c>
      <c r="M52" s="5">
        <v>0</v>
      </c>
      <c r="N52" s="5">
        <v>0</v>
      </c>
      <c r="O52" s="5">
        <v>0</v>
      </c>
      <c r="P52" s="5">
        <v>3</v>
      </c>
      <c r="Q52" s="5">
        <v>0</v>
      </c>
      <c r="R52" s="5">
        <v>11</v>
      </c>
      <c r="S52" s="5">
        <v>0</v>
      </c>
    </row>
    <row r="53" spans="1:19" ht="15.9" customHeight="1">
      <c r="A53" s="4">
        <v>11300040</v>
      </c>
      <c r="B53" s="4" t="s">
        <v>308</v>
      </c>
      <c r="C53" s="2">
        <v>12</v>
      </c>
      <c r="D53" s="2">
        <v>1</v>
      </c>
      <c r="E53" s="2">
        <v>13</v>
      </c>
      <c r="F53" s="5">
        <v>0</v>
      </c>
      <c r="G53" s="5">
        <v>0</v>
      </c>
      <c r="H53" s="5">
        <v>0</v>
      </c>
      <c r="I53" s="5">
        <v>0</v>
      </c>
      <c r="J53" s="5">
        <v>0</v>
      </c>
      <c r="K53" s="5">
        <v>0</v>
      </c>
      <c r="L53" s="5">
        <v>0</v>
      </c>
      <c r="M53" s="5">
        <v>0</v>
      </c>
      <c r="N53" s="5">
        <v>0</v>
      </c>
      <c r="O53" s="5">
        <v>0</v>
      </c>
      <c r="P53" s="5">
        <v>1</v>
      </c>
      <c r="Q53" s="5">
        <v>1</v>
      </c>
      <c r="R53" s="5">
        <v>11</v>
      </c>
      <c r="S53" s="5">
        <v>0</v>
      </c>
    </row>
    <row r="54" spans="1:19" ht="15.9" customHeight="1">
      <c r="A54" s="4">
        <v>11300041</v>
      </c>
      <c r="B54" s="4" t="s">
        <v>309</v>
      </c>
      <c r="C54" s="2">
        <v>42</v>
      </c>
      <c r="D54" s="2">
        <v>0</v>
      </c>
      <c r="E54" s="2">
        <v>42</v>
      </c>
      <c r="F54" s="5">
        <v>2</v>
      </c>
      <c r="G54" s="5">
        <v>0</v>
      </c>
      <c r="H54" s="5">
        <v>0</v>
      </c>
      <c r="I54" s="5">
        <v>0</v>
      </c>
      <c r="J54" s="5">
        <v>3</v>
      </c>
      <c r="K54" s="5">
        <v>0</v>
      </c>
      <c r="L54" s="5">
        <v>10</v>
      </c>
      <c r="M54" s="5">
        <v>0</v>
      </c>
      <c r="N54" s="5">
        <v>1</v>
      </c>
      <c r="O54" s="5">
        <v>0</v>
      </c>
      <c r="P54" s="5">
        <v>10</v>
      </c>
      <c r="Q54" s="5">
        <v>0</v>
      </c>
      <c r="R54" s="5">
        <v>16</v>
      </c>
      <c r="S54" s="5">
        <v>0</v>
      </c>
    </row>
    <row r="55" spans="1:19" ht="15.9" customHeight="1">
      <c r="A55" s="4">
        <v>11300047</v>
      </c>
      <c r="B55" s="4" t="s">
        <v>310</v>
      </c>
      <c r="C55" s="2">
        <v>3</v>
      </c>
      <c r="D55" s="2">
        <v>0</v>
      </c>
      <c r="E55" s="2">
        <v>3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0</v>
      </c>
      <c r="M55" s="5">
        <v>0</v>
      </c>
      <c r="N55" s="5">
        <v>1</v>
      </c>
      <c r="O55" s="5">
        <v>0</v>
      </c>
      <c r="P55" s="5">
        <v>1</v>
      </c>
      <c r="Q55" s="5">
        <v>0</v>
      </c>
      <c r="R55" s="5">
        <v>1</v>
      </c>
      <c r="S55" s="5">
        <v>0</v>
      </c>
    </row>
    <row r="56" spans="1:19" ht="15.9" customHeight="1">
      <c r="A56" s="4">
        <v>11300050</v>
      </c>
      <c r="B56" s="4" t="s">
        <v>311</v>
      </c>
      <c r="C56" s="2">
        <v>13</v>
      </c>
      <c r="D56" s="2">
        <v>2</v>
      </c>
      <c r="E56" s="2">
        <v>15</v>
      </c>
      <c r="F56" s="5">
        <v>0</v>
      </c>
      <c r="G56" s="5">
        <v>0</v>
      </c>
      <c r="H56" s="5">
        <v>0</v>
      </c>
      <c r="I56" s="5">
        <v>0</v>
      </c>
      <c r="J56" s="5">
        <v>0</v>
      </c>
      <c r="K56" s="5">
        <v>0</v>
      </c>
      <c r="L56" s="5">
        <v>1</v>
      </c>
      <c r="M56" s="5">
        <v>0</v>
      </c>
      <c r="N56" s="5">
        <v>2</v>
      </c>
      <c r="O56" s="5">
        <v>0</v>
      </c>
      <c r="P56" s="5">
        <v>1</v>
      </c>
      <c r="Q56" s="5">
        <v>0</v>
      </c>
      <c r="R56" s="5">
        <v>9</v>
      </c>
      <c r="S56" s="5">
        <v>2</v>
      </c>
    </row>
    <row r="57" spans="1:19" ht="15.9" customHeight="1">
      <c r="A57" s="4">
        <v>11300055</v>
      </c>
      <c r="B57" s="4" t="s">
        <v>312</v>
      </c>
      <c r="C57" s="2">
        <v>11</v>
      </c>
      <c r="D57" s="2">
        <v>2</v>
      </c>
      <c r="E57" s="2">
        <v>13</v>
      </c>
      <c r="F57" s="5">
        <v>0</v>
      </c>
      <c r="G57" s="5">
        <v>0</v>
      </c>
      <c r="H57" s="5">
        <v>0</v>
      </c>
      <c r="I57" s="5">
        <v>0</v>
      </c>
      <c r="J57" s="5">
        <v>1</v>
      </c>
      <c r="K57" s="5">
        <v>0</v>
      </c>
      <c r="L57" s="5">
        <v>0</v>
      </c>
      <c r="M57" s="5">
        <v>0</v>
      </c>
      <c r="N57" s="5">
        <v>0</v>
      </c>
      <c r="O57" s="5">
        <v>1</v>
      </c>
      <c r="P57" s="5">
        <v>4</v>
      </c>
      <c r="Q57" s="5">
        <v>0</v>
      </c>
      <c r="R57" s="5">
        <v>6</v>
      </c>
      <c r="S57" s="5">
        <v>1</v>
      </c>
    </row>
    <row r="58" spans="1:19" ht="15.9" customHeight="1">
      <c r="A58" s="4">
        <v>11300056</v>
      </c>
      <c r="B58" s="4" t="s">
        <v>313</v>
      </c>
      <c r="C58" s="2">
        <v>11</v>
      </c>
      <c r="D58" s="2">
        <v>1</v>
      </c>
      <c r="E58" s="2">
        <v>12</v>
      </c>
      <c r="F58" s="5">
        <v>0</v>
      </c>
      <c r="G58" s="5">
        <v>0</v>
      </c>
      <c r="H58" s="5">
        <v>0</v>
      </c>
      <c r="I58" s="5">
        <v>0</v>
      </c>
      <c r="J58" s="5">
        <v>1</v>
      </c>
      <c r="K58" s="5">
        <v>0</v>
      </c>
      <c r="L58" s="5">
        <v>3</v>
      </c>
      <c r="M58" s="5">
        <v>0</v>
      </c>
      <c r="N58" s="5">
        <v>2</v>
      </c>
      <c r="O58" s="5">
        <v>0</v>
      </c>
      <c r="P58" s="5">
        <v>1</v>
      </c>
      <c r="Q58" s="5">
        <v>0</v>
      </c>
      <c r="R58" s="5">
        <v>4</v>
      </c>
      <c r="S58" s="5">
        <v>1</v>
      </c>
    </row>
    <row r="59" spans="1:19" ht="15.9" customHeight="1">
      <c r="A59" s="4">
        <v>11300057</v>
      </c>
      <c r="B59" s="4" t="s">
        <v>314</v>
      </c>
      <c r="C59" s="2">
        <v>11</v>
      </c>
      <c r="D59" s="2">
        <v>0</v>
      </c>
      <c r="E59" s="2">
        <v>11</v>
      </c>
      <c r="F59" s="5">
        <v>0</v>
      </c>
      <c r="G59" s="5">
        <v>0</v>
      </c>
      <c r="H59" s="5">
        <v>0</v>
      </c>
      <c r="I59" s="5">
        <v>0</v>
      </c>
      <c r="J59" s="5">
        <v>0</v>
      </c>
      <c r="K59" s="5">
        <v>0</v>
      </c>
      <c r="L59" s="5">
        <v>0</v>
      </c>
      <c r="M59" s="5">
        <v>0</v>
      </c>
      <c r="N59" s="5">
        <v>0</v>
      </c>
      <c r="O59" s="5">
        <v>0</v>
      </c>
      <c r="P59" s="5">
        <v>2</v>
      </c>
      <c r="Q59" s="5">
        <v>0</v>
      </c>
      <c r="R59" s="5">
        <v>9</v>
      </c>
      <c r="S59" s="5">
        <v>0</v>
      </c>
    </row>
    <row r="60" spans="1:19" ht="15.9" customHeight="1">
      <c r="A60" s="4">
        <v>11310005</v>
      </c>
      <c r="B60" s="4" t="s">
        <v>315</v>
      </c>
      <c r="C60" s="2">
        <v>21</v>
      </c>
      <c r="D60" s="2">
        <v>0</v>
      </c>
      <c r="E60" s="2">
        <v>21</v>
      </c>
      <c r="F60" s="5">
        <v>0</v>
      </c>
      <c r="G60" s="5">
        <v>0</v>
      </c>
      <c r="H60" s="5">
        <v>1</v>
      </c>
      <c r="I60" s="5">
        <v>0</v>
      </c>
      <c r="J60" s="5">
        <v>2</v>
      </c>
      <c r="K60" s="5">
        <v>0</v>
      </c>
      <c r="L60" s="5">
        <v>4</v>
      </c>
      <c r="M60" s="5">
        <v>0</v>
      </c>
      <c r="N60" s="5">
        <v>1</v>
      </c>
      <c r="O60" s="5">
        <v>0</v>
      </c>
      <c r="P60" s="5">
        <v>2</v>
      </c>
      <c r="Q60" s="5">
        <v>0</v>
      </c>
      <c r="R60" s="5">
        <v>11</v>
      </c>
      <c r="S60" s="5">
        <v>0</v>
      </c>
    </row>
    <row r="61" spans="1:19" ht="15.9" customHeight="1">
      <c r="A61" s="4">
        <v>11310006</v>
      </c>
      <c r="B61" s="4" t="s">
        <v>316</v>
      </c>
      <c r="C61" s="2">
        <v>87</v>
      </c>
      <c r="D61" s="2">
        <v>6</v>
      </c>
      <c r="E61" s="2">
        <v>93</v>
      </c>
      <c r="F61" s="5">
        <v>2</v>
      </c>
      <c r="G61" s="5">
        <v>0</v>
      </c>
      <c r="H61" s="5">
        <v>10</v>
      </c>
      <c r="I61" s="5">
        <v>0</v>
      </c>
      <c r="J61" s="5">
        <v>7</v>
      </c>
      <c r="K61" s="5">
        <v>1</v>
      </c>
      <c r="L61" s="5">
        <v>8</v>
      </c>
      <c r="M61" s="5">
        <v>0</v>
      </c>
      <c r="N61" s="5">
        <v>7</v>
      </c>
      <c r="O61" s="5">
        <v>1</v>
      </c>
      <c r="P61" s="5">
        <v>26</v>
      </c>
      <c r="Q61" s="5">
        <v>3</v>
      </c>
      <c r="R61" s="5">
        <v>27</v>
      </c>
      <c r="S61" s="5">
        <v>1</v>
      </c>
    </row>
    <row r="62" spans="1:19" ht="15.9" customHeight="1">
      <c r="A62" s="4">
        <v>11310008</v>
      </c>
      <c r="B62" s="4" t="s">
        <v>317</v>
      </c>
      <c r="C62" s="2">
        <v>17</v>
      </c>
      <c r="D62" s="2">
        <v>1</v>
      </c>
      <c r="E62" s="2">
        <v>18</v>
      </c>
      <c r="F62" s="5">
        <v>0</v>
      </c>
      <c r="G62" s="5">
        <v>0</v>
      </c>
      <c r="H62" s="5">
        <v>1</v>
      </c>
      <c r="I62" s="5">
        <v>0</v>
      </c>
      <c r="J62" s="5">
        <v>0</v>
      </c>
      <c r="K62" s="5">
        <v>0</v>
      </c>
      <c r="L62" s="5">
        <v>2</v>
      </c>
      <c r="M62" s="5">
        <v>0</v>
      </c>
      <c r="N62" s="5">
        <v>1</v>
      </c>
      <c r="O62" s="5">
        <v>0</v>
      </c>
      <c r="P62" s="5">
        <v>4</v>
      </c>
      <c r="Q62" s="5">
        <v>0</v>
      </c>
      <c r="R62" s="5">
        <v>9</v>
      </c>
      <c r="S62" s="5">
        <v>1</v>
      </c>
    </row>
    <row r="63" spans="1:19" ht="15.9" customHeight="1">
      <c r="A63" s="4">
        <v>11310011</v>
      </c>
      <c r="B63" s="4" t="s">
        <v>318</v>
      </c>
      <c r="C63" s="2">
        <v>80</v>
      </c>
      <c r="D63" s="2">
        <v>5</v>
      </c>
      <c r="E63" s="2">
        <v>85</v>
      </c>
      <c r="F63" s="5">
        <v>1</v>
      </c>
      <c r="G63" s="5">
        <v>0</v>
      </c>
      <c r="H63" s="5">
        <v>11</v>
      </c>
      <c r="I63" s="5">
        <v>1</v>
      </c>
      <c r="J63" s="5">
        <v>1</v>
      </c>
      <c r="K63" s="5">
        <v>0</v>
      </c>
      <c r="L63" s="5">
        <v>5</v>
      </c>
      <c r="M63" s="5">
        <v>1</v>
      </c>
      <c r="N63" s="5">
        <v>2</v>
      </c>
      <c r="O63" s="5">
        <v>0</v>
      </c>
      <c r="P63" s="5">
        <v>41</v>
      </c>
      <c r="Q63" s="5">
        <v>2</v>
      </c>
      <c r="R63" s="5">
        <v>19</v>
      </c>
      <c r="S63" s="5">
        <v>1</v>
      </c>
    </row>
    <row r="64" spans="1:19" ht="15.9" customHeight="1">
      <c r="A64" s="4">
        <v>11310019</v>
      </c>
      <c r="B64" s="4" t="s">
        <v>319</v>
      </c>
      <c r="C64" s="2">
        <v>16</v>
      </c>
      <c r="D64" s="2">
        <v>3</v>
      </c>
      <c r="E64" s="2">
        <v>19</v>
      </c>
      <c r="F64" s="5">
        <v>1</v>
      </c>
      <c r="G64" s="5">
        <v>0</v>
      </c>
      <c r="H64" s="5">
        <v>5</v>
      </c>
      <c r="I64" s="5">
        <v>0</v>
      </c>
      <c r="J64" s="5">
        <v>3</v>
      </c>
      <c r="K64" s="5">
        <v>1</v>
      </c>
      <c r="L64" s="5">
        <v>0</v>
      </c>
      <c r="M64" s="5">
        <v>0</v>
      </c>
      <c r="N64" s="5">
        <v>2</v>
      </c>
      <c r="O64" s="5">
        <v>0</v>
      </c>
      <c r="P64" s="5">
        <v>4</v>
      </c>
      <c r="Q64" s="5">
        <v>1</v>
      </c>
      <c r="R64" s="5">
        <v>1</v>
      </c>
      <c r="S64" s="5">
        <v>1</v>
      </c>
    </row>
    <row r="65" spans="1:19" ht="15.9" customHeight="1">
      <c r="A65" s="4">
        <v>11310029</v>
      </c>
      <c r="B65" s="4" t="s">
        <v>320</v>
      </c>
      <c r="C65" s="2">
        <v>55</v>
      </c>
      <c r="D65" s="2">
        <v>4</v>
      </c>
      <c r="E65" s="2">
        <v>59</v>
      </c>
      <c r="F65" s="5">
        <v>3</v>
      </c>
      <c r="G65" s="5">
        <v>0</v>
      </c>
      <c r="H65" s="5">
        <v>5</v>
      </c>
      <c r="I65" s="5">
        <v>0</v>
      </c>
      <c r="J65" s="5">
        <v>9</v>
      </c>
      <c r="K65" s="5">
        <v>0</v>
      </c>
      <c r="L65" s="5">
        <v>3</v>
      </c>
      <c r="M65" s="5">
        <v>1</v>
      </c>
      <c r="N65" s="5">
        <v>5</v>
      </c>
      <c r="O65" s="5">
        <v>0</v>
      </c>
      <c r="P65" s="5">
        <v>12</v>
      </c>
      <c r="Q65" s="5">
        <v>1</v>
      </c>
      <c r="R65" s="5">
        <v>18</v>
      </c>
      <c r="S65" s="5">
        <v>2</v>
      </c>
    </row>
    <row r="66" spans="1:19" ht="15.9" customHeight="1">
      <c r="A66" s="4">
        <v>11310033</v>
      </c>
      <c r="B66" s="4" t="s">
        <v>321</v>
      </c>
      <c r="C66" s="2">
        <v>11</v>
      </c>
      <c r="D66" s="2">
        <v>1</v>
      </c>
      <c r="E66" s="2">
        <v>12</v>
      </c>
      <c r="F66" s="5">
        <v>0</v>
      </c>
      <c r="G66" s="5">
        <v>0</v>
      </c>
      <c r="H66" s="5">
        <v>0</v>
      </c>
      <c r="I66" s="5">
        <v>0</v>
      </c>
      <c r="J66" s="5">
        <v>1</v>
      </c>
      <c r="K66" s="5">
        <v>0</v>
      </c>
      <c r="L66" s="5">
        <v>3</v>
      </c>
      <c r="M66" s="5">
        <v>0</v>
      </c>
      <c r="N66" s="5">
        <v>1</v>
      </c>
      <c r="O66" s="5">
        <v>0</v>
      </c>
      <c r="P66" s="5">
        <v>4</v>
      </c>
      <c r="Q66" s="5">
        <v>0</v>
      </c>
      <c r="R66" s="5">
        <v>2</v>
      </c>
      <c r="S66" s="5">
        <v>1</v>
      </c>
    </row>
    <row r="67" spans="1:19" ht="15.9" customHeight="1">
      <c r="A67" s="4">
        <v>11310047</v>
      </c>
      <c r="B67" s="4" t="s">
        <v>322</v>
      </c>
      <c r="C67" s="2">
        <v>67</v>
      </c>
      <c r="D67" s="2">
        <v>5</v>
      </c>
      <c r="E67" s="2">
        <v>72</v>
      </c>
      <c r="F67" s="5">
        <v>2</v>
      </c>
      <c r="G67" s="5">
        <v>0</v>
      </c>
      <c r="H67" s="5">
        <v>7</v>
      </c>
      <c r="I67" s="5">
        <v>1</v>
      </c>
      <c r="J67" s="5">
        <v>10</v>
      </c>
      <c r="K67" s="5">
        <v>0</v>
      </c>
      <c r="L67" s="5">
        <v>5</v>
      </c>
      <c r="M67" s="5">
        <v>0</v>
      </c>
      <c r="N67" s="5">
        <v>1</v>
      </c>
      <c r="O67" s="5">
        <v>0</v>
      </c>
      <c r="P67" s="5">
        <v>21</v>
      </c>
      <c r="Q67" s="5">
        <v>1</v>
      </c>
      <c r="R67" s="5">
        <v>21</v>
      </c>
      <c r="S67" s="5">
        <v>3</v>
      </c>
    </row>
    <row r="68" spans="1:19" ht="15.9" customHeight="1">
      <c r="A68" s="4">
        <v>11310060</v>
      </c>
      <c r="B68" s="4" t="s">
        <v>323</v>
      </c>
      <c r="C68" s="2">
        <v>108</v>
      </c>
      <c r="D68" s="2">
        <v>7</v>
      </c>
      <c r="E68" s="2">
        <v>115</v>
      </c>
      <c r="F68" s="5">
        <v>1</v>
      </c>
      <c r="G68" s="5">
        <v>0</v>
      </c>
      <c r="H68" s="5">
        <v>14</v>
      </c>
      <c r="I68" s="5">
        <v>0</v>
      </c>
      <c r="J68" s="5">
        <v>11</v>
      </c>
      <c r="K68" s="5">
        <v>2</v>
      </c>
      <c r="L68" s="5">
        <v>15</v>
      </c>
      <c r="M68" s="5">
        <v>1</v>
      </c>
      <c r="N68" s="5">
        <v>17</v>
      </c>
      <c r="O68" s="5">
        <v>0</v>
      </c>
      <c r="P68" s="5">
        <v>26</v>
      </c>
      <c r="Q68" s="5">
        <v>3</v>
      </c>
      <c r="R68" s="5">
        <v>24</v>
      </c>
      <c r="S68" s="5">
        <v>1</v>
      </c>
    </row>
    <row r="69" spans="1:19" ht="15.9" customHeight="1">
      <c r="A69" s="4">
        <v>11310064</v>
      </c>
      <c r="B69" s="4" t="s">
        <v>324</v>
      </c>
      <c r="C69" s="2">
        <v>58</v>
      </c>
      <c r="D69" s="2">
        <v>3</v>
      </c>
      <c r="E69" s="2">
        <v>61</v>
      </c>
      <c r="F69" s="5">
        <v>4</v>
      </c>
      <c r="G69" s="5">
        <v>0</v>
      </c>
      <c r="H69" s="5">
        <v>7</v>
      </c>
      <c r="I69" s="5">
        <v>2</v>
      </c>
      <c r="J69" s="5">
        <v>4</v>
      </c>
      <c r="K69" s="5">
        <v>0</v>
      </c>
      <c r="L69" s="5">
        <v>6</v>
      </c>
      <c r="M69" s="5">
        <v>0</v>
      </c>
      <c r="N69" s="5">
        <v>1</v>
      </c>
      <c r="O69" s="5">
        <v>0</v>
      </c>
      <c r="P69" s="5">
        <v>14</v>
      </c>
      <c r="Q69" s="5">
        <v>1</v>
      </c>
      <c r="R69" s="5">
        <v>22</v>
      </c>
      <c r="S69" s="5">
        <v>0</v>
      </c>
    </row>
    <row r="70" spans="1:19" ht="15.9" customHeight="1">
      <c r="A70" s="4">
        <v>11310070</v>
      </c>
      <c r="B70" s="4" t="s">
        <v>325</v>
      </c>
      <c r="C70" s="2">
        <v>32</v>
      </c>
      <c r="D70" s="2">
        <v>4</v>
      </c>
      <c r="E70" s="2">
        <v>36</v>
      </c>
      <c r="F70" s="5">
        <v>0</v>
      </c>
      <c r="G70" s="5">
        <v>0</v>
      </c>
      <c r="H70" s="5">
        <v>3</v>
      </c>
      <c r="I70" s="5">
        <v>0</v>
      </c>
      <c r="J70" s="5">
        <v>1</v>
      </c>
      <c r="K70" s="5">
        <v>0</v>
      </c>
      <c r="L70" s="5">
        <v>3</v>
      </c>
      <c r="M70" s="5">
        <v>1</v>
      </c>
      <c r="N70" s="5">
        <v>4</v>
      </c>
      <c r="O70" s="5">
        <v>0</v>
      </c>
      <c r="P70" s="5">
        <v>6</v>
      </c>
      <c r="Q70" s="5">
        <v>0</v>
      </c>
      <c r="R70" s="5">
        <v>15</v>
      </c>
      <c r="S70" s="5">
        <v>3</v>
      </c>
    </row>
    <row r="71" spans="1:19" ht="15.9" customHeight="1">
      <c r="A71" s="4">
        <v>11310075</v>
      </c>
      <c r="B71" s="4" t="s">
        <v>326</v>
      </c>
      <c r="C71" s="2">
        <v>77</v>
      </c>
      <c r="D71" s="2">
        <v>7</v>
      </c>
      <c r="E71" s="2">
        <v>84</v>
      </c>
      <c r="F71" s="5">
        <v>1</v>
      </c>
      <c r="G71" s="5">
        <v>2</v>
      </c>
      <c r="H71" s="5">
        <v>3</v>
      </c>
      <c r="I71" s="5">
        <v>2</v>
      </c>
      <c r="J71" s="5">
        <v>10</v>
      </c>
      <c r="K71" s="5">
        <v>0</v>
      </c>
      <c r="L71" s="5">
        <v>10</v>
      </c>
      <c r="M71" s="5">
        <v>0</v>
      </c>
      <c r="N71" s="5">
        <v>6</v>
      </c>
      <c r="O71" s="5">
        <v>0</v>
      </c>
      <c r="P71" s="5">
        <v>18</v>
      </c>
      <c r="Q71" s="5">
        <v>2</v>
      </c>
      <c r="R71" s="5">
        <v>29</v>
      </c>
      <c r="S71" s="5">
        <v>1</v>
      </c>
    </row>
    <row r="72" spans="1:19" ht="15.9" customHeight="1">
      <c r="A72" s="4">
        <v>11310076</v>
      </c>
      <c r="B72" s="4" t="s">
        <v>327</v>
      </c>
      <c r="C72" s="2">
        <v>19</v>
      </c>
      <c r="D72" s="2">
        <v>1</v>
      </c>
      <c r="E72" s="2">
        <v>20</v>
      </c>
      <c r="F72" s="5">
        <v>0</v>
      </c>
      <c r="G72" s="5">
        <v>0</v>
      </c>
      <c r="H72" s="5">
        <v>2</v>
      </c>
      <c r="I72" s="5">
        <v>0</v>
      </c>
      <c r="J72" s="5">
        <v>2</v>
      </c>
      <c r="K72" s="5">
        <v>0</v>
      </c>
      <c r="L72" s="5">
        <v>2</v>
      </c>
      <c r="M72" s="5">
        <v>0</v>
      </c>
      <c r="N72" s="5">
        <v>0</v>
      </c>
      <c r="O72" s="5">
        <v>0</v>
      </c>
      <c r="P72" s="5">
        <v>4</v>
      </c>
      <c r="Q72" s="5">
        <v>0</v>
      </c>
      <c r="R72" s="5">
        <v>9</v>
      </c>
      <c r="S72" s="5">
        <v>1</v>
      </c>
    </row>
    <row r="73" spans="1:19" ht="15.9" customHeight="1">
      <c r="A73" s="4">
        <v>11310077</v>
      </c>
      <c r="B73" s="4" t="s">
        <v>328</v>
      </c>
      <c r="C73" s="2">
        <v>29</v>
      </c>
      <c r="D73" s="2">
        <v>2</v>
      </c>
      <c r="E73" s="2">
        <v>31</v>
      </c>
      <c r="F73" s="5">
        <v>0</v>
      </c>
      <c r="G73" s="5">
        <v>0</v>
      </c>
      <c r="H73" s="5">
        <v>2</v>
      </c>
      <c r="I73" s="5">
        <v>0</v>
      </c>
      <c r="J73" s="5">
        <v>2</v>
      </c>
      <c r="K73" s="5">
        <v>0</v>
      </c>
      <c r="L73" s="5">
        <v>4</v>
      </c>
      <c r="M73" s="5">
        <v>0</v>
      </c>
      <c r="N73" s="5">
        <v>7</v>
      </c>
      <c r="O73" s="5">
        <v>1</v>
      </c>
      <c r="P73" s="5">
        <v>10</v>
      </c>
      <c r="Q73" s="5">
        <v>0</v>
      </c>
      <c r="R73" s="5">
        <v>4</v>
      </c>
      <c r="S73" s="5">
        <v>1</v>
      </c>
    </row>
    <row r="74" spans="1:19" ht="15.9" customHeight="1">
      <c r="A74" s="4">
        <v>11310098</v>
      </c>
      <c r="B74" s="4" t="s">
        <v>329</v>
      </c>
      <c r="C74" s="2">
        <v>38</v>
      </c>
      <c r="D74" s="2">
        <v>3</v>
      </c>
      <c r="E74" s="2">
        <v>41</v>
      </c>
      <c r="F74" s="5">
        <v>0</v>
      </c>
      <c r="G74" s="5">
        <v>1</v>
      </c>
      <c r="H74" s="5">
        <v>10</v>
      </c>
      <c r="I74" s="5">
        <v>0</v>
      </c>
      <c r="J74" s="5">
        <v>5</v>
      </c>
      <c r="K74" s="5">
        <v>0</v>
      </c>
      <c r="L74" s="5">
        <v>3</v>
      </c>
      <c r="M74" s="5">
        <v>0</v>
      </c>
      <c r="N74" s="5">
        <v>1</v>
      </c>
      <c r="O74" s="5">
        <v>0</v>
      </c>
      <c r="P74" s="5">
        <v>14</v>
      </c>
      <c r="Q74" s="5">
        <v>1</v>
      </c>
      <c r="R74" s="5">
        <v>5</v>
      </c>
      <c r="S74" s="5">
        <v>1</v>
      </c>
    </row>
    <row r="75" spans="1:19" ht="15.9" customHeight="1">
      <c r="A75" s="4">
        <v>11310099</v>
      </c>
      <c r="B75" s="4" t="s">
        <v>330</v>
      </c>
      <c r="C75" s="2">
        <v>22</v>
      </c>
      <c r="D75" s="2">
        <v>0</v>
      </c>
      <c r="E75" s="2">
        <v>22</v>
      </c>
      <c r="F75" s="5">
        <v>0</v>
      </c>
      <c r="G75" s="5">
        <v>0</v>
      </c>
      <c r="H75" s="5">
        <v>0</v>
      </c>
      <c r="I75" s="5">
        <v>0</v>
      </c>
      <c r="J75" s="5">
        <v>0</v>
      </c>
      <c r="K75" s="5">
        <v>0</v>
      </c>
      <c r="L75" s="5">
        <v>6</v>
      </c>
      <c r="M75" s="5">
        <v>0</v>
      </c>
      <c r="N75" s="5">
        <v>2</v>
      </c>
      <c r="O75" s="5">
        <v>0</v>
      </c>
      <c r="P75" s="5">
        <v>7</v>
      </c>
      <c r="Q75" s="5">
        <v>0</v>
      </c>
      <c r="R75" s="5">
        <v>7</v>
      </c>
      <c r="S75" s="5">
        <v>0</v>
      </c>
    </row>
    <row r="76" spans="1:19" ht="15.9" customHeight="1">
      <c r="A76" s="4">
        <v>11310115</v>
      </c>
      <c r="B76" s="4" t="s">
        <v>331</v>
      </c>
      <c r="C76" s="2">
        <v>45</v>
      </c>
      <c r="D76" s="2">
        <v>6</v>
      </c>
      <c r="E76" s="2">
        <v>51</v>
      </c>
      <c r="F76" s="5">
        <v>1</v>
      </c>
      <c r="G76" s="5">
        <v>0</v>
      </c>
      <c r="H76" s="5">
        <v>9</v>
      </c>
      <c r="I76" s="5">
        <v>3</v>
      </c>
      <c r="J76" s="5">
        <v>4</v>
      </c>
      <c r="K76" s="5">
        <v>0</v>
      </c>
      <c r="L76" s="5">
        <v>1</v>
      </c>
      <c r="M76" s="5">
        <v>0</v>
      </c>
      <c r="N76" s="5">
        <v>5</v>
      </c>
      <c r="O76" s="5">
        <v>0</v>
      </c>
      <c r="P76" s="5">
        <v>5</v>
      </c>
      <c r="Q76" s="5">
        <v>2</v>
      </c>
      <c r="R76" s="5">
        <v>20</v>
      </c>
      <c r="S76" s="5">
        <v>1</v>
      </c>
    </row>
    <row r="77" spans="1:19" ht="15.9" customHeight="1">
      <c r="A77" s="4">
        <v>11310117</v>
      </c>
      <c r="B77" s="4" t="s">
        <v>332</v>
      </c>
      <c r="C77" s="2">
        <v>33</v>
      </c>
      <c r="D77" s="2">
        <v>0</v>
      </c>
      <c r="E77" s="2">
        <v>33</v>
      </c>
      <c r="F77" s="5">
        <v>0</v>
      </c>
      <c r="G77" s="5">
        <v>0</v>
      </c>
      <c r="H77" s="5">
        <v>0</v>
      </c>
      <c r="I77" s="5">
        <v>0</v>
      </c>
      <c r="J77" s="5">
        <v>8</v>
      </c>
      <c r="K77" s="5">
        <v>0</v>
      </c>
      <c r="L77" s="5">
        <v>1</v>
      </c>
      <c r="M77" s="5">
        <v>0</v>
      </c>
      <c r="N77" s="5">
        <v>0</v>
      </c>
      <c r="O77" s="5">
        <v>0</v>
      </c>
      <c r="P77" s="5">
        <v>10</v>
      </c>
      <c r="Q77" s="5">
        <v>0</v>
      </c>
      <c r="R77" s="5">
        <v>14</v>
      </c>
      <c r="S77" s="5">
        <v>0</v>
      </c>
    </row>
    <row r="78" spans="1:19" ht="15.9" customHeight="1">
      <c r="A78" s="4">
        <v>11310121</v>
      </c>
      <c r="B78" s="4" t="s">
        <v>333</v>
      </c>
      <c r="C78" s="2">
        <v>41</v>
      </c>
      <c r="D78" s="2">
        <v>6</v>
      </c>
      <c r="E78" s="2">
        <v>47</v>
      </c>
      <c r="F78" s="5">
        <v>0</v>
      </c>
      <c r="G78" s="5">
        <v>0</v>
      </c>
      <c r="H78" s="5">
        <v>2</v>
      </c>
      <c r="I78" s="5">
        <v>0</v>
      </c>
      <c r="J78" s="5">
        <v>2</v>
      </c>
      <c r="K78" s="5">
        <v>1</v>
      </c>
      <c r="L78" s="5">
        <v>3</v>
      </c>
      <c r="M78" s="5">
        <v>0</v>
      </c>
      <c r="N78" s="5">
        <v>2</v>
      </c>
      <c r="O78" s="5">
        <v>0</v>
      </c>
      <c r="P78" s="5">
        <v>21</v>
      </c>
      <c r="Q78" s="5">
        <v>3</v>
      </c>
      <c r="R78" s="5">
        <v>11</v>
      </c>
      <c r="S78" s="5">
        <v>2</v>
      </c>
    </row>
    <row r="79" spans="1:19" ht="15.9" customHeight="1">
      <c r="A79" s="4">
        <v>11310123</v>
      </c>
      <c r="B79" s="4" t="s">
        <v>334</v>
      </c>
      <c r="C79" s="2">
        <v>21</v>
      </c>
      <c r="D79" s="2">
        <v>3</v>
      </c>
      <c r="E79" s="2">
        <v>24</v>
      </c>
      <c r="F79" s="5">
        <v>0</v>
      </c>
      <c r="G79" s="5">
        <v>0</v>
      </c>
      <c r="H79" s="5">
        <v>1</v>
      </c>
      <c r="I79" s="5">
        <v>0</v>
      </c>
      <c r="J79" s="5">
        <v>0</v>
      </c>
      <c r="K79" s="5">
        <v>0</v>
      </c>
      <c r="L79" s="5">
        <v>2</v>
      </c>
      <c r="M79" s="5">
        <v>1</v>
      </c>
      <c r="N79" s="5">
        <v>1</v>
      </c>
      <c r="O79" s="5">
        <v>0</v>
      </c>
      <c r="P79" s="5">
        <v>3</v>
      </c>
      <c r="Q79" s="5">
        <v>0</v>
      </c>
      <c r="R79" s="5">
        <v>14</v>
      </c>
      <c r="S79" s="5">
        <v>2</v>
      </c>
    </row>
    <row r="80" spans="1:19" ht="15.9" customHeight="1">
      <c r="A80" s="4">
        <v>11310124</v>
      </c>
      <c r="B80" s="4" t="s">
        <v>335</v>
      </c>
      <c r="C80" s="2">
        <v>18</v>
      </c>
      <c r="D80" s="2">
        <v>2</v>
      </c>
      <c r="E80" s="2">
        <v>20</v>
      </c>
      <c r="F80" s="5">
        <v>0</v>
      </c>
      <c r="G80" s="5">
        <v>0</v>
      </c>
      <c r="H80" s="5">
        <v>0</v>
      </c>
      <c r="I80" s="5">
        <v>0</v>
      </c>
      <c r="J80" s="5">
        <v>0</v>
      </c>
      <c r="K80" s="5">
        <v>0</v>
      </c>
      <c r="L80" s="5">
        <v>0</v>
      </c>
      <c r="M80" s="5">
        <v>0</v>
      </c>
      <c r="N80" s="5">
        <v>0</v>
      </c>
      <c r="O80" s="5">
        <v>0</v>
      </c>
      <c r="P80" s="5">
        <v>1</v>
      </c>
      <c r="Q80" s="5">
        <v>1</v>
      </c>
      <c r="R80" s="5">
        <v>17</v>
      </c>
      <c r="S80" s="5">
        <v>1</v>
      </c>
    </row>
    <row r="81" spans="1:19" ht="15.9" customHeight="1">
      <c r="A81" s="4">
        <v>11310126</v>
      </c>
      <c r="B81" s="4" t="s">
        <v>336</v>
      </c>
      <c r="C81" s="2">
        <v>35</v>
      </c>
      <c r="D81" s="2">
        <v>0</v>
      </c>
      <c r="E81" s="2">
        <v>35</v>
      </c>
      <c r="F81" s="5">
        <v>0</v>
      </c>
      <c r="G81" s="5">
        <v>0</v>
      </c>
      <c r="H81" s="5">
        <v>4</v>
      </c>
      <c r="I81" s="5">
        <v>0</v>
      </c>
      <c r="J81" s="5">
        <v>11</v>
      </c>
      <c r="K81" s="5">
        <v>0</v>
      </c>
      <c r="L81" s="5">
        <v>5</v>
      </c>
      <c r="M81" s="5">
        <v>0</v>
      </c>
      <c r="N81" s="5">
        <v>1</v>
      </c>
      <c r="O81" s="5">
        <v>0</v>
      </c>
      <c r="P81" s="5">
        <v>3</v>
      </c>
      <c r="Q81" s="5">
        <v>0</v>
      </c>
      <c r="R81" s="5">
        <v>11</v>
      </c>
      <c r="S81" s="5">
        <v>0</v>
      </c>
    </row>
    <row r="82" spans="1:19" ht="15.9" customHeight="1">
      <c r="A82" s="4">
        <v>11310129</v>
      </c>
      <c r="B82" s="4" t="s">
        <v>337</v>
      </c>
      <c r="C82" s="2">
        <v>28</v>
      </c>
      <c r="D82" s="2">
        <v>2</v>
      </c>
      <c r="E82" s="2">
        <v>30</v>
      </c>
      <c r="F82" s="5">
        <v>0</v>
      </c>
      <c r="G82" s="5">
        <v>0</v>
      </c>
      <c r="H82" s="5">
        <v>1</v>
      </c>
      <c r="I82" s="5">
        <v>0</v>
      </c>
      <c r="J82" s="5">
        <v>4</v>
      </c>
      <c r="K82" s="5">
        <v>0</v>
      </c>
      <c r="L82" s="5">
        <v>5</v>
      </c>
      <c r="M82" s="5">
        <v>0</v>
      </c>
      <c r="N82" s="5">
        <v>3</v>
      </c>
      <c r="O82" s="5">
        <v>0</v>
      </c>
      <c r="P82" s="5">
        <v>4</v>
      </c>
      <c r="Q82" s="5">
        <v>1</v>
      </c>
      <c r="R82" s="5">
        <v>11</v>
      </c>
      <c r="S82" s="5">
        <v>1</v>
      </c>
    </row>
    <row r="83" spans="1:19" ht="15.9" customHeight="1">
      <c r="A83" s="4">
        <v>11310130</v>
      </c>
      <c r="B83" s="4" t="s">
        <v>338</v>
      </c>
      <c r="C83" s="2">
        <v>3</v>
      </c>
      <c r="D83" s="2">
        <v>0</v>
      </c>
      <c r="E83" s="2">
        <v>3</v>
      </c>
      <c r="F83" s="5">
        <v>0</v>
      </c>
      <c r="G83" s="5">
        <v>0</v>
      </c>
      <c r="H83" s="5">
        <v>0</v>
      </c>
      <c r="I83" s="5">
        <v>0</v>
      </c>
      <c r="J83" s="5">
        <v>0</v>
      </c>
      <c r="K83" s="5">
        <v>0</v>
      </c>
      <c r="L83" s="5">
        <v>0</v>
      </c>
      <c r="M83" s="5">
        <v>0</v>
      </c>
      <c r="N83" s="5">
        <v>0</v>
      </c>
      <c r="O83" s="5">
        <v>0</v>
      </c>
      <c r="P83" s="5">
        <v>0</v>
      </c>
      <c r="Q83" s="5">
        <v>0</v>
      </c>
      <c r="R83" s="5">
        <v>3</v>
      </c>
      <c r="S83" s="5">
        <v>0</v>
      </c>
    </row>
    <row r="84" spans="1:19" ht="15.9" customHeight="1">
      <c r="A84" s="4">
        <v>11310131</v>
      </c>
      <c r="B84" s="4" t="s">
        <v>339</v>
      </c>
      <c r="C84" s="2">
        <v>23</v>
      </c>
      <c r="D84" s="2">
        <v>2</v>
      </c>
      <c r="E84" s="2">
        <v>25</v>
      </c>
      <c r="F84" s="5">
        <v>0</v>
      </c>
      <c r="G84" s="5">
        <v>0</v>
      </c>
      <c r="H84" s="5">
        <v>0</v>
      </c>
      <c r="I84" s="5">
        <v>0</v>
      </c>
      <c r="J84" s="5">
        <v>5</v>
      </c>
      <c r="K84" s="5">
        <v>0</v>
      </c>
      <c r="L84" s="5">
        <v>0</v>
      </c>
      <c r="M84" s="5">
        <v>0</v>
      </c>
      <c r="N84" s="5">
        <v>2</v>
      </c>
      <c r="O84" s="5">
        <v>0</v>
      </c>
      <c r="P84" s="5">
        <v>5</v>
      </c>
      <c r="Q84" s="5">
        <v>0</v>
      </c>
      <c r="R84" s="5">
        <v>11</v>
      </c>
      <c r="S84" s="5">
        <v>2</v>
      </c>
    </row>
    <row r="85" spans="1:19" ht="15.9" customHeight="1">
      <c r="A85" s="4">
        <v>11310132</v>
      </c>
      <c r="B85" s="4" t="s">
        <v>340</v>
      </c>
      <c r="C85" s="2">
        <v>15</v>
      </c>
      <c r="D85" s="2">
        <v>0</v>
      </c>
      <c r="E85" s="2">
        <v>15</v>
      </c>
      <c r="F85" s="5">
        <v>0</v>
      </c>
      <c r="G85" s="5">
        <v>0</v>
      </c>
      <c r="H85" s="5">
        <v>0</v>
      </c>
      <c r="I85" s="5">
        <v>0</v>
      </c>
      <c r="J85" s="5">
        <v>3</v>
      </c>
      <c r="K85" s="5">
        <v>0</v>
      </c>
      <c r="L85" s="5">
        <v>3</v>
      </c>
      <c r="M85" s="5">
        <v>0</v>
      </c>
      <c r="N85" s="5">
        <v>2</v>
      </c>
      <c r="O85" s="5">
        <v>0</v>
      </c>
      <c r="P85" s="5">
        <v>1</v>
      </c>
      <c r="Q85" s="5">
        <v>0</v>
      </c>
      <c r="R85" s="5">
        <v>6</v>
      </c>
      <c r="S85" s="5">
        <v>0</v>
      </c>
    </row>
    <row r="86" spans="1:19" ht="15.9" customHeight="1">
      <c r="A86" s="4">
        <v>11310133</v>
      </c>
      <c r="B86" s="4" t="s">
        <v>341</v>
      </c>
      <c r="C86" s="2">
        <v>11</v>
      </c>
      <c r="D86" s="2">
        <v>1</v>
      </c>
      <c r="E86" s="2">
        <v>12</v>
      </c>
      <c r="F86" s="5">
        <v>0</v>
      </c>
      <c r="G86" s="5">
        <v>0</v>
      </c>
      <c r="H86" s="5">
        <v>1</v>
      </c>
      <c r="I86" s="5">
        <v>0</v>
      </c>
      <c r="J86" s="5">
        <v>4</v>
      </c>
      <c r="K86" s="5">
        <v>0</v>
      </c>
      <c r="L86" s="5">
        <v>4</v>
      </c>
      <c r="M86" s="5">
        <v>0</v>
      </c>
      <c r="N86" s="5">
        <v>0</v>
      </c>
      <c r="O86" s="5">
        <v>0</v>
      </c>
      <c r="P86" s="5">
        <v>0</v>
      </c>
      <c r="Q86" s="5">
        <v>0</v>
      </c>
      <c r="R86" s="5">
        <v>2</v>
      </c>
      <c r="S86" s="5">
        <v>1</v>
      </c>
    </row>
    <row r="87" spans="1:19" ht="15.9" customHeight="1">
      <c r="A87" s="4">
        <v>11320005</v>
      </c>
      <c r="B87" s="4" t="s">
        <v>342</v>
      </c>
      <c r="C87" s="2">
        <v>94</v>
      </c>
      <c r="D87" s="2">
        <v>18</v>
      </c>
      <c r="E87" s="2">
        <v>112</v>
      </c>
      <c r="F87" s="5">
        <v>6</v>
      </c>
      <c r="G87" s="5">
        <v>5</v>
      </c>
      <c r="H87" s="5">
        <v>8</v>
      </c>
      <c r="I87" s="5">
        <v>1</v>
      </c>
      <c r="J87" s="5">
        <v>11</v>
      </c>
      <c r="K87" s="5">
        <v>0</v>
      </c>
      <c r="L87" s="5">
        <v>15</v>
      </c>
      <c r="M87" s="5">
        <v>1</v>
      </c>
      <c r="N87" s="5">
        <v>10</v>
      </c>
      <c r="O87" s="5">
        <v>1</v>
      </c>
      <c r="P87" s="5">
        <v>22</v>
      </c>
      <c r="Q87" s="5">
        <v>5</v>
      </c>
      <c r="R87" s="5">
        <v>22</v>
      </c>
      <c r="S87" s="5">
        <v>5</v>
      </c>
    </row>
    <row r="88" spans="1:19" ht="15.9" customHeight="1">
      <c r="A88" s="4">
        <v>11320027</v>
      </c>
      <c r="B88" s="4" t="s">
        <v>343</v>
      </c>
      <c r="C88" s="2">
        <v>11</v>
      </c>
      <c r="D88" s="2">
        <v>0</v>
      </c>
      <c r="E88" s="2">
        <v>11</v>
      </c>
      <c r="F88" s="5">
        <v>0</v>
      </c>
      <c r="G88" s="5">
        <v>0</v>
      </c>
      <c r="H88" s="5">
        <v>0</v>
      </c>
      <c r="I88" s="5">
        <v>0</v>
      </c>
      <c r="J88" s="5">
        <v>0</v>
      </c>
      <c r="K88" s="5">
        <v>0</v>
      </c>
      <c r="L88" s="5">
        <v>3</v>
      </c>
      <c r="M88" s="5">
        <v>0</v>
      </c>
      <c r="N88" s="5">
        <v>1</v>
      </c>
      <c r="O88" s="5">
        <v>0</v>
      </c>
      <c r="P88" s="5">
        <v>1</v>
      </c>
      <c r="Q88" s="5">
        <v>0</v>
      </c>
      <c r="R88" s="5">
        <v>6</v>
      </c>
      <c r="S88" s="5">
        <v>0</v>
      </c>
    </row>
    <row r="89" spans="1:19" ht="15.9" customHeight="1">
      <c r="A89" s="4">
        <v>11320031</v>
      </c>
      <c r="B89" s="4" t="s">
        <v>344</v>
      </c>
      <c r="C89" s="2">
        <v>11</v>
      </c>
      <c r="D89" s="2">
        <v>0</v>
      </c>
      <c r="E89" s="2">
        <v>11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0</v>
      </c>
      <c r="M89" s="5">
        <v>0</v>
      </c>
      <c r="N89" s="5">
        <v>0</v>
      </c>
      <c r="O89" s="5">
        <v>0</v>
      </c>
      <c r="P89" s="5">
        <v>7</v>
      </c>
      <c r="Q89" s="5">
        <v>0</v>
      </c>
      <c r="R89" s="5">
        <v>4</v>
      </c>
      <c r="S89" s="5">
        <v>0</v>
      </c>
    </row>
    <row r="90" spans="1:19" ht="15.9" customHeight="1">
      <c r="A90" s="4">
        <v>11320032</v>
      </c>
      <c r="B90" s="4" t="s">
        <v>345</v>
      </c>
      <c r="C90" s="2">
        <v>13</v>
      </c>
      <c r="D90" s="2">
        <v>0</v>
      </c>
      <c r="E90" s="2">
        <v>13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2</v>
      </c>
      <c r="M90" s="5">
        <v>0</v>
      </c>
      <c r="N90" s="5">
        <v>0</v>
      </c>
      <c r="O90" s="5">
        <v>0</v>
      </c>
      <c r="P90" s="5">
        <v>4</v>
      </c>
      <c r="Q90" s="5">
        <v>0</v>
      </c>
      <c r="R90" s="5">
        <v>7</v>
      </c>
      <c r="S90" s="5">
        <v>0</v>
      </c>
    </row>
    <row r="91" spans="1:19" ht="15.9" customHeight="1">
      <c r="A91" s="4">
        <v>11320033</v>
      </c>
      <c r="B91" s="4" t="s">
        <v>346</v>
      </c>
      <c r="C91" s="2">
        <v>23</v>
      </c>
      <c r="D91" s="2">
        <v>1</v>
      </c>
      <c r="E91" s="2">
        <v>24</v>
      </c>
      <c r="F91" s="5">
        <v>0</v>
      </c>
      <c r="G91" s="5">
        <v>0</v>
      </c>
      <c r="H91" s="5">
        <v>0</v>
      </c>
      <c r="I91" s="5">
        <v>0</v>
      </c>
      <c r="J91" s="5">
        <v>0</v>
      </c>
      <c r="K91" s="5">
        <v>0</v>
      </c>
      <c r="L91" s="5">
        <v>1</v>
      </c>
      <c r="M91" s="5">
        <v>0</v>
      </c>
      <c r="N91" s="5">
        <v>8</v>
      </c>
      <c r="O91" s="5">
        <v>0</v>
      </c>
      <c r="P91" s="5">
        <v>8</v>
      </c>
      <c r="Q91" s="5">
        <v>0</v>
      </c>
      <c r="R91" s="5">
        <v>6</v>
      </c>
      <c r="S91" s="5">
        <v>1</v>
      </c>
    </row>
    <row r="92" spans="1:19" ht="15.9" customHeight="1">
      <c r="A92" s="4">
        <v>11320039</v>
      </c>
      <c r="B92" s="4" t="s">
        <v>347</v>
      </c>
      <c r="C92" s="2">
        <v>12</v>
      </c>
      <c r="D92" s="2">
        <v>2</v>
      </c>
      <c r="E92" s="2">
        <v>14</v>
      </c>
      <c r="F92" s="5">
        <v>0</v>
      </c>
      <c r="G92" s="5">
        <v>0</v>
      </c>
      <c r="H92" s="5">
        <v>0</v>
      </c>
      <c r="I92" s="5">
        <v>0</v>
      </c>
      <c r="J92" s="5">
        <v>0</v>
      </c>
      <c r="K92" s="5">
        <v>1</v>
      </c>
      <c r="L92" s="5">
        <v>0</v>
      </c>
      <c r="M92" s="5">
        <v>0</v>
      </c>
      <c r="N92" s="5">
        <v>1</v>
      </c>
      <c r="O92" s="5">
        <v>0</v>
      </c>
      <c r="P92" s="5">
        <v>5</v>
      </c>
      <c r="Q92" s="5">
        <v>0</v>
      </c>
      <c r="R92" s="5">
        <v>6</v>
      </c>
      <c r="S92" s="5">
        <v>1</v>
      </c>
    </row>
    <row r="93" spans="1:19" ht="15.9" customHeight="1">
      <c r="A93" s="4">
        <v>11320040</v>
      </c>
      <c r="B93" s="4" t="s">
        <v>348</v>
      </c>
      <c r="C93" s="2">
        <v>22</v>
      </c>
      <c r="D93" s="2">
        <v>0</v>
      </c>
      <c r="E93" s="2">
        <v>22</v>
      </c>
      <c r="F93" s="5">
        <v>0</v>
      </c>
      <c r="G93" s="5">
        <v>0</v>
      </c>
      <c r="H93" s="5">
        <v>0</v>
      </c>
      <c r="I93" s="5">
        <v>0</v>
      </c>
      <c r="J93" s="5">
        <v>0</v>
      </c>
      <c r="K93" s="5">
        <v>0</v>
      </c>
      <c r="L93" s="5">
        <v>1</v>
      </c>
      <c r="M93" s="5">
        <v>0</v>
      </c>
      <c r="N93" s="5">
        <v>3</v>
      </c>
      <c r="O93" s="5">
        <v>0</v>
      </c>
      <c r="P93" s="5">
        <v>8</v>
      </c>
      <c r="Q93" s="5">
        <v>0</v>
      </c>
      <c r="R93" s="5">
        <v>10</v>
      </c>
      <c r="S93" s="5">
        <v>0</v>
      </c>
    </row>
    <row r="94" spans="1:19" ht="15.9" customHeight="1">
      <c r="A94" s="4">
        <v>11320041</v>
      </c>
      <c r="B94" s="4" t="s">
        <v>349</v>
      </c>
      <c r="C94" s="2">
        <v>36</v>
      </c>
      <c r="D94" s="2">
        <v>0</v>
      </c>
      <c r="E94" s="2">
        <v>36</v>
      </c>
      <c r="F94" s="5">
        <v>0</v>
      </c>
      <c r="G94" s="5">
        <v>0</v>
      </c>
      <c r="H94" s="5">
        <v>3</v>
      </c>
      <c r="I94" s="5">
        <v>0</v>
      </c>
      <c r="J94" s="5">
        <v>7</v>
      </c>
      <c r="K94" s="5">
        <v>0</v>
      </c>
      <c r="L94" s="5">
        <v>5</v>
      </c>
      <c r="M94" s="5">
        <v>0</v>
      </c>
      <c r="N94" s="5">
        <v>2</v>
      </c>
      <c r="O94" s="5">
        <v>0</v>
      </c>
      <c r="P94" s="5">
        <v>3</v>
      </c>
      <c r="Q94" s="5">
        <v>0</v>
      </c>
      <c r="R94" s="5">
        <v>16</v>
      </c>
      <c r="S94" s="5">
        <v>0</v>
      </c>
    </row>
    <row r="95" spans="1:19" ht="15.9" customHeight="1">
      <c r="A95" s="4">
        <v>11320042</v>
      </c>
      <c r="B95" s="4" t="s">
        <v>350</v>
      </c>
      <c r="C95" s="2">
        <v>16</v>
      </c>
      <c r="D95" s="2">
        <v>3</v>
      </c>
      <c r="E95" s="2">
        <v>19</v>
      </c>
      <c r="F95" s="5">
        <v>0</v>
      </c>
      <c r="G95" s="5">
        <v>0</v>
      </c>
      <c r="H95" s="5">
        <v>0</v>
      </c>
      <c r="I95" s="5">
        <v>0</v>
      </c>
      <c r="J95" s="5">
        <v>1</v>
      </c>
      <c r="K95" s="5">
        <v>0</v>
      </c>
      <c r="L95" s="5">
        <v>2</v>
      </c>
      <c r="M95" s="5">
        <v>0</v>
      </c>
      <c r="N95" s="5">
        <v>0</v>
      </c>
      <c r="O95" s="5">
        <v>2</v>
      </c>
      <c r="P95" s="5">
        <v>3</v>
      </c>
      <c r="Q95" s="5">
        <v>1</v>
      </c>
      <c r="R95" s="5">
        <v>10</v>
      </c>
      <c r="S95" s="5">
        <v>0</v>
      </c>
    </row>
    <row r="96" spans="1:19" ht="15.9" customHeight="1">
      <c r="A96" s="4">
        <v>11320045</v>
      </c>
      <c r="B96" s="4" t="s">
        <v>351</v>
      </c>
      <c r="C96" s="2">
        <v>16</v>
      </c>
      <c r="D96" s="2">
        <v>0</v>
      </c>
      <c r="E96" s="2">
        <v>16</v>
      </c>
      <c r="F96" s="5">
        <v>0</v>
      </c>
      <c r="G96" s="5">
        <v>0</v>
      </c>
      <c r="H96" s="5">
        <v>0</v>
      </c>
      <c r="I96" s="5">
        <v>0</v>
      </c>
      <c r="J96" s="5">
        <v>2</v>
      </c>
      <c r="K96" s="5">
        <v>0</v>
      </c>
      <c r="L96" s="5">
        <v>3</v>
      </c>
      <c r="M96" s="5">
        <v>0</v>
      </c>
      <c r="N96" s="5">
        <v>3</v>
      </c>
      <c r="O96" s="5">
        <v>0</v>
      </c>
      <c r="P96" s="5">
        <v>2</v>
      </c>
      <c r="Q96" s="5">
        <v>0</v>
      </c>
      <c r="R96" s="5">
        <v>6</v>
      </c>
      <c r="S96" s="5">
        <v>0</v>
      </c>
    </row>
    <row r="97" spans="1:19" ht="15.9" customHeight="1">
      <c r="A97" s="4">
        <v>11340001</v>
      </c>
      <c r="B97" s="4" t="s">
        <v>352</v>
      </c>
      <c r="C97" s="2">
        <v>18</v>
      </c>
      <c r="D97" s="2">
        <v>4</v>
      </c>
      <c r="E97" s="2">
        <v>22</v>
      </c>
      <c r="F97" s="5">
        <v>0</v>
      </c>
      <c r="G97" s="5">
        <v>0</v>
      </c>
      <c r="H97" s="5">
        <v>0</v>
      </c>
      <c r="I97" s="5">
        <v>0</v>
      </c>
      <c r="J97" s="5">
        <v>2</v>
      </c>
      <c r="K97" s="5">
        <v>0</v>
      </c>
      <c r="L97" s="5">
        <v>1</v>
      </c>
      <c r="M97" s="5">
        <v>0</v>
      </c>
      <c r="N97" s="5">
        <v>2</v>
      </c>
      <c r="O97" s="5">
        <v>0</v>
      </c>
      <c r="P97" s="5">
        <v>4</v>
      </c>
      <c r="Q97" s="5">
        <v>2</v>
      </c>
      <c r="R97" s="5">
        <v>9</v>
      </c>
      <c r="S97" s="5">
        <v>2</v>
      </c>
    </row>
    <row r="98" spans="1:19" ht="15.9" customHeight="1">
      <c r="A98" s="4">
        <v>11340003</v>
      </c>
      <c r="B98" s="4" t="s">
        <v>353</v>
      </c>
      <c r="C98" s="2">
        <v>23</v>
      </c>
      <c r="D98" s="2">
        <v>0</v>
      </c>
      <c r="E98" s="2">
        <v>23</v>
      </c>
      <c r="F98" s="5">
        <v>0</v>
      </c>
      <c r="G98" s="5">
        <v>0</v>
      </c>
      <c r="H98" s="5">
        <v>0</v>
      </c>
      <c r="I98" s="5">
        <v>0</v>
      </c>
      <c r="J98" s="5">
        <v>0</v>
      </c>
      <c r="K98" s="5">
        <v>0</v>
      </c>
      <c r="L98" s="5">
        <v>0</v>
      </c>
      <c r="M98" s="5">
        <v>0</v>
      </c>
      <c r="N98" s="5">
        <v>0</v>
      </c>
      <c r="O98" s="5">
        <v>0</v>
      </c>
      <c r="P98" s="5">
        <v>2</v>
      </c>
      <c r="Q98" s="5">
        <v>0</v>
      </c>
      <c r="R98" s="5">
        <v>21</v>
      </c>
      <c r="S98" s="5">
        <v>0</v>
      </c>
    </row>
    <row r="99" spans="1:19" ht="15.9" customHeight="1">
      <c r="A99" s="4">
        <v>11340007</v>
      </c>
      <c r="B99" s="4" t="s">
        <v>354</v>
      </c>
      <c r="C99" s="2">
        <v>51</v>
      </c>
      <c r="D99" s="2">
        <v>5</v>
      </c>
      <c r="E99" s="2">
        <v>56</v>
      </c>
      <c r="F99" s="5">
        <v>2</v>
      </c>
      <c r="G99" s="5">
        <v>0</v>
      </c>
      <c r="H99" s="5">
        <v>8</v>
      </c>
      <c r="I99" s="5">
        <v>0</v>
      </c>
      <c r="J99" s="5">
        <v>3</v>
      </c>
      <c r="K99" s="5">
        <v>1</v>
      </c>
      <c r="L99" s="5">
        <v>4</v>
      </c>
      <c r="M99" s="5">
        <v>1</v>
      </c>
      <c r="N99" s="5">
        <v>7</v>
      </c>
      <c r="O99" s="5">
        <v>0</v>
      </c>
      <c r="P99" s="5">
        <v>8</v>
      </c>
      <c r="Q99" s="5">
        <v>2</v>
      </c>
      <c r="R99" s="5">
        <v>19</v>
      </c>
      <c r="S99" s="5">
        <v>1</v>
      </c>
    </row>
    <row r="100" spans="1:19" ht="15.9" customHeight="1">
      <c r="A100" s="4">
        <v>11340008</v>
      </c>
      <c r="B100" s="4" t="s">
        <v>355</v>
      </c>
      <c r="C100" s="2">
        <v>45</v>
      </c>
      <c r="D100" s="2">
        <v>1</v>
      </c>
      <c r="E100" s="2">
        <v>46</v>
      </c>
      <c r="F100" s="5">
        <v>0</v>
      </c>
      <c r="G100" s="5">
        <v>0</v>
      </c>
      <c r="H100" s="5">
        <v>1</v>
      </c>
      <c r="I100" s="5">
        <v>0</v>
      </c>
      <c r="J100" s="5">
        <v>1</v>
      </c>
      <c r="K100" s="5">
        <v>0</v>
      </c>
      <c r="L100" s="5">
        <v>3</v>
      </c>
      <c r="M100" s="5">
        <v>0</v>
      </c>
      <c r="N100" s="5">
        <v>1</v>
      </c>
      <c r="O100" s="5">
        <v>0</v>
      </c>
      <c r="P100" s="5">
        <v>17</v>
      </c>
      <c r="Q100" s="5">
        <v>0</v>
      </c>
      <c r="R100" s="5">
        <v>22</v>
      </c>
      <c r="S100" s="5">
        <v>1</v>
      </c>
    </row>
    <row r="101" spans="1:19" ht="15.9" customHeight="1">
      <c r="A101" s="4">
        <v>11340010</v>
      </c>
      <c r="B101" s="4" t="s">
        <v>356</v>
      </c>
      <c r="C101" s="2">
        <v>77</v>
      </c>
      <c r="D101" s="2">
        <v>8</v>
      </c>
      <c r="E101" s="2">
        <v>85</v>
      </c>
      <c r="F101" s="5">
        <v>0</v>
      </c>
      <c r="G101" s="5">
        <v>0</v>
      </c>
      <c r="H101" s="5">
        <v>3</v>
      </c>
      <c r="I101" s="5">
        <v>0</v>
      </c>
      <c r="J101" s="5">
        <v>0</v>
      </c>
      <c r="K101" s="5">
        <v>0</v>
      </c>
      <c r="L101" s="5">
        <v>2</v>
      </c>
      <c r="M101" s="5">
        <v>0</v>
      </c>
      <c r="N101" s="5">
        <v>9</v>
      </c>
      <c r="O101" s="5">
        <v>1</v>
      </c>
      <c r="P101" s="5">
        <v>35</v>
      </c>
      <c r="Q101" s="5">
        <v>4</v>
      </c>
      <c r="R101" s="5">
        <v>28</v>
      </c>
      <c r="S101" s="5">
        <v>3</v>
      </c>
    </row>
    <row r="102" spans="1:19" ht="15.9" customHeight="1">
      <c r="A102" s="4">
        <v>11340012</v>
      </c>
      <c r="B102" s="4" t="s">
        <v>357</v>
      </c>
      <c r="C102" s="2">
        <v>29</v>
      </c>
      <c r="D102" s="2">
        <v>4</v>
      </c>
      <c r="E102" s="2">
        <v>33</v>
      </c>
      <c r="F102" s="5">
        <v>0</v>
      </c>
      <c r="G102" s="5">
        <v>0</v>
      </c>
      <c r="H102" s="5">
        <v>0</v>
      </c>
      <c r="I102" s="5">
        <v>0</v>
      </c>
      <c r="J102" s="5">
        <v>2</v>
      </c>
      <c r="K102" s="5">
        <v>0</v>
      </c>
      <c r="L102" s="5">
        <v>4</v>
      </c>
      <c r="M102" s="5">
        <v>0</v>
      </c>
      <c r="N102" s="5">
        <v>2</v>
      </c>
      <c r="O102" s="5">
        <v>0</v>
      </c>
      <c r="P102" s="5">
        <v>7</v>
      </c>
      <c r="Q102" s="5">
        <v>2</v>
      </c>
      <c r="R102" s="5">
        <v>14</v>
      </c>
      <c r="S102" s="5">
        <v>2</v>
      </c>
    </row>
    <row r="103" spans="1:19" ht="15.9" customHeight="1">
      <c r="A103" s="4">
        <v>11340013</v>
      </c>
      <c r="B103" s="4" t="s">
        <v>358</v>
      </c>
      <c r="C103" s="2">
        <v>12</v>
      </c>
      <c r="D103" s="2">
        <v>0</v>
      </c>
      <c r="E103" s="2">
        <v>12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4</v>
      </c>
      <c r="Q103" s="5">
        <v>0</v>
      </c>
      <c r="R103" s="5">
        <v>8</v>
      </c>
      <c r="S103" s="5">
        <v>0</v>
      </c>
    </row>
    <row r="104" spans="1:19" ht="15.9" customHeight="1">
      <c r="A104" s="4">
        <v>11340014</v>
      </c>
      <c r="B104" s="4" t="s">
        <v>359</v>
      </c>
      <c r="C104" s="2">
        <v>60</v>
      </c>
      <c r="D104" s="2">
        <v>7</v>
      </c>
      <c r="E104" s="2">
        <v>67</v>
      </c>
      <c r="F104" s="5">
        <v>0</v>
      </c>
      <c r="G104" s="5">
        <v>0</v>
      </c>
      <c r="H104" s="5">
        <v>5</v>
      </c>
      <c r="I104" s="5">
        <v>0</v>
      </c>
      <c r="J104" s="5">
        <v>5</v>
      </c>
      <c r="K104" s="5">
        <v>1</v>
      </c>
      <c r="L104" s="5">
        <v>3</v>
      </c>
      <c r="M104" s="5">
        <v>1</v>
      </c>
      <c r="N104" s="5">
        <v>6</v>
      </c>
      <c r="O104" s="5">
        <v>1</v>
      </c>
      <c r="P104" s="5">
        <v>15</v>
      </c>
      <c r="Q104" s="5">
        <v>3</v>
      </c>
      <c r="R104" s="5">
        <v>26</v>
      </c>
      <c r="S104" s="5">
        <v>1</v>
      </c>
    </row>
    <row r="105" spans="1:19" ht="15.9" customHeight="1">
      <c r="A105" s="4">
        <v>11340017</v>
      </c>
      <c r="B105" s="4" t="s">
        <v>360</v>
      </c>
      <c r="C105" s="2">
        <v>19</v>
      </c>
      <c r="D105" s="2">
        <v>2</v>
      </c>
      <c r="E105" s="2">
        <v>21</v>
      </c>
      <c r="F105" s="5">
        <v>0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v>0</v>
      </c>
      <c r="N105" s="5">
        <v>1</v>
      </c>
      <c r="O105" s="5">
        <v>0</v>
      </c>
      <c r="P105" s="5">
        <v>6</v>
      </c>
      <c r="Q105" s="5">
        <v>0</v>
      </c>
      <c r="R105" s="5">
        <v>12</v>
      </c>
      <c r="S105" s="5">
        <v>2</v>
      </c>
    </row>
    <row r="106" spans="1:19" ht="15.9" customHeight="1">
      <c r="A106" s="4">
        <v>11340022</v>
      </c>
      <c r="B106" s="4" t="s">
        <v>361</v>
      </c>
      <c r="C106" s="2">
        <v>11</v>
      </c>
      <c r="D106" s="2">
        <v>1</v>
      </c>
      <c r="E106" s="2">
        <v>12</v>
      </c>
      <c r="F106" s="5">
        <v>0</v>
      </c>
      <c r="G106" s="5">
        <v>0</v>
      </c>
      <c r="H106" s="5">
        <v>0</v>
      </c>
      <c r="I106" s="5">
        <v>0</v>
      </c>
      <c r="J106" s="5">
        <v>0</v>
      </c>
      <c r="K106" s="5">
        <v>0</v>
      </c>
      <c r="L106" s="5">
        <v>0</v>
      </c>
      <c r="M106" s="5">
        <v>0</v>
      </c>
      <c r="N106" s="5">
        <v>0</v>
      </c>
      <c r="O106" s="5">
        <v>0</v>
      </c>
      <c r="P106" s="5">
        <v>2</v>
      </c>
      <c r="Q106" s="5">
        <v>0</v>
      </c>
      <c r="R106" s="5">
        <v>9</v>
      </c>
      <c r="S106" s="5">
        <v>1</v>
      </c>
    </row>
    <row r="107" spans="1:19" ht="15.9" customHeight="1">
      <c r="A107" s="4">
        <v>11340033</v>
      </c>
      <c r="B107" s="4" t="s">
        <v>362</v>
      </c>
      <c r="C107" s="2">
        <v>13</v>
      </c>
      <c r="D107" s="2">
        <v>0</v>
      </c>
      <c r="E107" s="2">
        <v>13</v>
      </c>
      <c r="F107" s="5">
        <v>1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1</v>
      </c>
      <c r="M107" s="5">
        <v>0</v>
      </c>
      <c r="N107" s="5">
        <v>1</v>
      </c>
      <c r="O107" s="5">
        <v>0</v>
      </c>
      <c r="P107" s="5">
        <v>5</v>
      </c>
      <c r="Q107" s="5">
        <v>0</v>
      </c>
      <c r="R107" s="5">
        <v>5</v>
      </c>
      <c r="S107" s="5">
        <v>0</v>
      </c>
    </row>
    <row r="108" spans="1:19" ht="15.9" customHeight="1">
      <c r="A108" s="4">
        <v>11340035</v>
      </c>
      <c r="B108" s="4" t="s">
        <v>363</v>
      </c>
      <c r="C108" s="2">
        <v>16</v>
      </c>
      <c r="D108" s="2">
        <v>0</v>
      </c>
      <c r="E108" s="2">
        <v>16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0</v>
      </c>
      <c r="M108" s="5">
        <v>0</v>
      </c>
      <c r="N108" s="5">
        <v>1</v>
      </c>
      <c r="O108" s="5">
        <v>0</v>
      </c>
      <c r="P108" s="5">
        <v>4</v>
      </c>
      <c r="Q108" s="5">
        <v>0</v>
      </c>
      <c r="R108" s="5">
        <v>11</v>
      </c>
      <c r="S108" s="5">
        <v>0</v>
      </c>
    </row>
    <row r="109" spans="1:19" ht="15.9" customHeight="1">
      <c r="A109" s="4">
        <v>11340040</v>
      </c>
      <c r="B109" s="4" t="s">
        <v>364</v>
      </c>
      <c r="C109" s="2">
        <v>37</v>
      </c>
      <c r="D109" s="2">
        <v>2</v>
      </c>
      <c r="E109" s="2">
        <v>39</v>
      </c>
      <c r="F109" s="5">
        <v>0</v>
      </c>
      <c r="G109" s="5">
        <v>0</v>
      </c>
      <c r="H109" s="5">
        <v>0</v>
      </c>
      <c r="I109" s="5">
        <v>0</v>
      </c>
      <c r="J109" s="5">
        <v>0</v>
      </c>
      <c r="K109" s="5">
        <v>0</v>
      </c>
      <c r="L109" s="5">
        <v>8</v>
      </c>
      <c r="M109" s="5">
        <v>0</v>
      </c>
      <c r="N109" s="5">
        <v>5</v>
      </c>
      <c r="O109" s="5">
        <v>0</v>
      </c>
      <c r="P109" s="5">
        <v>12</v>
      </c>
      <c r="Q109" s="5">
        <v>1</v>
      </c>
      <c r="R109" s="5">
        <v>12</v>
      </c>
      <c r="S109" s="5">
        <v>1</v>
      </c>
    </row>
    <row r="110" spans="1:19" ht="15.9" customHeight="1">
      <c r="A110" s="4">
        <v>11340042</v>
      </c>
      <c r="B110" s="4" t="s">
        <v>365</v>
      </c>
      <c r="C110" s="2">
        <v>12</v>
      </c>
      <c r="D110" s="2">
        <v>0</v>
      </c>
      <c r="E110" s="2">
        <v>12</v>
      </c>
      <c r="F110" s="5">
        <v>0</v>
      </c>
      <c r="G110" s="5">
        <v>0</v>
      </c>
      <c r="H110" s="5">
        <v>0</v>
      </c>
      <c r="I110" s="5">
        <v>0</v>
      </c>
      <c r="J110" s="5">
        <v>0</v>
      </c>
      <c r="K110" s="5">
        <v>0</v>
      </c>
      <c r="L110" s="5">
        <v>0</v>
      </c>
      <c r="M110" s="5">
        <v>0</v>
      </c>
      <c r="N110" s="5">
        <v>2</v>
      </c>
      <c r="O110" s="5">
        <v>0</v>
      </c>
      <c r="P110" s="5">
        <v>0</v>
      </c>
      <c r="Q110" s="5">
        <v>0</v>
      </c>
      <c r="R110" s="5">
        <v>10</v>
      </c>
      <c r="S110" s="5">
        <v>0</v>
      </c>
    </row>
    <row r="111" spans="1:19" ht="15.9" customHeight="1">
      <c r="A111" s="4">
        <v>11340047</v>
      </c>
      <c r="B111" s="4" t="s">
        <v>366</v>
      </c>
      <c r="C111" s="2">
        <v>19</v>
      </c>
      <c r="D111" s="2">
        <v>1</v>
      </c>
      <c r="E111" s="2">
        <v>20</v>
      </c>
      <c r="F111" s="5">
        <v>0</v>
      </c>
      <c r="G111" s="5">
        <v>0</v>
      </c>
      <c r="H111" s="5">
        <v>0</v>
      </c>
      <c r="I111" s="5">
        <v>0</v>
      </c>
      <c r="J111" s="5">
        <v>0</v>
      </c>
      <c r="K111" s="5">
        <v>0</v>
      </c>
      <c r="L111" s="5">
        <v>2</v>
      </c>
      <c r="M111" s="5">
        <v>0</v>
      </c>
      <c r="N111" s="5">
        <v>0</v>
      </c>
      <c r="O111" s="5">
        <v>0</v>
      </c>
      <c r="P111" s="5">
        <v>6</v>
      </c>
      <c r="Q111" s="5">
        <v>0</v>
      </c>
      <c r="R111" s="5">
        <v>11</v>
      </c>
      <c r="S111" s="5">
        <v>1</v>
      </c>
    </row>
    <row r="112" spans="1:19" ht="15.9" customHeight="1">
      <c r="A112" s="4">
        <v>11340049</v>
      </c>
      <c r="B112" s="4" t="s">
        <v>367</v>
      </c>
      <c r="C112" s="2">
        <v>17</v>
      </c>
      <c r="D112" s="2">
        <v>3</v>
      </c>
      <c r="E112" s="2">
        <v>20</v>
      </c>
      <c r="F112" s="5">
        <v>0</v>
      </c>
      <c r="G112" s="5">
        <v>0</v>
      </c>
      <c r="H112" s="5">
        <v>0</v>
      </c>
      <c r="I112" s="5">
        <v>0</v>
      </c>
      <c r="J112" s="5">
        <v>3</v>
      </c>
      <c r="K112" s="5">
        <v>0</v>
      </c>
      <c r="L112" s="5">
        <v>2</v>
      </c>
      <c r="M112" s="5">
        <v>0</v>
      </c>
      <c r="N112" s="5">
        <v>3</v>
      </c>
      <c r="O112" s="5">
        <v>0</v>
      </c>
      <c r="P112" s="5">
        <v>4</v>
      </c>
      <c r="Q112" s="5">
        <v>1</v>
      </c>
      <c r="R112" s="5">
        <v>5</v>
      </c>
      <c r="S112" s="5">
        <v>2</v>
      </c>
    </row>
    <row r="113" spans="1:19" ht="15.9" customHeight="1">
      <c r="A113" s="4">
        <v>11340053</v>
      </c>
      <c r="B113" s="4" t="s">
        <v>368</v>
      </c>
      <c r="C113" s="2">
        <v>24</v>
      </c>
      <c r="D113" s="2">
        <v>1</v>
      </c>
      <c r="E113" s="2">
        <v>25</v>
      </c>
      <c r="F113" s="5">
        <v>0</v>
      </c>
      <c r="G113" s="5">
        <v>0</v>
      </c>
      <c r="H113" s="5">
        <v>0</v>
      </c>
      <c r="I113" s="5">
        <v>0</v>
      </c>
      <c r="J113" s="5">
        <v>0</v>
      </c>
      <c r="K113" s="5">
        <v>0</v>
      </c>
      <c r="L113" s="5">
        <v>0</v>
      </c>
      <c r="M113" s="5">
        <v>0</v>
      </c>
      <c r="N113" s="5">
        <v>2</v>
      </c>
      <c r="O113" s="5">
        <v>0</v>
      </c>
      <c r="P113" s="5">
        <v>3</v>
      </c>
      <c r="Q113" s="5">
        <v>0</v>
      </c>
      <c r="R113" s="5">
        <v>19</v>
      </c>
      <c r="S113" s="5">
        <v>1</v>
      </c>
    </row>
    <row r="114" spans="1:19" ht="15.9" customHeight="1">
      <c r="A114" s="4">
        <v>11340059</v>
      </c>
      <c r="B114" s="4" t="s">
        <v>369</v>
      </c>
      <c r="C114" s="2">
        <v>25</v>
      </c>
      <c r="D114" s="2">
        <v>1</v>
      </c>
      <c r="E114" s="2">
        <v>26</v>
      </c>
      <c r="F114" s="5">
        <v>0</v>
      </c>
      <c r="G114" s="5">
        <v>0</v>
      </c>
      <c r="H114" s="5">
        <v>0</v>
      </c>
      <c r="I114" s="5">
        <v>0</v>
      </c>
      <c r="J114" s="5">
        <v>1</v>
      </c>
      <c r="K114" s="5">
        <v>0</v>
      </c>
      <c r="L114" s="5">
        <v>0</v>
      </c>
      <c r="M114" s="5">
        <v>0</v>
      </c>
      <c r="N114" s="5">
        <v>3</v>
      </c>
      <c r="O114" s="5">
        <v>0</v>
      </c>
      <c r="P114" s="5">
        <v>9</v>
      </c>
      <c r="Q114" s="5">
        <v>1</v>
      </c>
      <c r="R114" s="5">
        <v>12</v>
      </c>
      <c r="S114" s="5">
        <v>0</v>
      </c>
    </row>
    <row r="115" spans="1:19" ht="15.9" customHeight="1">
      <c r="A115" s="4">
        <v>11340060</v>
      </c>
      <c r="B115" s="4" t="s">
        <v>370</v>
      </c>
      <c r="C115" s="2">
        <v>33</v>
      </c>
      <c r="D115" s="2">
        <v>1</v>
      </c>
      <c r="E115" s="2">
        <v>34</v>
      </c>
      <c r="F115" s="5">
        <v>0</v>
      </c>
      <c r="G115" s="5">
        <v>0</v>
      </c>
      <c r="H115" s="5">
        <v>0</v>
      </c>
      <c r="I115" s="5">
        <v>0</v>
      </c>
      <c r="J115" s="5">
        <v>1</v>
      </c>
      <c r="K115" s="5">
        <v>0</v>
      </c>
      <c r="L115" s="5">
        <v>1</v>
      </c>
      <c r="M115" s="5">
        <v>0</v>
      </c>
      <c r="N115" s="5">
        <v>2</v>
      </c>
      <c r="O115" s="5">
        <v>0</v>
      </c>
      <c r="P115" s="5">
        <v>10</v>
      </c>
      <c r="Q115" s="5">
        <v>0</v>
      </c>
      <c r="R115" s="5">
        <v>19</v>
      </c>
      <c r="S115" s="5">
        <v>1</v>
      </c>
    </row>
    <row r="116" spans="1:19" ht="15.9" customHeight="1">
      <c r="A116" s="4">
        <v>11340065</v>
      </c>
      <c r="B116" s="4" t="s">
        <v>371</v>
      </c>
      <c r="C116" s="2">
        <v>34</v>
      </c>
      <c r="D116" s="2">
        <v>5</v>
      </c>
      <c r="E116" s="2">
        <v>39</v>
      </c>
      <c r="F116" s="5">
        <v>0</v>
      </c>
      <c r="G116" s="5">
        <v>0</v>
      </c>
      <c r="H116" s="5">
        <v>1</v>
      </c>
      <c r="I116" s="5">
        <v>0</v>
      </c>
      <c r="J116" s="5">
        <v>0</v>
      </c>
      <c r="K116" s="5">
        <v>0</v>
      </c>
      <c r="L116" s="5">
        <v>2</v>
      </c>
      <c r="M116" s="5">
        <v>0</v>
      </c>
      <c r="N116" s="5">
        <v>1</v>
      </c>
      <c r="O116" s="5">
        <v>0</v>
      </c>
      <c r="P116" s="5">
        <v>9</v>
      </c>
      <c r="Q116" s="5">
        <v>2</v>
      </c>
      <c r="R116" s="5">
        <v>21</v>
      </c>
      <c r="S116" s="5">
        <v>3</v>
      </c>
    </row>
    <row r="117" spans="1:19" ht="15.9" customHeight="1">
      <c r="A117" s="4">
        <v>11340066</v>
      </c>
      <c r="B117" s="4" t="s">
        <v>372</v>
      </c>
      <c r="C117" s="2">
        <v>6</v>
      </c>
      <c r="D117" s="2">
        <v>0</v>
      </c>
      <c r="E117" s="2">
        <v>6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  <c r="N117" s="5">
        <v>0</v>
      </c>
      <c r="O117" s="5">
        <v>0</v>
      </c>
      <c r="P117" s="5">
        <v>1</v>
      </c>
      <c r="Q117" s="5">
        <v>0</v>
      </c>
      <c r="R117" s="5">
        <v>5</v>
      </c>
      <c r="S117" s="5">
        <v>0</v>
      </c>
    </row>
    <row r="118" spans="1:19" ht="15.9" customHeight="1">
      <c r="A118" s="4">
        <v>11340067</v>
      </c>
      <c r="B118" s="4" t="s">
        <v>373</v>
      </c>
      <c r="C118" s="2">
        <v>25</v>
      </c>
      <c r="D118" s="2">
        <v>3</v>
      </c>
      <c r="E118" s="2">
        <v>28</v>
      </c>
      <c r="F118" s="5">
        <v>2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2</v>
      </c>
      <c r="M118" s="5">
        <v>0</v>
      </c>
      <c r="N118" s="5">
        <v>0</v>
      </c>
      <c r="O118" s="5">
        <v>0</v>
      </c>
      <c r="P118" s="5">
        <v>3</v>
      </c>
      <c r="Q118" s="5">
        <v>1</v>
      </c>
      <c r="R118" s="5">
        <v>18</v>
      </c>
      <c r="S118" s="5">
        <v>2</v>
      </c>
    </row>
    <row r="119" spans="1:19" ht="15.9" customHeight="1">
      <c r="A119" s="4">
        <v>11340069</v>
      </c>
      <c r="B119" s="4" t="s">
        <v>374</v>
      </c>
      <c r="C119" s="2">
        <v>2</v>
      </c>
      <c r="D119" s="2">
        <v>1</v>
      </c>
      <c r="E119" s="2">
        <v>3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0</v>
      </c>
      <c r="Q119" s="5">
        <v>0</v>
      </c>
      <c r="R119" s="5">
        <v>2</v>
      </c>
      <c r="S119" s="5">
        <v>1</v>
      </c>
    </row>
    <row r="120" spans="1:19" ht="15.9" customHeight="1">
      <c r="A120" s="4">
        <v>11340071</v>
      </c>
      <c r="B120" s="4" t="s">
        <v>375</v>
      </c>
      <c r="C120" s="2">
        <v>11</v>
      </c>
      <c r="D120" s="2">
        <v>1</v>
      </c>
      <c r="E120" s="2">
        <v>12</v>
      </c>
      <c r="F120" s="5">
        <v>0</v>
      </c>
      <c r="G120" s="5">
        <v>0</v>
      </c>
      <c r="H120" s="5">
        <v>0</v>
      </c>
      <c r="I120" s="5">
        <v>0</v>
      </c>
      <c r="J120" s="5">
        <v>0</v>
      </c>
      <c r="K120" s="5">
        <v>0</v>
      </c>
      <c r="L120" s="5">
        <v>0</v>
      </c>
      <c r="M120" s="5">
        <v>0</v>
      </c>
      <c r="N120" s="5">
        <v>0</v>
      </c>
      <c r="O120" s="5">
        <v>0</v>
      </c>
      <c r="P120" s="5">
        <v>2</v>
      </c>
      <c r="Q120" s="5">
        <v>1</v>
      </c>
      <c r="R120" s="5">
        <v>9</v>
      </c>
      <c r="S120" s="5">
        <v>0</v>
      </c>
    </row>
    <row r="121" spans="1:19" ht="15.9" customHeight="1">
      <c r="A121" s="4">
        <v>11340072</v>
      </c>
      <c r="B121" s="4" t="s">
        <v>376</v>
      </c>
      <c r="C121" s="2">
        <v>12</v>
      </c>
      <c r="D121" s="2">
        <v>1</v>
      </c>
      <c r="E121" s="2">
        <v>13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5">
        <v>3</v>
      </c>
      <c r="M121" s="5">
        <v>0</v>
      </c>
      <c r="N121" s="5">
        <v>0</v>
      </c>
      <c r="O121" s="5">
        <v>1</v>
      </c>
      <c r="P121" s="5">
        <v>3</v>
      </c>
      <c r="Q121" s="5">
        <v>0</v>
      </c>
      <c r="R121" s="5">
        <v>6</v>
      </c>
      <c r="S121" s="5">
        <v>0</v>
      </c>
    </row>
    <row r="122" spans="1:19" ht="15.9" customHeight="1">
      <c r="A122" s="4">
        <v>11340073</v>
      </c>
      <c r="B122" s="4" t="s">
        <v>377</v>
      </c>
      <c r="C122" s="2">
        <v>10</v>
      </c>
      <c r="D122" s="2">
        <v>1</v>
      </c>
      <c r="E122" s="2">
        <v>11</v>
      </c>
      <c r="F122" s="5">
        <v>0</v>
      </c>
      <c r="G122" s="5">
        <v>0</v>
      </c>
      <c r="H122" s="5">
        <v>0</v>
      </c>
      <c r="I122" s="5">
        <v>0</v>
      </c>
      <c r="J122" s="5">
        <v>0</v>
      </c>
      <c r="K122" s="5">
        <v>0</v>
      </c>
      <c r="L122" s="5">
        <v>0</v>
      </c>
      <c r="M122" s="5">
        <v>0</v>
      </c>
      <c r="N122" s="5">
        <v>0</v>
      </c>
      <c r="O122" s="5">
        <v>0</v>
      </c>
      <c r="P122" s="5">
        <v>2</v>
      </c>
      <c r="Q122" s="5">
        <v>0</v>
      </c>
      <c r="R122" s="5">
        <v>8</v>
      </c>
      <c r="S122" s="5">
        <v>1</v>
      </c>
    </row>
    <row r="123" spans="1:19" ht="15.9" customHeight="1">
      <c r="A123" s="4">
        <v>11340075</v>
      </c>
      <c r="B123" s="4" t="s">
        <v>378</v>
      </c>
      <c r="C123" s="2">
        <v>6</v>
      </c>
      <c r="D123" s="2">
        <v>1</v>
      </c>
      <c r="E123" s="2">
        <v>7</v>
      </c>
      <c r="F123" s="5">
        <v>0</v>
      </c>
      <c r="G123" s="5">
        <v>0</v>
      </c>
      <c r="H123" s="5">
        <v>0</v>
      </c>
      <c r="I123" s="5">
        <v>0</v>
      </c>
      <c r="J123" s="5">
        <v>0</v>
      </c>
      <c r="K123" s="5">
        <v>0</v>
      </c>
      <c r="L123" s="5">
        <v>0</v>
      </c>
      <c r="M123" s="5">
        <v>0</v>
      </c>
      <c r="N123" s="5">
        <v>0</v>
      </c>
      <c r="O123" s="5">
        <v>0</v>
      </c>
      <c r="P123" s="5">
        <v>2</v>
      </c>
      <c r="Q123" s="5">
        <v>0</v>
      </c>
      <c r="R123" s="5">
        <v>4</v>
      </c>
      <c r="S123" s="5">
        <v>1</v>
      </c>
    </row>
    <row r="124" spans="1:19" ht="15.9" customHeight="1">
      <c r="A124" s="4">
        <v>11340076</v>
      </c>
      <c r="B124" s="4" t="s">
        <v>379</v>
      </c>
      <c r="C124" s="2">
        <v>10</v>
      </c>
      <c r="D124" s="2">
        <v>2</v>
      </c>
      <c r="E124" s="2">
        <v>12</v>
      </c>
      <c r="F124" s="5">
        <v>0</v>
      </c>
      <c r="G124" s="5">
        <v>0</v>
      </c>
      <c r="H124" s="5">
        <v>0</v>
      </c>
      <c r="I124" s="5">
        <v>0</v>
      </c>
      <c r="J124" s="5">
        <v>0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2</v>
      </c>
      <c r="Q124" s="5">
        <v>0</v>
      </c>
      <c r="R124" s="5">
        <v>8</v>
      </c>
      <c r="S124" s="5">
        <v>2</v>
      </c>
    </row>
    <row r="125" spans="1:19" ht="15.9" customHeight="1">
      <c r="A125" s="4">
        <v>11340077</v>
      </c>
      <c r="B125" s="4" t="s">
        <v>380</v>
      </c>
      <c r="C125" s="2">
        <v>2</v>
      </c>
      <c r="D125" s="2">
        <v>4</v>
      </c>
      <c r="E125" s="2">
        <v>6</v>
      </c>
      <c r="F125" s="5">
        <v>0</v>
      </c>
      <c r="G125" s="5">
        <v>0</v>
      </c>
      <c r="H125" s="5">
        <v>0</v>
      </c>
      <c r="I125" s="5">
        <v>0</v>
      </c>
      <c r="J125" s="5">
        <v>0</v>
      </c>
      <c r="K125" s="5">
        <v>1</v>
      </c>
      <c r="L125" s="5">
        <v>0</v>
      </c>
      <c r="M125" s="5">
        <v>0</v>
      </c>
      <c r="N125" s="5">
        <v>0</v>
      </c>
      <c r="O125" s="5">
        <v>0</v>
      </c>
      <c r="P125" s="5">
        <v>2</v>
      </c>
      <c r="Q125" s="5">
        <v>1</v>
      </c>
      <c r="R125" s="5">
        <v>0</v>
      </c>
      <c r="S125" s="5">
        <v>2</v>
      </c>
    </row>
    <row r="126" spans="1:19" ht="15.9" customHeight="1">
      <c r="A126" s="4">
        <v>11340078</v>
      </c>
      <c r="B126" s="4" t="s">
        <v>381</v>
      </c>
      <c r="C126" s="2">
        <v>10</v>
      </c>
      <c r="D126" s="2">
        <v>0</v>
      </c>
      <c r="E126" s="2">
        <v>10</v>
      </c>
      <c r="F126" s="5">
        <v>0</v>
      </c>
      <c r="G126" s="5">
        <v>0</v>
      </c>
      <c r="H126" s="5">
        <v>0</v>
      </c>
      <c r="I126" s="5">
        <v>0</v>
      </c>
      <c r="J126" s="5">
        <v>0</v>
      </c>
      <c r="K126" s="5">
        <v>0</v>
      </c>
      <c r="L126" s="5">
        <v>0</v>
      </c>
      <c r="M126" s="5">
        <v>0</v>
      </c>
      <c r="N126" s="5">
        <v>0</v>
      </c>
      <c r="O126" s="5">
        <v>0</v>
      </c>
      <c r="P126" s="5">
        <v>4</v>
      </c>
      <c r="Q126" s="5">
        <v>0</v>
      </c>
      <c r="R126" s="5">
        <v>6</v>
      </c>
      <c r="S126" s="5">
        <v>0</v>
      </c>
    </row>
    <row r="127" spans="1:19" ht="15.9" customHeight="1">
      <c r="A127" s="4">
        <v>11340079</v>
      </c>
      <c r="B127" s="4" t="s">
        <v>382</v>
      </c>
      <c r="C127" s="2">
        <v>44</v>
      </c>
      <c r="D127" s="2">
        <v>4</v>
      </c>
      <c r="E127" s="2">
        <v>48</v>
      </c>
      <c r="F127" s="5">
        <v>0</v>
      </c>
      <c r="G127" s="5">
        <v>0</v>
      </c>
      <c r="H127" s="5">
        <v>0</v>
      </c>
      <c r="I127" s="5">
        <v>0</v>
      </c>
      <c r="J127" s="5">
        <v>1</v>
      </c>
      <c r="K127" s="5">
        <v>0</v>
      </c>
      <c r="L127" s="5">
        <v>3</v>
      </c>
      <c r="M127" s="5">
        <v>0</v>
      </c>
      <c r="N127" s="5">
        <v>1</v>
      </c>
      <c r="O127" s="5">
        <v>0</v>
      </c>
      <c r="P127" s="5">
        <v>11</v>
      </c>
      <c r="Q127" s="5">
        <v>2</v>
      </c>
      <c r="R127" s="5">
        <v>28</v>
      </c>
      <c r="S127" s="5">
        <v>2</v>
      </c>
    </row>
    <row r="128" spans="1:19" ht="15.9" customHeight="1">
      <c r="A128" s="4">
        <v>11340080</v>
      </c>
      <c r="B128" s="4" t="s">
        <v>383</v>
      </c>
      <c r="C128" s="2">
        <v>8</v>
      </c>
      <c r="D128" s="2">
        <v>0</v>
      </c>
      <c r="E128" s="2">
        <v>8</v>
      </c>
      <c r="F128" s="5">
        <v>0</v>
      </c>
      <c r="G128" s="5">
        <v>0</v>
      </c>
      <c r="H128" s="5">
        <v>0</v>
      </c>
      <c r="I128" s="5">
        <v>0</v>
      </c>
      <c r="J128" s="5">
        <v>0</v>
      </c>
      <c r="K128" s="5">
        <v>0</v>
      </c>
      <c r="L128" s="5">
        <v>1</v>
      </c>
      <c r="M128" s="5">
        <v>0</v>
      </c>
      <c r="N128" s="5">
        <v>0</v>
      </c>
      <c r="O128" s="5">
        <v>0</v>
      </c>
      <c r="P128" s="5">
        <v>1</v>
      </c>
      <c r="Q128" s="5">
        <v>0</v>
      </c>
      <c r="R128" s="5">
        <v>6</v>
      </c>
      <c r="S128" s="5">
        <v>0</v>
      </c>
    </row>
    <row r="129" spans="1:19" ht="15.9" customHeight="1">
      <c r="A129" s="4">
        <v>11460010</v>
      </c>
      <c r="B129" s="4" t="s">
        <v>384</v>
      </c>
      <c r="C129" s="2">
        <v>15</v>
      </c>
      <c r="D129" s="2">
        <v>0</v>
      </c>
      <c r="E129" s="2">
        <v>15</v>
      </c>
      <c r="F129" s="5">
        <v>0</v>
      </c>
      <c r="G129" s="5">
        <v>0</v>
      </c>
      <c r="H129" s="5">
        <v>0</v>
      </c>
      <c r="I129" s="5">
        <v>0</v>
      </c>
      <c r="J129" s="5">
        <v>0</v>
      </c>
      <c r="K129" s="5">
        <v>0</v>
      </c>
      <c r="L129" s="5">
        <v>0</v>
      </c>
      <c r="M129" s="5">
        <v>0</v>
      </c>
      <c r="N129" s="5">
        <v>0</v>
      </c>
      <c r="O129" s="5">
        <v>0</v>
      </c>
      <c r="P129" s="5">
        <v>4</v>
      </c>
      <c r="Q129" s="5">
        <v>0</v>
      </c>
      <c r="R129" s="5">
        <v>11</v>
      </c>
      <c r="S129" s="5">
        <v>0</v>
      </c>
    </row>
    <row r="130" spans="1:19" ht="15.9" customHeight="1">
      <c r="A130" s="4">
        <v>11460012</v>
      </c>
      <c r="B130" s="4" t="s">
        <v>385</v>
      </c>
      <c r="C130" s="2">
        <v>13</v>
      </c>
      <c r="D130" s="2">
        <v>0</v>
      </c>
      <c r="E130" s="2">
        <v>13</v>
      </c>
      <c r="F130" s="5">
        <v>0</v>
      </c>
      <c r="G130" s="5">
        <v>0</v>
      </c>
      <c r="H130" s="5">
        <v>0</v>
      </c>
      <c r="I130" s="5">
        <v>0</v>
      </c>
      <c r="J130" s="5">
        <v>0</v>
      </c>
      <c r="K130" s="5">
        <v>0</v>
      </c>
      <c r="L130" s="5">
        <v>2</v>
      </c>
      <c r="M130" s="5">
        <v>0</v>
      </c>
      <c r="N130" s="5">
        <v>1</v>
      </c>
      <c r="O130" s="5">
        <v>0</v>
      </c>
      <c r="P130" s="5">
        <v>2</v>
      </c>
      <c r="Q130" s="5">
        <v>0</v>
      </c>
      <c r="R130" s="5">
        <v>8</v>
      </c>
      <c r="S130" s="5">
        <v>0</v>
      </c>
    </row>
    <row r="131" spans="1:19" ht="15.9" customHeight="1">
      <c r="A131" s="4">
        <v>11460017</v>
      </c>
      <c r="B131" s="4" t="s">
        <v>386</v>
      </c>
      <c r="C131" s="2">
        <v>18</v>
      </c>
      <c r="D131" s="2">
        <v>0</v>
      </c>
      <c r="E131" s="2">
        <v>18</v>
      </c>
      <c r="F131" s="5">
        <v>0</v>
      </c>
      <c r="G131" s="5">
        <v>0</v>
      </c>
      <c r="H131" s="5">
        <v>1</v>
      </c>
      <c r="I131" s="5">
        <v>0</v>
      </c>
      <c r="J131" s="5">
        <v>0</v>
      </c>
      <c r="K131" s="5">
        <v>0</v>
      </c>
      <c r="L131" s="5">
        <v>1</v>
      </c>
      <c r="M131" s="5">
        <v>0</v>
      </c>
      <c r="N131" s="5">
        <v>0</v>
      </c>
      <c r="O131" s="5">
        <v>0</v>
      </c>
      <c r="P131" s="5">
        <v>4</v>
      </c>
      <c r="Q131" s="5">
        <v>0</v>
      </c>
      <c r="R131" s="5">
        <v>12</v>
      </c>
      <c r="S131" s="5">
        <v>0</v>
      </c>
    </row>
    <row r="132" spans="1:19" ht="15.9" customHeight="1">
      <c r="A132" s="4">
        <v>11460021</v>
      </c>
      <c r="B132" s="4" t="s">
        <v>387</v>
      </c>
      <c r="C132" s="2">
        <v>38</v>
      </c>
      <c r="D132" s="2">
        <v>4</v>
      </c>
      <c r="E132" s="2">
        <v>42</v>
      </c>
      <c r="F132" s="5">
        <v>0</v>
      </c>
      <c r="G132" s="5">
        <v>0</v>
      </c>
      <c r="H132" s="5">
        <v>0</v>
      </c>
      <c r="I132" s="5">
        <v>0</v>
      </c>
      <c r="J132" s="5">
        <v>7</v>
      </c>
      <c r="K132" s="5">
        <v>2</v>
      </c>
      <c r="L132" s="5">
        <v>4</v>
      </c>
      <c r="M132" s="5">
        <v>0</v>
      </c>
      <c r="N132" s="5">
        <v>3</v>
      </c>
      <c r="O132" s="5">
        <v>0</v>
      </c>
      <c r="P132" s="5">
        <v>7</v>
      </c>
      <c r="Q132" s="5">
        <v>0</v>
      </c>
      <c r="R132" s="5">
        <v>17</v>
      </c>
      <c r="S132" s="5">
        <v>2</v>
      </c>
    </row>
    <row r="133" spans="1:19" ht="15.9" customHeight="1">
      <c r="A133" s="4">
        <v>11460022</v>
      </c>
      <c r="B133" s="4" t="s">
        <v>388</v>
      </c>
      <c r="C133" s="2">
        <v>8</v>
      </c>
      <c r="D133" s="2">
        <v>0</v>
      </c>
      <c r="E133" s="2">
        <v>8</v>
      </c>
      <c r="F133" s="5">
        <v>0</v>
      </c>
      <c r="G133" s="5">
        <v>0</v>
      </c>
      <c r="H133" s="5">
        <v>0</v>
      </c>
      <c r="I133" s="5">
        <v>0</v>
      </c>
      <c r="J133" s="5">
        <v>3</v>
      </c>
      <c r="K133" s="5">
        <v>0</v>
      </c>
      <c r="L133" s="5">
        <v>0</v>
      </c>
      <c r="M133" s="5">
        <v>0</v>
      </c>
      <c r="N133" s="5">
        <v>0</v>
      </c>
      <c r="O133" s="5">
        <v>0</v>
      </c>
      <c r="P133" s="5">
        <v>2</v>
      </c>
      <c r="Q133" s="5">
        <v>0</v>
      </c>
      <c r="R133" s="5">
        <v>3</v>
      </c>
      <c r="S133" s="5">
        <v>0</v>
      </c>
    </row>
    <row r="134" spans="1:19" ht="15.9" customHeight="1">
      <c r="A134" s="4">
        <v>11460023</v>
      </c>
      <c r="B134" s="4" t="s">
        <v>389</v>
      </c>
      <c r="C134" s="2">
        <v>13</v>
      </c>
      <c r="D134" s="2">
        <v>2</v>
      </c>
      <c r="E134" s="2">
        <v>15</v>
      </c>
      <c r="F134" s="5">
        <v>0</v>
      </c>
      <c r="G134" s="5">
        <v>0</v>
      </c>
      <c r="H134" s="5">
        <v>3</v>
      </c>
      <c r="I134" s="5">
        <v>0</v>
      </c>
      <c r="J134" s="5">
        <v>0</v>
      </c>
      <c r="K134" s="5">
        <v>0</v>
      </c>
      <c r="L134" s="5">
        <v>0</v>
      </c>
      <c r="M134" s="5">
        <v>0</v>
      </c>
      <c r="N134" s="5">
        <v>0</v>
      </c>
      <c r="O134" s="5">
        <v>0</v>
      </c>
      <c r="P134" s="5">
        <v>2</v>
      </c>
      <c r="Q134" s="5">
        <v>0</v>
      </c>
      <c r="R134" s="5">
        <v>8</v>
      </c>
      <c r="S134" s="5">
        <v>2</v>
      </c>
    </row>
    <row r="135" spans="1:19" ht="15.9" customHeight="1">
      <c r="A135" s="4">
        <v>11460024</v>
      </c>
      <c r="B135" s="4" t="s">
        <v>390</v>
      </c>
      <c r="C135" s="2">
        <v>7</v>
      </c>
      <c r="D135" s="2">
        <v>0</v>
      </c>
      <c r="E135" s="2">
        <v>7</v>
      </c>
      <c r="F135" s="5">
        <v>0</v>
      </c>
      <c r="G135" s="5">
        <v>0</v>
      </c>
      <c r="H135" s="5">
        <v>0</v>
      </c>
      <c r="I135" s="5">
        <v>0</v>
      </c>
      <c r="J135" s="5">
        <v>0</v>
      </c>
      <c r="K135" s="5">
        <v>0</v>
      </c>
      <c r="L135" s="5">
        <v>0</v>
      </c>
      <c r="M135" s="5">
        <v>0</v>
      </c>
      <c r="N135" s="5">
        <v>0</v>
      </c>
      <c r="O135" s="5">
        <v>0</v>
      </c>
      <c r="P135" s="5">
        <v>1</v>
      </c>
      <c r="Q135" s="5">
        <v>0</v>
      </c>
      <c r="R135" s="5">
        <v>6</v>
      </c>
      <c r="S135" s="5">
        <v>0</v>
      </c>
    </row>
    <row r="136" spans="1:19" ht="15.9" customHeight="1">
      <c r="A136" s="4">
        <v>11460027</v>
      </c>
      <c r="B136" s="4" t="s">
        <v>391</v>
      </c>
      <c r="C136" s="2">
        <v>23</v>
      </c>
      <c r="D136" s="2">
        <v>3</v>
      </c>
      <c r="E136" s="2">
        <v>26</v>
      </c>
      <c r="F136" s="5">
        <v>0</v>
      </c>
      <c r="G136" s="5">
        <v>0</v>
      </c>
      <c r="H136" s="5">
        <v>1</v>
      </c>
      <c r="I136" s="5">
        <v>0</v>
      </c>
      <c r="J136" s="5">
        <v>0</v>
      </c>
      <c r="K136" s="5">
        <v>0</v>
      </c>
      <c r="L136" s="5">
        <v>0</v>
      </c>
      <c r="M136" s="5">
        <v>1</v>
      </c>
      <c r="N136" s="5">
        <v>0</v>
      </c>
      <c r="O136" s="5">
        <v>0</v>
      </c>
      <c r="P136" s="5">
        <v>12</v>
      </c>
      <c r="Q136" s="5">
        <v>1</v>
      </c>
      <c r="R136" s="5">
        <v>10</v>
      </c>
      <c r="S136" s="5">
        <v>1</v>
      </c>
    </row>
    <row r="137" spans="1:19" ht="15.9" customHeight="1">
      <c r="A137" s="4">
        <v>11460028</v>
      </c>
      <c r="B137" s="4" t="s">
        <v>392</v>
      </c>
      <c r="C137" s="2">
        <v>15</v>
      </c>
      <c r="D137" s="2">
        <v>1</v>
      </c>
      <c r="E137" s="2">
        <v>16</v>
      </c>
      <c r="F137" s="5">
        <v>0</v>
      </c>
      <c r="G137" s="5">
        <v>0</v>
      </c>
      <c r="H137" s="5">
        <v>1</v>
      </c>
      <c r="I137" s="5">
        <v>0</v>
      </c>
      <c r="J137" s="5">
        <v>5</v>
      </c>
      <c r="K137" s="5">
        <v>0</v>
      </c>
      <c r="L137" s="5">
        <v>0</v>
      </c>
      <c r="M137" s="5">
        <v>0</v>
      </c>
      <c r="N137" s="5">
        <v>0</v>
      </c>
      <c r="O137" s="5">
        <v>0</v>
      </c>
      <c r="P137" s="5">
        <v>2</v>
      </c>
      <c r="Q137" s="5">
        <v>0</v>
      </c>
      <c r="R137" s="5">
        <v>7</v>
      </c>
      <c r="S137" s="5">
        <v>1</v>
      </c>
    </row>
    <row r="138" spans="1:19" ht="15.9" customHeight="1">
      <c r="A138" s="4">
        <v>11460029</v>
      </c>
      <c r="B138" s="4" t="s">
        <v>393</v>
      </c>
      <c r="C138" s="2">
        <v>21</v>
      </c>
      <c r="D138" s="2">
        <v>5</v>
      </c>
      <c r="E138" s="2">
        <v>26</v>
      </c>
      <c r="F138" s="5">
        <v>0</v>
      </c>
      <c r="G138" s="5">
        <v>0</v>
      </c>
      <c r="H138" s="5">
        <v>4</v>
      </c>
      <c r="I138" s="5">
        <v>1</v>
      </c>
      <c r="J138" s="5">
        <v>2</v>
      </c>
      <c r="K138" s="5">
        <v>0</v>
      </c>
      <c r="L138" s="5">
        <v>2</v>
      </c>
      <c r="M138" s="5">
        <v>0</v>
      </c>
      <c r="N138" s="5">
        <v>1</v>
      </c>
      <c r="O138" s="5">
        <v>0</v>
      </c>
      <c r="P138" s="5">
        <v>2</v>
      </c>
      <c r="Q138" s="5">
        <v>0</v>
      </c>
      <c r="R138" s="5">
        <v>10</v>
      </c>
      <c r="S138" s="5">
        <v>4</v>
      </c>
    </row>
    <row r="139" spans="1:19" ht="15.9" customHeight="1">
      <c r="A139" s="4">
        <v>11480006</v>
      </c>
      <c r="B139" s="4" t="s">
        <v>394</v>
      </c>
      <c r="C139" s="2">
        <v>27</v>
      </c>
      <c r="D139" s="2">
        <v>7</v>
      </c>
      <c r="E139" s="2">
        <v>34</v>
      </c>
      <c r="F139" s="5">
        <v>0</v>
      </c>
      <c r="G139" s="5">
        <v>0</v>
      </c>
      <c r="H139" s="5">
        <v>1</v>
      </c>
      <c r="I139" s="5">
        <v>1</v>
      </c>
      <c r="J139" s="5">
        <v>3</v>
      </c>
      <c r="K139" s="5">
        <v>1</v>
      </c>
      <c r="L139" s="5">
        <v>6</v>
      </c>
      <c r="M139" s="5">
        <v>0</v>
      </c>
      <c r="N139" s="5">
        <v>0</v>
      </c>
      <c r="O139" s="5">
        <v>1</v>
      </c>
      <c r="P139" s="5">
        <v>8</v>
      </c>
      <c r="Q139" s="5">
        <v>2</v>
      </c>
      <c r="R139" s="5">
        <v>9</v>
      </c>
      <c r="S139" s="5">
        <v>2</v>
      </c>
    </row>
    <row r="140" spans="1:19" ht="15.9" customHeight="1">
      <c r="A140" s="4">
        <v>11480020</v>
      </c>
      <c r="B140" s="4" t="s">
        <v>395</v>
      </c>
      <c r="C140" s="2">
        <v>34</v>
      </c>
      <c r="D140" s="2">
        <v>6</v>
      </c>
      <c r="E140" s="2">
        <v>40</v>
      </c>
      <c r="F140" s="5">
        <v>0</v>
      </c>
      <c r="G140" s="5">
        <v>1</v>
      </c>
      <c r="H140" s="5">
        <v>2</v>
      </c>
      <c r="I140" s="5">
        <v>1</v>
      </c>
      <c r="J140" s="5">
        <v>0</v>
      </c>
      <c r="K140" s="5">
        <v>0</v>
      </c>
      <c r="L140" s="5">
        <v>1</v>
      </c>
      <c r="M140" s="5">
        <v>0</v>
      </c>
      <c r="N140" s="5">
        <v>4</v>
      </c>
      <c r="O140" s="5">
        <v>1</v>
      </c>
      <c r="P140" s="5">
        <v>10</v>
      </c>
      <c r="Q140" s="5">
        <v>2</v>
      </c>
      <c r="R140" s="5">
        <v>17</v>
      </c>
      <c r="S140" s="5">
        <v>1</v>
      </c>
    </row>
    <row r="141" spans="1:19" ht="15.9" customHeight="1">
      <c r="A141" s="4">
        <v>11480027</v>
      </c>
      <c r="B141" s="4" t="s">
        <v>396</v>
      </c>
      <c r="C141" s="2">
        <v>36</v>
      </c>
      <c r="D141" s="2">
        <v>3</v>
      </c>
      <c r="E141" s="2">
        <v>39</v>
      </c>
      <c r="F141" s="5">
        <v>1</v>
      </c>
      <c r="G141" s="5">
        <v>0</v>
      </c>
      <c r="H141" s="5">
        <v>4</v>
      </c>
      <c r="I141" s="5">
        <v>0</v>
      </c>
      <c r="J141" s="5">
        <v>2</v>
      </c>
      <c r="K141" s="5">
        <v>0</v>
      </c>
      <c r="L141" s="5">
        <v>6</v>
      </c>
      <c r="M141" s="5">
        <v>0</v>
      </c>
      <c r="N141" s="5">
        <v>5</v>
      </c>
      <c r="O141" s="5">
        <v>0</v>
      </c>
      <c r="P141" s="5">
        <v>6</v>
      </c>
      <c r="Q141" s="5">
        <v>0</v>
      </c>
      <c r="R141" s="5">
        <v>12</v>
      </c>
      <c r="S141" s="5">
        <v>3</v>
      </c>
    </row>
    <row r="142" spans="1:19" ht="15.9" customHeight="1">
      <c r="A142" s="4">
        <v>11480028</v>
      </c>
      <c r="B142" s="4" t="s">
        <v>397</v>
      </c>
      <c r="C142" s="2">
        <v>9</v>
      </c>
      <c r="D142" s="2">
        <v>3</v>
      </c>
      <c r="E142" s="2">
        <v>12</v>
      </c>
      <c r="F142" s="5">
        <v>0</v>
      </c>
      <c r="G142" s="5">
        <v>0</v>
      </c>
      <c r="H142" s="5">
        <v>0</v>
      </c>
      <c r="I142" s="5">
        <v>0</v>
      </c>
      <c r="J142" s="5">
        <v>4</v>
      </c>
      <c r="K142" s="5">
        <v>2</v>
      </c>
      <c r="L142" s="5">
        <v>2</v>
      </c>
      <c r="M142" s="5">
        <v>0</v>
      </c>
      <c r="N142" s="5">
        <v>1</v>
      </c>
      <c r="O142" s="5">
        <v>0</v>
      </c>
      <c r="P142" s="5">
        <v>0</v>
      </c>
      <c r="Q142" s="5">
        <v>1</v>
      </c>
      <c r="R142" s="5">
        <v>2</v>
      </c>
      <c r="S142" s="5">
        <v>0</v>
      </c>
    </row>
    <row r="143" spans="1:19" ht="15.9" customHeight="1">
      <c r="A143" s="4">
        <v>11480037</v>
      </c>
      <c r="B143" s="4" t="s">
        <v>398</v>
      </c>
      <c r="C143" s="2">
        <v>5</v>
      </c>
      <c r="D143" s="2">
        <v>0</v>
      </c>
      <c r="E143" s="2">
        <v>5</v>
      </c>
      <c r="F143" s="5">
        <v>0</v>
      </c>
      <c r="G143" s="5">
        <v>0</v>
      </c>
      <c r="H143" s="5">
        <v>0</v>
      </c>
      <c r="I143" s="5">
        <v>0</v>
      </c>
      <c r="J143" s="5">
        <v>0</v>
      </c>
      <c r="K143" s="5">
        <v>0</v>
      </c>
      <c r="L143" s="5">
        <v>0</v>
      </c>
      <c r="M143" s="5">
        <v>0</v>
      </c>
      <c r="N143" s="5">
        <v>0</v>
      </c>
      <c r="O143" s="5">
        <v>0</v>
      </c>
      <c r="P143" s="5">
        <v>4</v>
      </c>
      <c r="Q143" s="5">
        <v>0</v>
      </c>
      <c r="R143" s="5">
        <v>1</v>
      </c>
      <c r="S143" s="5">
        <v>0</v>
      </c>
    </row>
    <row r="144" spans="1:19" ht="15.9" customHeight="1">
      <c r="A144" s="4">
        <v>11650004</v>
      </c>
      <c r="B144" s="4" t="s">
        <v>399</v>
      </c>
      <c r="C144" s="2">
        <v>39</v>
      </c>
      <c r="D144" s="2">
        <v>1</v>
      </c>
      <c r="E144" s="2">
        <v>40</v>
      </c>
      <c r="F144" s="5">
        <v>0</v>
      </c>
      <c r="G144" s="5">
        <v>0</v>
      </c>
      <c r="H144" s="5">
        <v>1</v>
      </c>
      <c r="I144" s="5">
        <v>0</v>
      </c>
      <c r="J144" s="5">
        <v>4</v>
      </c>
      <c r="K144" s="5">
        <v>1</v>
      </c>
      <c r="L144" s="5">
        <v>5</v>
      </c>
      <c r="M144" s="5">
        <v>0</v>
      </c>
      <c r="N144" s="5">
        <v>4</v>
      </c>
      <c r="O144" s="5">
        <v>0</v>
      </c>
      <c r="P144" s="5">
        <v>10</v>
      </c>
      <c r="Q144" s="5">
        <v>0</v>
      </c>
      <c r="R144" s="5">
        <v>15</v>
      </c>
      <c r="S144" s="5">
        <v>0</v>
      </c>
    </row>
    <row r="145" spans="1:19" ht="15.9" customHeight="1">
      <c r="A145" s="4">
        <v>11650014</v>
      </c>
      <c r="B145" s="4" t="s">
        <v>400</v>
      </c>
      <c r="C145" s="2">
        <v>11</v>
      </c>
      <c r="D145" s="2">
        <v>2</v>
      </c>
      <c r="E145" s="2">
        <v>13</v>
      </c>
      <c r="F145" s="5">
        <v>0</v>
      </c>
      <c r="G145" s="5">
        <v>0</v>
      </c>
      <c r="H145" s="5">
        <v>0</v>
      </c>
      <c r="I145" s="5">
        <v>0</v>
      </c>
      <c r="J145" s="5">
        <v>0</v>
      </c>
      <c r="K145" s="5">
        <v>0</v>
      </c>
      <c r="L145" s="5">
        <v>0</v>
      </c>
      <c r="M145" s="5">
        <v>0</v>
      </c>
      <c r="N145" s="5">
        <v>3</v>
      </c>
      <c r="O145" s="5">
        <v>0</v>
      </c>
      <c r="P145" s="5">
        <v>1</v>
      </c>
      <c r="Q145" s="5">
        <v>0</v>
      </c>
      <c r="R145" s="5">
        <v>7</v>
      </c>
      <c r="S145" s="5">
        <v>2</v>
      </c>
    </row>
    <row r="146" spans="1:19" ht="15.9" customHeight="1">
      <c r="A146" s="4">
        <v>11650016</v>
      </c>
      <c r="B146" s="4" t="s">
        <v>401</v>
      </c>
      <c r="C146" s="2">
        <v>17</v>
      </c>
      <c r="D146" s="2">
        <v>0</v>
      </c>
      <c r="E146" s="2">
        <v>17</v>
      </c>
      <c r="F146" s="5">
        <v>0</v>
      </c>
      <c r="G146" s="5">
        <v>0</v>
      </c>
      <c r="H146" s="5">
        <v>0</v>
      </c>
      <c r="I146" s="5">
        <v>0</v>
      </c>
      <c r="J146" s="5">
        <v>0</v>
      </c>
      <c r="K146" s="5">
        <v>0</v>
      </c>
      <c r="L146" s="5">
        <v>0</v>
      </c>
      <c r="M146" s="5">
        <v>0</v>
      </c>
      <c r="N146" s="5">
        <v>1</v>
      </c>
      <c r="O146" s="5">
        <v>0</v>
      </c>
      <c r="P146" s="5">
        <v>3</v>
      </c>
      <c r="Q146" s="5">
        <v>0</v>
      </c>
      <c r="R146" s="5">
        <v>13</v>
      </c>
      <c r="S146" s="5">
        <v>0</v>
      </c>
    </row>
    <row r="147" spans="1:19" ht="15.9" customHeight="1">
      <c r="A147" s="4">
        <v>11650017</v>
      </c>
      <c r="B147" s="4" t="s">
        <v>402</v>
      </c>
      <c r="C147" s="2">
        <v>7</v>
      </c>
      <c r="D147" s="2">
        <v>1</v>
      </c>
      <c r="E147" s="2">
        <v>8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0</v>
      </c>
      <c r="L147" s="5">
        <v>0</v>
      </c>
      <c r="M147" s="5">
        <v>0</v>
      </c>
      <c r="N147" s="5">
        <v>0</v>
      </c>
      <c r="O147" s="5">
        <v>0</v>
      </c>
      <c r="P147" s="5">
        <v>0</v>
      </c>
      <c r="Q147" s="5">
        <v>0</v>
      </c>
      <c r="R147" s="5">
        <v>7</v>
      </c>
      <c r="S147" s="5">
        <v>1</v>
      </c>
    </row>
    <row r="148" spans="1:19" ht="15.9" customHeight="1">
      <c r="A148" s="4">
        <v>11650018</v>
      </c>
      <c r="B148" s="4" t="s">
        <v>403</v>
      </c>
      <c r="C148" s="2">
        <v>26</v>
      </c>
      <c r="D148" s="2">
        <v>0</v>
      </c>
      <c r="E148" s="2">
        <v>26</v>
      </c>
      <c r="F148" s="5">
        <v>0</v>
      </c>
      <c r="G148" s="5">
        <v>0</v>
      </c>
      <c r="H148" s="5">
        <v>0</v>
      </c>
      <c r="I148" s="5">
        <v>0</v>
      </c>
      <c r="J148" s="5">
        <v>3</v>
      </c>
      <c r="K148" s="5">
        <v>0</v>
      </c>
      <c r="L148" s="5">
        <v>3</v>
      </c>
      <c r="M148" s="5">
        <v>0</v>
      </c>
      <c r="N148" s="5">
        <v>2</v>
      </c>
      <c r="O148" s="5">
        <v>0</v>
      </c>
      <c r="P148" s="5">
        <v>6</v>
      </c>
      <c r="Q148" s="5">
        <v>0</v>
      </c>
      <c r="R148" s="5">
        <v>12</v>
      </c>
      <c r="S148" s="5">
        <v>0</v>
      </c>
    </row>
    <row r="149" spans="1:19" ht="15.9" customHeight="1">
      <c r="A149" s="4">
        <v>11650026</v>
      </c>
      <c r="B149" s="4" t="s">
        <v>404</v>
      </c>
      <c r="C149" s="2">
        <v>9</v>
      </c>
      <c r="D149" s="2">
        <v>0</v>
      </c>
      <c r="E149" s="2">
        <v>9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1</v>
      </c>
      <c r="M149" s="5">
        <v>0</v>
      </c>
      <c r="N149" s="5">
        <v>1</v>
      </c>
      <c r="O149" s="5">
        <v>0</v>
      </c>
      <c r="P149" s="5">
        <v>2</v>
      </c>
      <c r="Q149" s="5">
        <v>0</v>
      </c>
      <c r="R149" s="5">
        <v>5</v>
      </c>
      <c r="S149" s="5">
        <v>0</v>
      </c>
    </row>
    <row r="150" spans="1:19" ht="15.9" customHeight="1">
      <c r="A150" s="4">
        <v>11650034</v>
      </c>
      <c r="B150" s="4" t="s">
        <v>405</v>
      </c>
      <c r="C150" s="2">
        <v>37</v>
      </c>
      <c r="D150" s="2">
        <v>3</v>
      </c>
      <c r="E150" s="2">
        <v>40</v>
      </c>
      <c r="F150" s="5">
        <v>0</v>
      </c>
      <c r="G150" s="5">
        <v>0</v>
      </c>
      <c r="H150" s="5">
        <v>3</v>
      </c>
      <c r="I150" s="5">
        <v>0</v>
      </c>
      <c r="J150" s="5">
        <v>1</v>
      </c>
      <c r="K150" s="5">
        <v>0</v>
      </c>
      <c r="L150" s="5">
        <v>2</v>
      </c>
      <c r="M150" s="5">
        <v>0</v>
      </c>
      <c r="N150" s="5">
        <v>0</v>
      </c>
      <c r="O150" s="5">
        <v>0</v>
      </c>
      <c r="P150" s="5">
        <v>10</v>
      </c>
      <c r="Q150" s="5">
        <v>1</v>
      </c>
      <c r="R150" s="5">
        <v>21</v>
      </c>
      <c r="S150" s="5">
        <v>2</v>
      </c>
    </row>
    <row r="151" spans="1:19" ht="15.9" customHeight="1">
      <c r="A151" s="4">
        <v>11660001</v>
      </c>
      <c r="B151" s="4" t="s">
        <v>406</v>
      </c>
      <c r="C151" s="2">
        <v>55</v>
      </c>
      <c r="D151" s="2">
        <v>13</v>
      </c>
      <c r="E151" s="2">
        <v>68</v>
      </c>
      <c r="F151" s="5">
        <v>1</v>
      </c>
      <c r="G151" s="5">
        <v>1</v>
      </c>
      <c r="H151" s="5">
        <v>2</v>
      </c>
      <c r="I151" s="5">
        <v>1</v>
      </c>
      <c r="J151" s="5">
        <v>1</v>
      </c>
      <c r="K151" s="5">
        <v>2</v>
      </c>
      <c r="L151" s="5">
        <v>3</v>
      </c>
      <c r="M151" s="5">
        <v>1</v>
      </c>
      <c r="N151" s="5">
        <v>5</v>
      </c>
      <c r="O151" s="5">
        <v>1</v>
      </c>
      <c r="P151" s="5">
        <v>10</v>
      </c>
      <c r="Q151" s="5">
        <v>5</v>
      </c>
      <c r="R151" s="5">
        <v>33</v>
      </c>
      <c r="S151" s="5">
        <v>2</v>
      </c>
    </row>
    <row r="152" spans="1:19" ht="15.9" customHeight="1">
      <c r="A152" s="4">
        <v>11660003</v>
      </c>
      <c r="B152" s="4" t="s">
        <v>407</v>
      </c>
      <c r="C152" s="2">
        <v>20</v>
      </c>
      <c r="D152" s="2">
        <v>0</v>
      </c>
      <c r="E152" s="2">
        <v>20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0</v>
      </c>
      <c r="M152" s="5">
        <v>0</v>
      </c>
      <c r="N152" s="5">
        <v>2</v>
      </c>
      <c r="O152" s="5">
        <v>0</v>
      </c>
      <c r="P152" s="5">
        <v>1</v>
      </c>
      <c r="Q152" s="5">
        <v>0</v>
      </c>
      <c r="R152" s="5">
        <v>17</v>
      </c>
      <c r="S152" s="5">
        <v>0</v>
      </c>
    </row>
    <row r="153" spans="1:19" ht="15.9" customHeight="1">
      <c r="A153" s="4">
        <v>11660007</v>
      </c>
      <c r="B153" s="4" t="s">
        <v>408</v>
      </c>
      <c r="C153" s="2">
        <v>26</v>
      </c>
      <c r="D153" s="2">
        <v>5</v>
      </c>
      <c r="E153" s="2">
        <v>31</v>
      </c>
      <c r="F153" s="5">
        <v>0</v>
      </c>
      <c r="G153" s="5">
        <v>0</v>
      </c>
      <c r="H153" s="5">
        <v>0</v>
      </c>
      <c r="I153" s="5">
        <v>0</v>
      </c>
      <c r="J153" s="5">
        <v>1</v>
      </c>
      <c r="K153" s="5">
        <v>0</v>
      </c>
      <c r="L153" s="5">
        <v>2</v>
      </c>
      <c r="M153" s="5">
        <v>0</v>
      </c>
      <c r="N153" s="5">
        <v>2</v>
      </c>
      <c r="O153" s="5">
        <v>3</v>
      </c>
      <c r="P153" s="5">
        <v>10</v>
      </c>
      <c r="Q153" s="5">
        <v>1</v>
      </c>
      <c r="R153" s="5">
        <v>11</v>
      </c>
      <c r="S153" s="5">
        <v>1</v>
      </c>
    </row>
    <row r="154" spans="1:19" ht="15.9" customHeight="1">
      <c r="A154" s="4">
        <v>11660008</v>
      </c>
      <c r="B154" s="4" t="s">
        <v>409</v>
      </c>
      <c r="C154" s="2">
        <v>10</v>
      </c>
      <c r="D154" s="2">
        <v>0</v>
      </c>
      <c r="E154" s="2">
        <v>10</v>
      </c>
      <c r="F154" s="5">
        <v>0</v>
      </c>
      <c r="G154" s="5">
        <v>0</v>
      </c>
      <c r="H154" s="5">
        <v>0</v>
      </c>
      <c r="I154" s="5">
        <v>0</v>
      </c>
      <c r="J154" s="5">
        <v>0</v>
      </c>
      <c r="K154" s="5">
        <v>0</v>
      </c>
      <c r="L154" s="5">
        <v>0</v>
      </c>
      <c r="M154" s="5">
        <v>0</v>
      </c>
      <c r="N154" s="5">
        <v>0</v>
      </c>
      <c r="O154" s="5">
        <v>0</v>
      </c>
      <c r="P154" s="5">
        <v>2</v>
      </c>
      <c r="Q154" s="5">
        <v>0</v>
      </c>
      <c r="R154" s="5">
        <v>8</v>
      </c>
      <c r="S154" s="5">
        <v>0</v>
      </c>
    </row>
    <row r="155" spans="1:19" ht="15.9" customHeight="1">
      <c r="A155" s="4">
        <v>11660009</v>
      </c>
      <c r="B155" s="4" t="s">
        <v>410</v>
      </c>
      <c r="C155" s="2">
        <v>49</v>
      </c>
      <c r="D155" s="2">
        <v>5</v>
      </c>
      <c r="E155" s="2">
        <v>54</v>
      </c>
      <c r="F155" s="5">
        <v>1</v>
      </c>
      <c r="G155" s="5">
        <v>1</v>
      </c>
      <c r="H155" s="5">
        <v>0</v>
      </c>
      <c r="I155" s="5">
        <v>0</v>
      </c>
      <c r="J155" s="5">
        <v>1</v>
      </c>
      <c r="K155" s="5">
        <v>0</v>
      </c>
      <c r="L155" s="5">
        <v>4</v>
      </c>
      <c r="M155" s="5">
        <v>0</v>
      </c>
      <c r="N155" s="5">
        <v>3</v>
      </c>
      <c r="O155" s="5">
        <v>0</v>
      </c>
      <c r="P155" s="5">
        <v>15</v>
      </c>
      <c r="Q155" s="5">
        <v>3</v>
      </c>
      <c r="R155" s="5">
        <v>25</v>
      </c>
      <c r="S155" s="5">
        <v>1</v>
      </c>
    </row>
    <row r="156" spans="1:19" ht="15.9" customHeight="1">
      <c r="A156" s="4">
        <v>11660011</v>
      </c>
      <c r="B156" s="4" t="s">
        <v>411</v>
      </c>
      <c r="C156" s="2">
        <v>35</v>
      </c>
      <c r="D156" s="2">
        <v>5</v>
      </c>
      <c r="E156" s="2">
        <v>40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1</v>
      </c>
      <c r="M156" s="5">
        <v>0</v>
      </c>
      <c r="N156" s="5">
        <v>1</v>
      </c>
      <c r="O156" s="5">
        <v>0</v>
      </c>
      <c r="P156" s="5">
        <v>4</v>
      </c>
      <c r="Q156" s="5">
        <v>1</v>
      </c>
      <c r="R156" s="5">
        <v>29</v>
      </c>
      <c r="S156" s="5">
        <v>4</v>
      </c>
    </row>
    <row r="157" spans="1:19" ht="15.9" customHeight="1">
      <c r="A157" s="4">
        <v>11660019</v>
      </c>
      <c r="B157" s="4" t="s">
        <v>412</v>
      </c>
      <c r="C157" s="2">
        <v>14</v>
      </c>
      <c r="D157" s="2">
        <v>0</v>
      </c>
      <c r="E157" s="2">
        <v>14</v>
      </c>
      <c r="F157" s="5">
        <v>0</v>
      </c>
      <c r="G157" s="5">
        <v>0</v>
      </c>
      <c r="H157" s="5">
        <v>0</v>
      </c>
      <c r="I157" s="5">
        <v>0</v>
      </c>
      <c r="J157" s="5">
        <v>1</v>
      </c>
      <c r="K157" s="5">
        <v>0</v>
      </c>
      <c r="L157" s="5">
        <v>0</v>
      </c>
      <c r="M157" s="5">
        <v>0</v>
      </c>
      <c r="N157" s="5">
        <v>3</v>
      </c>
      <c r="O157" s="5">
        <v>0</v>
      </c>
      <c r="P157" s="5">
        <v>4</v>
      </c>
      <c r="Q157" s="5">
        <v>0</v>
      </c>
      <c r="R157" s="5">
        <v>6</v>
      </c>
      <c r="S157" s="5">
        <v>0</v>
      </c>
    </row>
    <row r="158" spans="1:19" ht="15.9" customHeight="1">
      <c r="A158" s="4">
        <v>11660020</v>
      </c>
      <c r="B158" s="4" t="s">
        <v>413</v>
      </c>
      <c r="C158" s="2">
        <v>18</v>
      </c>
      <c r="D158" s="2">
        <v>4</v>
      </c>
      <c r="E158" s="2">
        <v>22</v>
      </c>
      <c r="F158" s="5">
        <v>0</v>
      </c>
      <c r="G158" s="5">
        <v>0</v>
      </c>
      <c r="H158" s="5">
        <v>0</v>
      </c>
      <c r="I158" s="5">
        <v>0</v>
      </c>
      <c r="J158" s="5">
        <v>0</v>
      </c>
      <c r="K158" s="5">
        <v>0</v>
      </c>
      <c r="L158" s="5">
        <v>1</v>
      </c>
      <c r="M158" s="5">
        <v>0</v>
      </c>
      <c r="N158" s="5">
        <v>1</v>
      </c>
      <c r="O158" s="5">
        <v>1</v>
      </c>
      <c r="P158" s="5">
        <v>3</v>
      </c>
      <c r="Q158" s="5">
        <v>1</v>
      </c>
      <c r="R158" s="5">
        <v>13</v>
      </c>
      <c r="S158" s="5">
        <v>2</v>
      </c>
    </row>
    <row r="159" spans="1:19" ht="15.9" customHeight="1">
      <c r="A159" s="4">
        <v>11660021</v>
      </c>
      <c r="B159" s="4" t="s">
        <v>414</v>
      </c>
      <c r="C159" s="2">
        <v>16</v>
      </c>
      <c r="D159" s="2">
        <v>1</v>
      </c>
      <c r="E159" s="2">
        <v>17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1</v>
      </c>
      <c r="M159" s="5">
        <v>0</v>
      </c>
      <c r="N159" s="5">
        <v>3</v>
      </c>
      <c r="O159" s="5">
        <v>0</v>
      </c>
      <c r="P159" s="5">
        <v>2</v>
      </c>
      <c r="Q159" s="5">
        <v>1</v>
      </c>
      <c r="R159" s="5">
        <v>10</v>
      </c>
      <c r="S159" s="5">
        <v>0</v>
      </c>
    </row>
    <row r="160" spans="1:19" ht="15.9" customHeight="1">
      <c r="A160" s="4">
        <v>11660031</v>
      </c>
      <c r="B160" s="4" t="s">
        <v>415</v>
      </c>
      <c r="C160" s="2">
        <v>15</v>
      </c>
      <c r="D160" s="2">
        <v>0</v>
      </c>
      <c r="E160" s="2">
        <v>15</v>
      </c>
      <c r="F160" s="5">
        <v>0</v>
      </c>
      <c r="G160" s="5">
        <v>0</v>
      </c>
      <c r="H160" s="5">
        <v>0</v>
      </c>
      <c r="I160" s="5">
        <v>0</v>
      </c>
      <c r="J160" s="5">
        <v>3</v>
      </c>
      <c r="K160" s="5">
        <v>0</v>
      </c>
      <c r="L160" s="5">
        <v>1</v>
      </c>
      <c r="M160" s="5">
        <v>0</v>
      </c>
      <c r="N160" s="5">
        <v>1</v>
      </c>
      <c r="O160" s="5">
        <v>0</v>
      </c>
      <c r="P160" s="5">
        <v>3</v>
      </c>
      <c r="Q160" s="5">
        <v>0</v>
      </c>
      <c r="R160" s="5">
        <v>7</v>
      </c>
      <c r="S160" s="5">
        <v>0</v>
      </c>
    </row>
    <row r="161" spans="1:19" ht="15.9" customHeight="1">
      <c r="A161" s="4">
        <v>11660032</v>
      </c>
      <c r="B161" s="4" t="s">
        <v>416</v>
      </c>
      <c r="C161" s="2">
        <v>17</v>
      </c>
      <c r="D161" s="2">
        <v>1</v>
      </c>
      <c r="E161" s="2">
        <v>18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4</v>
      </c>
      <c r="Q161" s="5">
        <v>0</v>
      </c>
      <c r="R161" s="5">
        <v>13</v>
      </c>
      <c r="S161" s="5">
        <v>1</v>
      </c>
    </row>
    <row r="162" spans="1:19" ht="15.9" customHeight="1">
      <c r="A162" s="4">
        <v>11660041</v>
      </c>
      <c r="B162" s="4" t="s">
        <v>417</v>
      </c>
      <c r="C162" s="2">
        <v>13</v>
      </c>
      <c r="D162" s="2">
        <v>1</v>
      </c>
      <c r="E162" s="2">
        <v>14</v>
      </c>
      <c r="F162" s="5">
        <v>0</v>
      </c>
      <c r="G162" s="5">
        <v>0</v>
      </c>
      <c r="H162" s="5">
        <v>0</v>
      </c>
      <c r="I162" s="5">
        <v>0</v>
      </c>
      <c r="J162" s="5">
        <v>0</v>
      </c>
      <c r="K162" s="5">
        <v>0</v>
      </c>
      <c r="L162" s="5">
        <v>0</v>
      </c>
      <c r="M162" s="5">
        <v>0</v>
      </c>
      <c r="N162" s="5">
        <v>0</v>
      </c>
      <c r="O162" s="5">
        <v>0</v>
      </c>
      <c r="P162" s="5">
        <v>7</v>
      </c>
      <c r="Q162" s="5">
        <v>0</v>
      </c>
      <c r="R162" s="5">
        <v>6</v>
      </c>
      <c r="S162" s="5">
        <v>1</v>
      </c>
    </row>
    <row r="163" spans="1:19" ht="15.9" customHeight="1">
      <c r="A163" s="4">
        <v>11810001</v>
      </c>
      <c r="B163" s="4" t="s">
        <v>418</v>
      </c>
      <c r="C163" s="2">
        <v>85</v>
      </c>
      <c r="D163" s="2">
        <v>6</v>
      </c>
      <c r="E163" s="2">
        <v>91</v>
      </c>
      <c r="F163" s="5">
        <v>2</v>
      </c>
      <c r="G163" s="5">
        <v>0</v>
      </c>
      <c r="H163" s="5">
        <v>6</v>
      </c>
      <c r="I163" s="5">
        <v>1</v>
      </c>
      <c r="J163" s="5">
        <v>19</v>
      </c>
      <c r="K163" s="5">
        <v>1</v>
      </c>
      <c r="L163" s="5">
        <v>8</v>
      </c>
      <c r="M163" s="5">
        <v>2</v>
      </c>
      <c r="N163" s="5">
        <v>4</v>
      </c>
      <c r="O163" s="5">
        <v>0</v>
      </c>
      <c r="P163" s="5">
        <v>20</v>
      </c>
      <c r="Q163" s="5">
        <v>1</v>
      </c>
      <c r="R163" s="5">
        <v>26</v>
      </c>
      <c r="S163" s="5">
        <v>1</v>
      </c>
    </row>
    <row r="164" spans="1:19" ht="15.9" customHeight="1">
      <c r="A164" s="4">
        <v>11810003</v>
      </c>
      <c r="B164" s="4" t="s">
        <v>419</v>
      </c>
      <c r="C164" s="2">
        <v>2</v>
      </c>
      <c r="D164" s="2">
        <v>1</v>
      </c>
      <c r="E164" s="2">
        <v>3</v>
      </c>
      <c r="F164" s="5">
        <v>0</v>
      </c>
      <c r="G164" s="5">
        <v>0</v>
      </c>
      <c r="H164" s="5">
        <v>0</v>
      </c>
      <c r="I164" s="5">
        <v>0</v>
      </c>
      <c r="J164" s="5">
        <v>0</v>
      </c>
      <c r="K164" s="5">
        <v>0</v>
      </c>
      <c r="L164" s="5">
        <v>0</v>
      </c>
      <c r="M164" s="5">
        <v>0</v>
      </c>
      <c r="N164" s="5">
        <v>0</v>
      </c>
      <c r="O164" s="5">
        <v>0</v>
      </c>
      <c r="P164" s="5">
        <v>0</v>
      </c>
      <c r="Q164" s="5">
        <v>0</v>
      </c>
      <c r="R164" s="5">
        <v>2</v>
      </c>
      <c r="S164" s="5">
        <v>1</v>
      </c>
    </row>
    <row r="165" spans="1:19" ht="15.9" customHeight="1">
      <c r="A165" s="4">
        <v>11810008</v>
      </c>
      <c r="B165" s="4" t="s">
        <v>420</v>
      </c>
      <c r="C165" s="2">
        <v>17</v>
      </c>
      <c r="D165" s="2">
        <v>2</v>
      </c>
      <c r="E165" s="2">
        <v>19</v>
      </c>
      <c r="F165" s="5">
        <v>0</v>
      </c>
      <c r="G165" s="5">
        <v>0</v>
      </c>
      <c r="H165" s="5">
        <v>0</v>
      </c>
      <c r="I165" s="5">
        <v>0</v>
      </c>
      <c r="J165" s="5">
        <v>0</v>
      </c>
      <c r="K165" s="5">
        <v>0</v>
      </c>
      <c r="L165" s="5">
        <v>0</v>
      </c>
      <c r="M165" s="5">
        <v>0</v>
      </c>
      <c r="N165" s="5">
        <v>1</v>
      </c>
      <c r="O165" s="5">
        <v>0</v>
      </c>
      <c r="P165" s="5">
        <v>4</v>
      </c>
      <c r="Q165" s="5">
        <v>0</v>
      </c>
      <c r="R165" s="5">
        <v>12</v>
      </c>
      <c r="S165" s="5">
        <v>2</v>
      </c>
    </row>
    <row r="166" spans="1:19" ht="15.9" customHeight="1">
      <c r="A166" s="4">
        <v>11810013</v>
      </c>
      <c r="B166" s="4" t="s">
        <v>421</v>
      </c>
      <c r="C166" s="2">
        <v>15</v>
      </c>
      <c r="D166" s="2">
        <v>2</v>
      </c>
      <c r="E166" s="2">
        <v>17</v>
      </c>
      <c r="F166" s="5">
        <v>0</v>
      </c>
      <c r="G166" s="5">
        <v>0</v>
      </c>
      <c r="H166" s="5">
        <v>0</v>
      </c>
      <c r="I166" s="5">
        <v>0</v>
      </c>
      <c r="J166" s="5">
        <v>1</v>
      </c>
      <c r="K166" s="5">
        <v>0</v>
      </c>
      <c r="L166" s="5">
        <v>1</v>
      </c>
      <c r="M166" s="5">
        <v>0</v>
      </c>
      <c r="N166" s="5">
        <v>0</v>
      </c>
      <c r="O166" s="5">
        <v>0</v>
      </c>
      <c r="P166" s="5">
        <v>4</v>
      </c>
      <c r="Q166" s="5">
        <v>0</v>
      </c>
      <c r="R166" s="5">
        <v>9</v>
      </c>
      <c r="S166" s="5">
        <v>2</v>
      </c>
    </row>
    <row r="167" spans="1:19" ht="15.9" customHeight="1">
      <c r="A167" s="4">
        <v>11810015</v>
      </c>
      <c r="B167" s="4" t="s">
        <v>422</v>
      </c>
      <c r="C167" s="2">
        <v>73</v>
      </c>
      <c r="D167" s="2">
        <v>14</v>
      </c>
      <c r="E167" s="2">
        <v>87</v>
      </c>
      <c r="F167" s="5">
        <v>5</v>
      </c>
      <c r="G167" s="5">
        <v>2</v>
      </c>
      <c r="H167" s="5">
        <v>15</v>
      </c>
      <c r="I167" s="5">
        <v>4</v>
      </c>
      <c r="J167" s="5">
        <v>16</v>
      </c>
      <c r="K167" s="5">
        <v>2</v>
      </c>
      <c r="L167" s="5">
        <v>14</v>
      </c>
      <c r="M167" s="5">
        <v>3</v>
      </c>
      <c r="N167" s="5">
        <v>4</v>
      </c>
      <c r="O167" s="5">
        <v>2</v>
      </c>
      <c r="P167" s="5">
        <v>7</v>
      </c>
      <c r="Q167" s="5">
        <v>0</v>
      </c>
      <c r="R167" s="5">
        <v>12</v>
      </c>
      <c r="S167" s="5">
        <v>1</v>
      </c>
    </row>
    <row r="168" spans="1:19" ht="15.9" customHeight="1">
      <c r="A168" s="4">
        <v>11810024</v>
      </c>
      <c r="B168" s="4" t="s">
        <v>423</v>
      </c>
      <c r="C168" s="2">
        <v>22</v>
      </c>
      <c r="D168" s="2">
        <v>2</v>
      </c>
      <c r="E168" s="2">
        <v>24</v>
      </c>
      <c r="F168" s="5">
        <v>0</v>
      </c>
      <c r="G168" s="5">
        <v>0</v>
      </c>
      <c r="H168" s="5">
        <v>3</v>
      </c>
      <c r="I168" s="5">
        <v>0</v>
      </c>
      <c r="J168" s="5">
        <v>1</v>
      </c>
      <c r="K168" s="5">
        <v>0</v>
      </c>
      <c r="L168" s="5">
        <v>1</v>
      </c>
      <c r="M168" s="5">
        <v>0</v>
      </c>
      <c r="N168" s="5">
        <v>2</v>
      </c>
      <c r="O168" s="5">
        <v>0</v>
      </c>
      <c r="P168" s="5">
        <v>0</v>
      </c>
      <c r="Q168" s="5">
        <v>0</v>
      </c>
      <c r="R168" s="5">
        <v>15</v>
      </c>
      <c r="S168" s="5">
        <v>2</v>
      </c>
    </row>
    <row r="169" spans="1:19" ht="15.9" customHeight="1">
      <c r="A169" s="4">
        <v>11810028</v>
      </c>
      <c r="B169" s="4" t="s">
        <v>424</v>
      </c>
      <c r="C169" s="2">
        <v>45</v>
      </c>
      <c r="D169" s="2">
        <v>3</v>
      </c>
      <c r="E169" s="2">
        <v>48</v>
      </c>
      <c r="F169" s="5">
        <v>0</v>
      </c>
      <c r="G169" s="5">
        <v>0</v>
      </c>
      <c r="H169" s="5">
        <v>5</v>
      </c>
      <c r="I169" s="5">
        <v>0</v>
      </c>
      <c r="J169" s="5">
        <v>3</v>
      </c>
      <c r="K169" s="5">
        <v>1</v>
      </c>
      <c r="L169" s="5">
        <v>4</v>
      </c>
      <c r="M169" s="5">
        <v>0</v>
      </c>
      <c r="N169" s="5">
        <v>2</v>
      </c>
      <c r="O169" s="5">
        <v>1</v>
      </c>
      <c r="P169" s="5">
        <v>7</v>
      </c>
      <c r="Q169" s="5">
        <v>0</v>
      </c>
      <c r="R169" s="5">
        <v>24</v>
      </c>
      <c r="S169" s="5">
        <v>1</v>
      </c>
    </row>
    <row r="170" spans="1:19" ht="15.9" customHeight="1">
      <c r="A170" s="4">
        <v>11810030</v>
      </c>
      <c r="B170" s="4" t="s">
        <v>425</v>
      </c>
      <c r="C170" s="2">
        <v>26</v>
      </c>
      <c r="D170" s="2">
        <v>3</v>
      </c>
      <c r="E170" s="2">
        <v>29</v>
      </c>
      <c r="F170" s="5">
        <v>0</v>
      </c>
      <c r="G170" s="5">
        <v>0</v>
      </c>
      <c r="H170" s="5">
        <v>5</v>
      </c>
      <c r="I170" s="5">
        <v>0</v>
      </c>
      <c r="J170" s="5">
        <v>1</v>
      </c>
      <c r="K170" s="5">
        <v>1</v>
      </c>
      <c r="L170" s="5">
        <v>1</v>
      </c>
      <c r="M170" s="5">
        <v>0</v>
      </c>
      <c r="N170" s="5">
        <v>3</v>
      </c>
      <c r="O170" s="5">
        <v>0</v>
      </c>
      <c r="P170" s="5">
        <v>7</v>
      </c>
      <c r="Q170" s="5">
        <v>0</v>
      </c>
      <c r="R170" s="5">
        <v>9</v>
      </c>
      <c r="S170" s="5">
        <v>2</v>
      </c>
    </row>
    <row r="171" spans="1:19" ht="15.9" customHeight="1">
      <c r="A171" s="4">
        <v>11810033</v>
      </c>
      <c r="B171" s="4" t="s">
        <v>426</v>
      </c>
      <c r="C171" s="2">
        <v>22</v>
      </c>
      <c r="D171" s="2">
        <v>2</v>
      </c>
      <c r="E171" s="2">
        <v>24</v>
      </c>
      <c r="F171" s="5">
        <v>0</v>
      </c>
      <c r="G171" s="5">
        <v>0</v>
      </c>
      <c r="H171" s="5">
        <v>2</v>
      </c>
      <c r="I171" s="5">
        <v>0</v>
      </c>
      <c r="J171" s="5">
        <v>1</v>
      </c>
      <c r="K171" s="5">
        <v>1</v>
      </c>
      <c r="L171" s="5">
        <v>5</v>
      </c>
      <c r="M171" s="5">
        <v>0</v>
      </c>
      <c r="N171" s="5">
        <v>0</v>
      </c>
      <c r="O171" s="5">
        <v>0</v>
      </c>
      <c r="P171" s="5">
        <v>3</v>
      </c>
      <c r="Q171" s="5">
        <v>0</v>
      </c>
      <c r="R171" s="5">
        <v>11</v>
      </c>
      <c r="S171" s="5">
        <v>1</v>
      </c>
    </row>
    <row r="172" spans="1:19" ht="15.9" customHeight="1">
      <c r="A172" s="4">
        <v>11820007</v>
      </c>
      <c r="B172" s="4" t="s">
        <v>427</v>
      </c>
      <c r="C172" s="2">
        <v>34</v>
      </c>
      <c r="D172" s="2">
        <v>0</v>
      </c>
      <c r="E172" s="2">
        <v>34</v>
      </c>
      <c r="F172" s="5">
        <v>0</v>
      </c>
      <c r="G172" s="5">
        <v>0</v>
      </c>
      <c r="H172" s="5">
        <v>5</v>
      </c>
      <c r="I172" s="5">
        <v>0</v>
      </c>
      <c r="J172" s="5">
        <v>7</v>
      </c>
      <c r="K172" s="5">
        <v>0</v>
      </c>
      <c r="L172" s="5">
        <v>6</v>
      </c>
      <c r="M172" s="5">
        <v>0</v>
      </c>
      <c r="N172" s="5">
        <v>0</v>
      </c>
      <c r="O172" s="5">
        <v>0</v>
      </c>
      <c r="P172" s="5">
        <v>3</v>
      </c>
      <c r="Q172" s="5">
        <v>0</v>
      </c>
      <c r="R172" s="5">
        <v>13</v>
      </c>
      <c r="S172" s="5">
        <v>0</v>
      </c>
    </row>
    <row r="173" spans="1:19" ht="15.9" customHeight="1">
      <c r="A173" s="4">
        <v>11820008</v>
      </c>
      <c r="B173" s="4" t="s">
        <v>428</v>
      </c>
      <c r="C173" s="2">
        <v>61</v>
      </c>
      <c r="D173" s="2">
        <v>11</v>
      </c>
      <c r="E173" s="2">
        <v>72</v>
      </c>
      <c r="F173" s="5">
        <v>1</v>
      </c>
      <c r="G173" s="5">
        <v>1</v>
      </c>
      <c r="H173" s="5">
        <v>6</v>
      </c>
      <c r="I173" s="5">
        <v>1</v>
      </c>
      <c r="J173" s="5">
        <v>15</v>
      </c>
      <c r="K173" s="5">
        <v>1</v>
      </c>
      <c r="L173" s="5">
        <v>6</v>
      </c>
      <c r="M173" s="5">
        <v>2</v>
      </c>
      <c r="N173" s="5">
        <v>10</v>
      </c>
      <c r="O173" s="5">
        <v>2</v>
      </c>
      <c r="P173" s="5">
        <v>16</v>
      </c>
      <c r="Q173" s="5">
        <v>3</v>
      </c>
      <c r="R173" s="5">
        <v>7</v>
      </c>
      <c r="S173" s="5">
        <v>1</v>
      </c>
    </row>
    <row r="174" spans="1:19" ht="15.9" customHeight="1">
      <c r="A174" s="4">
        <v>11820011</v>
      </c>
      <c r="B174" s="4" t="s">
        <v>429</v>
      </c>
      <c r="C174" s="2">
        <v>35</v>
      </c>
      <c r="D174" s="2">
        <v>1</v>
      </c>
      <c r="E174" s="2">
        <v>36</v>
      </c>
      <c r="F174" s="5">
        <v>1</v>
      </c>
      <c r="G174" s="5">
        <v>0</v>
      </c>
      <c r="H174" s="5">
        <v>3</v>
      </c>
      <c r="I174" s="5">
        <v>0</v>
      </c>
      <c r="J174" s="5">
        <v>2</v>
      </c>
      <c r="K174" s="5">
        <v>0</v>
      </c>
      <c r="L174" s="5">
        <v>0</v>
      </c>
      <c r="M174" s="5">
        <v>0</v>
      </c>
      <c r="N174" s="5">
        <v>0</v>
      </c>
      <c r="O174" s="5">
        <v>0</v>
      </c>
      <c r="P174" s="5">
        <v>4</v>
      </c>
      <c r="Q174" s="5">
        <v>0</v>
      </c>
      <c r="R174" s="5">
        <v>25</v>
      </c>
      <c r="S174" s="5">
        <v>1</v>
      </c>
    </row>
    <row r="175" spans="1:19" ht="15.9" customHeight="1">
      <c r="A175" s="4">
        <v>11820018</v>
      </c>
      <c r="B175" s="4" t="s">
        <v>430</v>
      </c>
      <c r="C175" s="2">
        <v>79</v>
      </c>
      <c r="D175" s="2">
        <v>5</v>
      </c>
      <c r="E175" s="2">
        <v>84</v>
      </c>
      <c r="F175" s="5">
        <v>4</v>
      </c>
      <c r="G175" s="5">
        <v>1</v>
      </c>
      <c r="H175" s="5">
        <v>10</v>
      </c>
      <c r="I175" s="5">
        <v>1</v>
      </c>
      <c r="J175" s="5">
        <v>14</v>
      </c>
      <c r="K175" s="5">
        <v>0</v>
      </c>
      <c r="L175" s="5">
        <v>19</v>
      </c>
      <c r="M175" s="5">
        <v>0</v>
      </c>
      <c r="N175" s="5">
        <v>10</v>
      </c>
      <c r="O175" s="5">
        <v>0</v>
      </c>
      <c r="P175" s="5">
        <v>10</v>
      </c>
      <c r="Q175" s="5">
        <v>2</v>
      </c>
      <c r="R175" s="5">
        <v>12</v>
      </c>
      <c r="S175" s="5">
        <v>1</v>
      </c>
    </row>
    <row r="176" spans="1:19" ht="15.9" customHeight="1">
      <c r="A176" s="4">
        <v>11820026</v>
      </c>
      <c r="B176" s="4" t="s">
        <v>431</v>
      </c>
      <c r="C176" s="2">
        <v>16</v>
      </c>
      <c r="D176" s="2">
        <v>1</v>
      </c>
      <c r="E176" s="2">
        <v>17</v>
      </c>
      <c r="F176" s="5">
        <v>0</v>
      </c>
      <c r="G176" s="5">
        <v>0</v>
      </c>
      <c r="H176" s="5">
        <v>0</v>
      </c>
      <c r="I176" s="5">
        <v>0</v>
      </c>
      <c r="J176" s="5">
        <v>1</v>
      </c>
      <c r="K176" s="5">
        <v>0</v>
      </c>
      <c r="L176" s="5">
        <v>1</v>
      </c>
      <c r="M176" s="5">
        <v>0</v>
      </c>
      <c r="N176" s="5">
        <v>2</v>
      </c>
      <c r="O176" s="5">
        <v>0</v>
      </c>
      <c r="P176" s="5">
        <v>1</v>
      </c>
      <c r="Q176" s="5">
        <v>1</v>
      </c>
      <c r="R176" s="5">
        <v>11</v>
      </c>
      <c r="S176" s="5">
        <v>0</v>
      </c>
    </row>
    <row r="177" spans="1:19" ht="15.9" customHeight="1">
      <c r="A177" s="4">
        <v>11820027</v>
      </c>
      <c r="B177" s="4" t="s">
        <v>432</v>
      </c>
      <c r="C177" s="2">
        <v>11</v>
      </c>
      <c r="D177" s="2">
        <v>3</v>
      </c>
      <c r="E177" s="2">
        <v>14</v>
      </c>
      <c r="F177" s="5">
        <v>0</v>
      </c>
      <c r="G177" s="5">
        <v>0</v>
      </c>
      <c r="H177" s="5">
        <v>0</v>
      </c>
      <c r="I177" s="5">
        <v>0</v>
      </c>
      <c r="J177" s="5">
        <v>3</v>
      </c>
      <c r="K177" s="5">
        <v>1</v>
      </c>
      <c r="L177" s="5">
        <v>0</v>
      </c>
      <c r="M177" s="5">
        <v>0</v>
      </c>
      <c r="N177" s="5">
        <v>1</v>
      </c>
      <c r="O177" s="5">
        <v>1</v>
      </c>
      <c r="P177" s="5">
        <v>2</v>
      </c>
      <c r="Q177" s="5">
        <v>0</v>
      </c>
      <c r="R177" s="5">
        <v>5</v>
      </c>
      <c r="S177" s="5">
        <v>1</v>
      </c>
    </row>
    <row r="178" spans="1:19" ht="15.9" customHeight="1">
      <c r="A178" s="4">
        <v>11820031</v>
      </c>
      <c r="B178" s="4" t="s">
        <v>433</v>
      </c>
      <c r="C178" s="2">
        <v>19</v>
      </c>
      <c r="D178" s="2">
        <v>4</v>
      </c>
      <c r="E178" s="2">
        <v>23</v>
      </c>
      <c r="F178" s="5">
        <v>0</v>
      </c>
      <c r="G178" s="5">
        <v>0</v>
      </c>
      <c r="H178" s="5">
        <v>2</v>
      </c>
      <c r="I178" s="5">
        <v>0</v>
      </c>
      <c r="J178" s="5">
        <v>5</v>
      </c>
      <c r="K178" s="5">
        <v>0</v>
      </c>
      <c r="L178" s="5">
        <v>4</v>
      </c>
      <c r="M178" s="5">
        <v>0</v>
      </c>
      <c r="N178" s="5">
        <v>1</v>
      </c>
      <c r="O178" s="5">
        <v>0</v>
      </c>
      <c r="P178" s="5">
        <v>1</v>
      </c>
      <c r="Q178" s="5">
        <v>0</v>
      </c>
      <c r="R178" s="5">
        <v>6</v>
      </c>
      <c r="S178" s="5">
        <v>4</v>
      </c>
    </row>
    <row r="179" spans="1:19" ht="15.9" customHeight="1">
      <c r="A179" s="4">
        <v>11820032</v>
      </c>
      <c r="B179" s="4" t="s">
        <v>434</v>
      </c>
      <c r="C179" s="2">
        <v>27</v>
      </c>
      <c r="D179" s="2">
        <v>1</v>
      </c>
      <c r="E179" s="2">
        <v>28</v>
      </c>
      <c r="F179" s="5">
        <v>0</v>
      </c>
      <c r="G179" s="5">
        <v>0</v>
      </c>
      <c r="H179" s="5">
        <v>1</v>
      </c>
      <c r="I179" s="5">
        <v>0</v>
      </c>
      <c r="J179" s="5">
        <v>3</v>
      </c>
      <c r="K179" s="5">
        <v>0</v>
      </c>
      <c r="L179" s="5">
        <v>6</v>
      </c>
      <c r="M179" s="5">
        <v>0</v>
      </c>
      <c r="N179" s="5">
        <v>1</v>
      </c>
      <c r="O179" s="5">
        <v>0</v>
      </c>
      <c r="P179" s="5">
        <v>3</v>
      </c>
      <c r="Q179" s="5">
        <v>0</v>
      </c>
      <c r="R179" s="5">
        <v>13</v>
      </c>
      <c r="S179" s="5">
        <v>1</v>
      </c>
    </row>
    <row r="180" spans="1:19" ht="15.9" customHeight="1">
      <c r="A180" s="4">
        <v>11820034</v>
      </c>
      <c r="B180" s="4" t="s">
        <v>435</v>
      </c>
      <c r="C180" s="2">
        <v>24</v>
      </c>
      <c r="D180" s="2">
        <v>1</v>
      </c>
      <c r="E180" s="2">
        <v>25</v>
      </c>
      <c r="F180" s="5">
        <v>0</v>
      </c>
      <c r="G180" s="5">
        <v>0</v>
      </c>
      <c r="H180" s="5">
        <v>1</v>
      </c>
      <c r="I180" s="5">
        <v>0</v>
      </c>
      <c r="J180" s="5">
        <v>3</v>
      </c>
      <c r="K180" s="5">
        <v>0</v>
      </c>
      <c r="L180" s="5">
        <v>1</v>
      </c>
      <c r="M180" s="5">
        <v>1</v>
      </c>
      <c r="N180" s="5">
        <v>3</v>
      </c>
      <c r="O180" s="5">
        <v>0</v>
      </c>
      <c r="P180" s="5">
        <v>3</v>
      </c>
      <c r="Q180" s="5">
        <v>0</v>
      </c>
      <c r="R180" s="5">
        <v>13</v>
      </c>
      <c r="S180" s="5">
        <v>0</v>
      </c>
    </row>
    <row r="181" spans="1:19" ht="15.9" customHeight="1">
      <c r="A181" s="4">
        <v>11820035</v>
      </c>
      <c r="B181" s="4" t="s">
        <v>436</v>
      </c>
      <c r="C181" s="2">
        <v>10</v>
      </c>
      <c r="D181" s="2">
        <v>1</v>
      </c>
      <c r="E181" s="2">
        <v>11</v>
      </c>
      <c r="F181" s="5">
        <v>0</v>
      </c>
      <c r="G181" s="5">
        <v>0</v>
      </c>
      <c r="H181" s="5">
        <v>0</v>
      </c>
      <c r="I181" s="5">
        <v>0</v>
      </c>
      <c r="J181" s="5">
        <v>0</v>
      </c>
      <c r="K181" s="5">
        <v>0</v>
      </c>
      <c r="L181" s="5">
        <v>1</v>
      </c>
      <c r="M181" s="5">
        <v>0</v>
      </c>
      <c r="N181" s="5">
        <v>0</v>
      </c>
      <c r="O181" s="5">
        <v>0</v>
      </c>
      <c r="P181" s="5">
        <v>4</v>
      </c>
      <c r="Q181" s="5">
        <v>0</v>
      </c>
      <c r="R181" s="5">
        <v>5</v>
      </c>
      <c r="S181" s="5">
        <v>1</v>
      </c>
    </row>
    <row r="182" spans="1:19" ht="15.9" customHeight="1">
      <c r="A182" s="4">
        <v>11820034</v>
      </c>
      <c r="B182" s="4" t="s">
        <v>90</v>
      </c>
      <c r="C182" s="2">
        <v>14</v>
      </c>
      <c r="D182" s="2">
        <v>0</v>
      </c>
      <c r="E182" s="2">
        <v>14</v>
      </c>
      <c r="F182" s="5">
        <v>0</v>
      </c>
      <c r="G182" s="5">
        <v>0</v>
      </c>
      <c r="H182" s="5">
        <v>0</v>
      </c>
      <c r="I182" s="5">
        <v>0</v>
      </c>
      <c r="J182" s="5">
        <v>0</v>
      </c>
      <c r="K182" s="5">
        <v>0</v>
      </c>
      <c r="L182" s="5">
        <v>3</v>
      </c>
      <c r="M182" s="5">
        <v>0</v>
      </c>
      <c r="N182" s="5">
        <v>3</v>
      </c>
      <c r="O182" s="5">
        <v>0</v>
      </c>
      <c r="P182" s="5">
        <v>3</v>
      </c>
      <c r="Q182" s="5">
        <v>0</v>
      </c>
      <c r="R182" s="5">
        <v>5</v>
      </c>
      <c r="S182" s="5">
        <v>0</v>
      </c>
    </row>
    <row r="183" spans="1:19" ht="15.9" customHeight="1">
      <c r="A183" s="4">
        <v>11820035</v>
      </c>
      <c r="B183" s="4" t="s">
        <v>91</v>
      </c>
      <c r="C183" s="2">
        <v>6</v>
      </c>
      <c r="D183" s="2">
        <v>1</v>
      </c>
      <c r="E183" s="2">
        <v>7</v>
      </c>
      <c r="F183" s="5">
        <v>0</v>
      </c>
      <c r="G183" s="5">
        <v>0</v>
      </c>
      <c r="H183" s="5">
        <v>0</v>
      </c>
      <c r="I183" s="5">
        <v>0</v>
      </c>
      <c r="J183" s="5">
        <v>0</v>
      </c>
      <c r="K183" s="5">
        <v>0</v>
      </c>
      <c r="L183" s="5">
        <v>0</v>
      </c>
      <c r="M183" s="5">
        <v>0</v>
      </c>
      <c r="N183" s="5">
        <v>0</v>
      </c>
      <c r="O183" s="5">
        <v>0</v>
      </c>
      <c r="P183" s="5">
        <v>2</v>
      </c>
      <c r="Q183" s="5">
        <v>0</v>
      </c>
      <c r="R183" s="5">
        <v>4</v>
      </c>
      <c r="S183" s="5">
        <v>1</v>
      </c>
    </row>
    <row r="184" spans="1:19">
      <c r="A184" s="6" t="s">
        <v>177</v>
      </c>
    </row>
  </sheetData>
  <mergeCells count="10">
    <mergeCell ref="L1:M1"/>
    <mergeCell ref="N1:O1"/>
    <mergeCell ref="P1:Q1"/>
    <mergeCell ref="R1:S1"/>
    <mergeCell ref="A1:A2"/>
    <mergeCell ref="B1:B2"/>
    <mergeCell ref="C1:E1"/>
    <mergeCell ref="F1:G1"/>
    <mergeCell ref="H1:I1"/>
    <mergeCell ref="J1:K1"/>
  </mergeCells>
  <pageMargins left="0.78740157499999996" right="0.78740157499999996" top="0.984251969" bottom="0.984251969" header="0.4921259845" footer="0.4921259845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92055A-D5BC-456A-87C6-2F81A77162BF}">
  <sheetPr codeName="Feuil10"/>
  <dimension ref="A1:S176"/>
  <sheetViews>
    <sheetView showGridLines="0" workbookViewId="0">
      <selection activeCell="E6" sqref="E6"/>
    </sheetView>
  </sheetViews>
  <sheetFormatPr baseColWidth="10" defaultRowHeight="14.4"/>
  <cols>
    <col min="1" max="1" width="6.296875" style="1" bestFit="1" customWidth="1"/>
    <col min="2" max="2" width="21.19921875" style="1" bestFit="1" customWidth="1"/>
    <col min="3" max="5" width="4.09765625" style="1" customWidth="1"/>
    <col min="6" max="7" width="3.5" style="1" customWidth="1"/>
    <col min="8" max="9" width="3.69921875" style="1" customWidth="1"/>
    <col min="10" max="10" width="3.5" style="1" customWidth="1"/>
    <col min="11" max="11" width="2.69921875" style="1" customWidth="1"/>
    <col min="12" max="12" width="3.3984375" style="1" customWidth="1"/>
    <col min="13" max="13" width="2.59765625" style="1" customWidth="1"/>
    <col min="14" max="14" width="3.3984375" style="1" customWidth="1"/>
    <col min="15" max="15" width="2.59765625" style="1" customWidth="1"/>
    <col min="16" max="16" width="4.09765625" style="1" customWidth="1"/>
    <col min="17" max="17" width="3.3984375" style="1" customWidth="1"/>
    <col min="18" max="18" width="4.09765625" style="1" customWidth="1"/>
    <col min="19" max="19" width="3.3984375" style="1" customWidth="1"/>
    <col min="20" max="256" width="11" style="1"/>
    <col min="257" max="257" width="5.59765625" style="1" customWidth="1"/>
    <col min="258" max="258" width="21.19921875" style="1" bestFit="1" customWidth="1"/>
    <col min="259" max="261" width="4.09765625" style="1" customWidth="1"/>
    <col min="262" max="263" width="3.5" style="1" customWidth="1"/>
    <col min="264" max="265" width="3.69921875" style="1" customWidth="1"/>
    <col min="266" max="266" width="3.5" style="1" customWidth="1"/>
    <col min="267" max="267" width="2.69921875" style="1" customWidth="1"/>
    <col min="268" max="268" width="3.3984375" style="1" customWidth="1"/>
    <col min="269" max="269" width="2.59765625" style="1" customWidth="1"/>
    <col min="270" max="270" width="3.3984375" style="1" customWidth="1"/>
    <col min="271" max="271" width="2.59765625" style="1" customWidth="1"/>
    <col min="272" max="272" width="4.09765625" style="1" customWidth="1"/>
    <col min="273" max="273" width="3.3984375" style="1" customWidth="1"/>
    <col min="274" max="274" width="4.09765625" style="1" customWidth="1"/>
    <col min="275" max="275" width="3.3984375" style="1" customWidth="1"/>
    <col min="276" max="512" width="11" style="1"/>
    <col min="513" max="513" width="5.59765625" style="1" customWidth="1"/>
    <col min="514" max="514" width="21.19921875" style="1" bestFit="1" customWidth="1"/>
    <col min="515" max="517" width="4.09765625" style="1" customWidth="1"/>
    <col min="518" max="519" width="3.5" style="1" customWidth="1"/>
    <col min="520" max="521" width="3.69921875" style="1" customWidth="1"/>
    <col min="522" max="522" width="3.5" style="1" customWidth="1"/>
    <col min="523" max="523" width="2.69921875" style="1" customWidth="1"/>
    <col min="524" max="524" width="3.3984375" style="1" customWidth="1"/>
    <col min="525" max="525" width="2.59765625" style="1" customWidth="1"/>
    <col min="526" max="526" width="3.3984375" style="1" customWidth="1"/>
    <col min="527" max="527" width="2.59765625" style="1" customWidth="1"/>
    <col min="528" max="528" width="4.09765625" style="1" customWidth="1"/>
    <col min="529" max="529" width="3.3984375" style="1" customWidth="1"/>
    <col min="530" max="530" width="4.09765625" style="1" customWidth="1"/>
    <col min="531" max="531" width="3.3984375" style="1" customWidth="1"/>
    <col min="532" max="768" width="11" style="1"/>
    <col min="769" max="769" width="5.59765625" style="1" customWidth="1"/>
    <col min="770" max="770" width="21.19921875" style="1" bestFit="1" customWidth="1"/>
    <col min="771" max="773" width="4.09765625" style="1" customWidth="1"/>
    <col min="774" max="775" width="3.5" style="1" customWidth="1"/>
    <col min="776" max="777" width="3.69921875" style="1" customWidth="1"/>
    <col min="778" max="778" width="3.5" style="1" customWidth="1"/>
    <col min="779" max="779" width="2.69921875" style="1" customWidth="1"/>
    <col min="780" max="780" width="3.3984375" style="1" customWidth="1"/>
    <col min="781" max="781" width="2.59765625" style="1" customWidth="1"/>
    <col min="782" max="782" width="3.3984375" style="1" customWidth="1"/>
    <col min="783" max="783" width="2.59765625" style="1" customWidth="1"/>
    <col min="784" max="784" width="4.09765625" style="1" customWidth="1"/>
    <col min="785" max="785" width="3.3984375" style="1" customWidth="1"/>
    <col min="786" max="786" width="4.09765625" style="1" customWidth="1"/>
    <col min="787" max="787" width="3.3984375" style="1" customWidth="1"/>
    <col min="788" max="1024" width="11" style="1"/>
    <col min="1025" max="1025" width="5.59765625" style="1" customWidth="1"/>
    <col min="1026" max="1026" width="21.19921875" style="1" bestFit="1" customWidth="1"/>
    <col min="1027" max="1029" width="4.09765625" style="1" customWidth="1"/>
    <col min="1030" max="1031" width="3.5" style="1" customWidth="1"/>
    <col min="1032" max="1033" width="3.69921875" style="1" customWidth="1"/>
    <col min="1034" max="1034" width="3.5" style="1" customWidth="1"/>
    <col min="1035" max="1035" width="2.69921875" style="1" customWidth="1"/>
    <col min="1036" max="1036" width="3.3984375" style="1" customWidth="1"/>
    <col min="1037" max="1037" width="2.59765625" style="1" customWidth="1"/>
    <col min="1038" max="1038" width="3.3984375" style="1" customWidth="1"/>
    <col min="1039" max="1039" width="2.59765625" style="1" customWidth="1"/>
    <col min="1040" max="1040" width="4.09765625" style="1" customWidth="1"/>
    <col min="1041" max="1041" width="3.3984375" style="1" customWidth="1"/>
    <col min="1042" max="1042" width="4.09765625" style="1" customWidth="1"/>
    <col min="1043" max="1043" width="3.3984375" style="1" customWidth="1"/>
    <col min="1044" max="1280" width="11" style="1"/>
    <col min="1281" max="1281" width="5.59765625" style="1" customWidth="1"/>
    <col min="1282" max="1282" width="21.19921875" style="1" bestFit="1" customWidth="1"/>
    <col min="1283" max="1285" width="4.09765625" style="1" customWidth="1"/>
    <col min="1286" max="1287" width="3.5" style="1" customWidth="1"/>
    <col min="1288" max="1289" width="3.69921875" style="1" customWidth="1"/>
    <col min="1290" max="1290" width="3.5" style="1" customWidth="1"/>
    <col min="1291" max="1291" width="2.69921875" style="1" customWidth="1"/>
    <col min="1292" max="1292" width="3.3984375" style="1" customWidth="1"/>
    <col min="1293" max="1293" width="2.59765625" style="1" customWidth="1"/>
    <col min="1294" max="1294" width="3.3984375" style="1" customWidth="1"/>
    <col min="1295" max="1295" width="2.59765625" style="1" customWidth="1"/>
    <col min="1296" max="1296" width="4.09765625" style="1" customWidth="1"/>
    <col min="1297" max="1297" width="3.3984375" style="1" customWidth="1"/>
    <col min="1298" max="1298" width="4.09765625" style="1" customWidth="1"/>
    <col min="1299" max="1299" width="3.3984375" style="1" customWidth="1"/>
    <col min="1300" max="1536" width="11" style="1"/>
    <col min="1537" max="1537" width="5.59765625" style="1" customWidth="1"/>
    <col min="1538" max="1538" width="21.19921875" style="1" bestFit="1" customWidth="1"/>
    <col min="1539" max="1541" width="4.09765625" style="1" customWidth="1"/>
    <col min="1542" max="1543" width="3.5" style="1" customWidth="1"/>
    <col min="1544" max="1545" width="3.69921875" style="1" customWidth="1"/>
    <col min="1546" max="1546" width="3.5" style="1" customWidth="1"/>
    <col min="1547" max="1547" width="2.69921875" style="1" customWidth="1"/>
    <col min="1548" max="1548" width="3.3984375" style="1" customWidth="1"/>
    <col min="1549" max="1549" width="2.59765625" style="1" customWidth="1"/>
    <col min="1550" max="1550" width="3.3984375" style="1" customWidth="1"/>
    <col min="1551" max="1551" width="2.59765625" style="1" customWidth="1"/>
    <col min="1552" max="1552" width="4.09765625" style="1" customWidth="1"/>
    <col min="1553" max="1553" width="3.3984375" style="1" customWidth="1"/>
    <col min="1554" max="1554" width="4.09765625" style="1" customWidth="1"/>
    <col min="1555" max="1555" width="3.3984375" style="1" customWidth="1"/>
    <col min="1556" max="1792" width="11" style="1"/>
    <col min="1793" max="1793" width="5.59765625" style="1" customWidth="1"/>
    <col min="1794" max="1794" width="21.19921875" style="1" bestFit="1" customWidth="1"/>
    <col min="1795" max="1797" width="4.09765625" style="1" customWidth="1"/>
    <col min="1798" max="1799" width="3.5" style="1" customWidth="1"/>
    <col min="1800" max="1801" width="3.69921875" style="1" customWidth="1"/>
    <col min="1802" max="1802" width="3.5" style="1" customWidth="1"/>
    <col min="1803" max="1803" width="2.69921875" style="1" customWidth="1"/>
    <col min="1804" max="1804" width="3.3984375" style="1" customWidth="1"/>
    <col min="1805" max="1805" width="2.59765625" style="1" customWidth="1"/>
    <col min="1806" max="1806" width="3.3984375" style="1" customWidth="1"/>
    <col min="1807" max="1807" width="2.59765625" style="1" customWidth="1"/>
    <col min="1808" max="1808" width="4.09765625" style="1" customWidth="1"/>
    <col min="1809" max="1809" width="3.3984375" style="1" customWidth="1"/>
    <col min="1810" max="1810" width="4.09765625" style="1" customWidth="1"/>
    <col min="1811" max="1811" width="3.3984375" style="1" customWidth="1"/>
    <col min="1812" max="2048" width="11" style="1"/>
    <col min="2049" max="2049" width="5.59765625" style="1" customWidth="1"/>
    <col min="2050" max="2050" width="21.19921875" style="1" bestFit="1" customWidth="1"/>
    <col min="2051" max="2053" width="4.09765625" style="1" customWidth="1"/>
    <col min="2054" max="2055" width="3.5" style="1" customWidth="1"/>
    <col min="2056" max="2057" width="3.69921875" style="1" customWidth="1"/>
    <col min="2058" max="2058" width="3.5" style="1" customWidth="1"/>
    <col min="2059" max="2059" width="2.69921875" style="1" customWidth="1"/>
    <col min="2060" max="2060" width="3.3984375" style="1" customWidth="1"/>
    <col min="2061" max="2061" width="2.59765625" style="1" customWidth="1"/>
    <col min="2062" max="2062" width="3.3984375" style="1" customWidth="1"/>
    <col min="2063" max="2063" width="2.59765625" style="1" customWidth="1"/>
    <col min="2064" max="2064" width="4.09765625" style="1" customWidth="1"/>
    <col min="2065" max="2065" width="3.3984375" style="1" customWidth="1"/>
    <col min="2066" max="2066" width="4.09765625" style="1" customWidth="1"/>
    <col min="2067" max="2067" width="3.3984375" style="1" customWidth="1"/>
    <col min="2068" max="2304" width="11" style="1"/>
    <col min="2305" max="2305" width="5.59765625" style="1" customWidth="1"/>
    <col min="2306" max="2306" width="21.19921875" style="1" bestFit="1" customWidth="1"/>
    <col min="2307" max="2309" width="4.09765625" style="1" customWidth="1"/>
    <col min="2310" max="2311" width="3.5" style="1" customWidth="1"/>
    <col min="2312" max="2313" width="3.69921875" style="1" customWidth="1"/>
    <col min="2314" max="2314" width="3.5" style="1" customWidth="1"/>
    <col min="2315" max="2315" width="2.69921875" style="1" customWidth="1"/>
    <col min="2316" max="2316" width="3.3984375" style="1" customWidth="1"/>
    <col min="2317" max="2317" width="2.59765625" style="1" customWidth="1"/>
    <col min="2318" max="2318" width="3.3984375" style="1" customWidth="1"/>
    <col min="2319" max="2319" width="2.59765625" style="1" customWidth="1"/>
    <col min="2320" max="2320" width="4.09765625" style="1" customWidth="1"/>
    <col min="2321" max="2321" width="3.3984375" style="1" customWidth="1"/>
    <col min="2322" max="2322" width="4.09765625" style="1" customWidth="1"/>
    <col min="2323" max="2323" width="3.3984375" style="1" customWidth="1"/>
    <col min="2324" max="2560" width="11" style="1"/>
    <col min="2561" max="2561" width="5.59765625" style="1" customWidth="1"/>
    <col min="2562" max="2562" width="21.19921875" style="1" bestFit="1" customWidth="1"/>
    <col min="2563" max="2565" width="4.09765625" style="1" customWidth="1"/>
    <col min="2566" max="2567" width="3.5" style="1" customWidth="1"/>
    <col min="2568" max="2569" width="3.69921875" style="1" customWidth="1"/>
    <col min="2570" max="2570" width="3.5" style="1" customWidth="1"/>
    <col min="2571" max="2571" width="2.69921875" style="1" customWidth="1"/>
    <col min="2572" max="2572" width="3.3984375" style="1" customWidth="1"/>
    <col min="2573" max="2573" width="2.59765625" style="1" customWidth="1"/>
    <col min="2574" max="2574" width="3.3984375" style="1" customWidth="1"/>
    <col min="2575" max="2575" width="2.59765625" style="1" customWidth="1"/>
    <col min="2576" max="2576" width="4.09765625" style="1" customWidth="1"/>
    <col min="2577" max="2577" width="3.3984375" style="1" customWidth="1"/>
    <col min="2578" max="2578" width="4.09765625" style="1" customWidth="1"/>
    <col min="2579" max="2579" width="3.3984375" style="1" customWidth="1"/>
    <col min="2580" max="2816" width="11" style="1"/>
    <col min="2817" max="2817" width="5.59765625" style="1" customWidth="1"/>
    <col min="2818" max="2818" width="21.19921875" style="1" bestFit="1" customWidth="1"/>
    <col min="2819" max="2821" width="4.09765625" style="1" customWidth="1"/>
    <col min="2822" max="2823" width="3.5" style="1" customWidth="1"/>
    <col min="2824" max="2825" width="3.69921875" style="1" customWidth="1"/>
    <col min="2826" max="2826" width="3.5" style="1" customWidth="1"/>
    <col min="2827" max="2827" width="2.69921875" style="1" customWidth="1"/>
    <col min="2828" max="2828" width="3.3984375" style="1" customWidth="1"/>
    <col min="2829" max="2829" width="2.59765625" style="1" customWidth="1"/>
    <col min="2830" max="2830" width="3.3984375" style="1" customWidth="1"/>
    <col min="2831" max="2831" width="2.59765625" style="1" customWidth="1"/>
    <col min="2832" max="2832" width="4.09765625" style="1" customWidth="1"/>
    <col min="2833" max="2833" width="3.3984375" style="1" customWidth="1"/>
    <col min="2834" max="2834" width="4.09765625" style="1" customWidth="1"/>
    <col min="2835" max="2835" width="3.3984375" style="1" customWidth="1"/>
    <col min="2836" max="3072" width="11" style="1"/>
    <col min="3073" max="3073" width="5.59765625" style="1" customWidth="1"/>
    <col min="3074" max="3074" width="21.19921875" style="1" bestFit="1" customWidth="1"/>
    <col min="3075" max="3077" width="4.09765625" style="1" customWidth="1"/>
    <col min="3078" max="3079" width="3.5" style="1" customWidth="1"/>
    <col min="3080" max="3081" width="3.69921875" style="1" customWidth="1"/>
    <col min="3082" max="3082" width="3.5" style="1" customWidth="1"/>
    <col min="3083" max="3083" width="2.69921875" style="1" customWidth="1"/>
    <col min="3084" max="3084" width="3.3984375" style="1" customWidth="1"/>
    <col min="3085" max="3085" width="2.59765625" style="1" customWidth="1"/>
    <col min="3086" max="3086" width="3.3984375" style="1" customWidth="1"/>
    <col min="3087" max="3087" width="2.59765625" style="1" customWidth="1"/>
    <col min="3088" max="3088" width="4.09765625" style="1" customWidth="1"/>
    <col min="3089" max="3089" width="3.3984375" style="1" customWidth="1"/>
    <col min="3090" max="3090" width="4.09765625" style="1" customWidth="1"/>
    <col min="3091" max="3091" width="3.3984375" style="1" customWidth="1"/>
    <col min="3092" max="3328" width="11" style="1"/>
    <col min="3329" max="3329" width="5.59765625" style="1" customWidth="1"/>
    <col min="3330" max="3330" width="21.19921875" style="1" bestFit="1" customWidth="1"/>
    <col min="3331" max="3333" width="4.09765625" style="1" customWidth="1"/>
    <col min="3334" max="3335" width="3.5" style="1" customWidth="1"/>
    <col min="3336" max="3337" width="3.69921875" style="1" customWidth="1"/>
    <col min="3338" max="3338" width="3.5" style="1" customWidth="1"/>
    <col min="3339" max="3339" width="2.69921875" style="1" customWidth="1"/>
    <col min="3340" max="3340" width="3.3984375" style="1" customWidth="1"/>
    <col min="3341" max="3341" width="2.59765625" style="1" customWidth="1"/>
    <col min="3342" max="3342" width="3.3984375" style="1" customWidth="1"/>
    <col min="3343" max="3343" width="2.59765625" style="1" customWidth="1"/>
    <col min="3344" max="3344" width="4.09765625" style="1" customWidth="1"/>
    <col min="3345" max="3345" width="3.3984375" style="1" customWidth="1"/>
    <col min="3346" max="3346" width="4.09765625" style="1" customWidth="1"/>
    <col min="3347" max="3347" width="3.3984375" style="1" customWidth="1"/>
    <col min="3348" max="3584" width="11" style="1"/>
    <col min="3585" max="3585" width="5.59765625" style="1" customWidth="1"/>
    <col min="3586" max="3586" width="21.19921875" style="1" bestFit="1" customWidth="1"/>
    <col min="3587" max="3589" width="4.09765625" style="1" customWidth="1"/>
    <col min="3590" max="3591" width="3.5" style="1" customWidth="1"/>
    <col min="3592" max="3593" width="3.69921875" style="1" customWidth="1"/>
    <col min="3594" max="3594" width="3.5" style="1" customWidth="1"/>
    <col min="3595" max="3595" width="2.69921875" style="1" customWidth="1"/>
    <col min="3596" max="3596" width="3.3984375" style="1" customWidth="1"/>
    <col min="3597" max="3597" width="2.59765625" style="1" customWidth="1"/>
    <col min="3598" max="3598" width="3.3984375" style="1" customWidth="1"/>
    <col min="3599" max="3599" width="2.59765625" style="1" customWidth="1"/>
    <col min="3600" max="3600" width="4.09765625" style="1" customWidth="1"/>
    <col min="3601" max="3601" width="3.3984375" style="1" customWidth="1"/>
    <col min="3602" max="3602" width="4.09765625" style="1" customWidth="1"/>
    <col min="3603" max="3603" width="3.3984375" style="1" customWidth="1"/>
    <col min="3604" max="3840" width="11" style="1"/>
    <col min="3841" max="3841" width="5.59765625" style="1" customWidth="1"/>
    <col min="3842" max="3842" width="21.19921875" style="1" bestFit="1" customWidth="1"/>
    <col min="3843" max="3845" width="4.09765625" style="1" customWidth="1"/>
    <col min="3846" max="3847" width="3.5" style="1" customWidth="1"/>
    <col min="3848" max="3849" width="3.69921875" style="1" customWidth="1"/>
    <col min="3850" max="3850" width="3.5" style="1" customWidth="1"/>
    <col min="3851" max="3851" width="2.69921875" style="1" customWidth="1"/>
    <col min="3852" max="3852" width="3.3984375" style="1" customWidth="1"/>
    <col min="3853" max="3853" width="2.59765625" style="1" customWidth="1"/>
    <col min="3854" max="3854" width="3.3984375" style="1" customWidth="1"/>
    <col min="3855" max="3855" width="2.59765625" style="1" customWidth="1"/>
    <col min="3856" max="3856" width="4.09765625" style="1" customWidth="1"/>
    <col min="3857" max="3857" width="3.3984375" style="1" customWidth="1"/>
    <col min="3858" max="3858" width="4.09765625" style="1" customWidth="1"/>
    <col min="3859" max="3859" width="3.3984375" style="1" customWidth="1"/>
    <col min="3860" max="4096" width="11" style="1"/>
    <col min="4097" max="4097" width="5.59765625" style="1" customWidth="1"/>
    <col min="4098" max="4098" width="21.19921875" style="1" bestFit="1" customWidth="1"/>
    <col min="4099" max="4101" width="4.09765625" style="1" customWidth="1"/>
    <col min="4102" max="4103" width="3.5" style="1" customWidth="1"/>
    <col min="4104" max="4105" width="3.69921875" style="1" customWidth="1"/>
    <col min="4106" max="4106" width="3.5" style="1" customWidth="1"/>
    <col min="4107" max="4107" width="2.69921875" style="1" customWidth="1"/>
    <col min="4108" max="4108" width="3.3984375" style="1" customWidth="1"/>
    <col min="4109" max="4109" width="2.59765625" style="1" customWidth="1"/>
    <col min="4110" max="4110" width="3.3984375" style="1" customWidth="1"/>
    <col min="4111" max="4111" width="2.59765625" style="1" customWidth="1"/>
    <col min="4112" max="4112" width="4.09765625" style="1" customWidth="1"/>
    <col min="4113" max="4113" width="3.3984375" style="1" customWidth="1"/>
    <col min="4114" max="4114" width="4.09765625" style="1" customWidth="1"/>
    <col min="4115" max="4115" width="3.3984375" style="1" customWidth="1"/>
    <col min="4116" max="4352" width="11" style="1"/>
    <col min="4353" max="4353" width="5.59765625" style="1" customWidth="1"/>
    <col min="4354" max="4354" width="21.19921875" style="1" bestFit="1" customWidth="1"/>
    <col min="4355" max="4357" width="4.09765625" style="1" customWidth="1"/>
    <col min="4358" max="4359" width="3.5" style="1" customWidth="1"/>
    <col min="4360" max="4361" width="3.69921875" style="1" customWidth="1"/>
    <col min="4362" max="4362" width="3.5" style="1" customWidth="1"/>
    <col min="4363" max="4363" width="2.69921875" style="1" customWidth="1"/>
    <col min="4364" max="4364" width="3.3984375" style="1" customWidth="1"/>
    <col min="4365" max="4365" width="2.59765625" style="1" customWidth="1"/>
    <col min="4366" max="4366" width="3.3984375" style="1" customWidth="1"/>
    <col min="4367" max="4367" width="2.59765625" style="1" customWidth="1"/>
    <col min="4368" max="4368" width="4.09765625" style="1" customWidth="1"/>
    <col min="4369" max="4369" width="3.3984375" style="1" customWidth="1"/>
    <col min="4370" max="4370" width="4.09765625" style="1" customWidth="1"/>
    <col min="4371" max="4371" width="3.3984375" style="1" customWidth="1"/>
    <col min="4372" max="4608" width="11" style="1"/>
    <col min="4609" max="4609" width="5.59765625" style="1" customWidth="1"/>
    <col min="4610" max="4610" width="21.19921875" style="1" bestFit="1" customWidth="1"/>
    <col min="4611" max="4613" width="4.09765625" style="1" customWidth="1"/>
    <col min="4614" max="4615" width="3.5" style="1" customWidth="1"/>
    <col min="4616" max="4617" width="3.69921875" style="1" customWidth="1"/>
    <col min="4618" max="4618" width="3.5" style="1" customWidth="1"/>
    <col min="4619" max="4619" width="2.69921875" style="1" customWidth="1"/>
    <col min="4620" max="4620" width="3.3984375" style="1" customWidth="1"/>
    <col min="4621" max="4621" width="2.59765625" style="1" customWidth="1"/>
    <col min="4622" max="4622" width="3.3984375" style="1" customWidth="1"/>
    <col min="4623" max="4623" width="2.59765625" style="1" customWidth="1"/>
    <col min="4624" max="4624" width="4.09765625" style="1" customWidth="1"/>
    <col min="4625" max="4625" width="3.3984375" style="1" customWidth="1"/>
    <col min="4626" max="4626" width="4.09765625" style="1" customWidth="1"/>
    <col min="4627" max="4627" width="3.3984375" style="1" customWidth="1"/>
    <col min="4628" max="4864" width="11" style="1"/>
    <col min="4865" max="4865" width="5.59765625" style="1" customWidth="1"/>
    <col min="4866" max="4866" width="21.19921875" style="1" bestFit="1" customWidth="1"/>
    <col min="4867" max="4869" width="4.09765625" style="1" customWidth="1"/>
    <col min="4870" max="4871" width="3.5" style="1" customWidth="1"/>
    <col min="4872" max="4873" width="3.69921875" style="1" customWidth="1"/>
    <col min="4874" max="4874" width="3.5" style="1" customWidth="1"/>
    <col min="4875" max="4875" width="2.69921875" style="1" customWidth="1"/>
    <col min="4876" max="4876" width="3.3984375" style="1" customWidth="1"/>
    <col min="4877" max="4877" width="2.59765625" style="1" customWidth="1"/>
    <col min="4878" max="4878" width="3.3984375" style="1" customWidth="1"/>
    <col min="4879" max="4879" width="2.59765625" style="1" customWidth="1"/>
    <col min="4880" max="4880" width="4.09765625" style="1" customWidth="1"/>
    <col min="4881" max="4881" width="3.3984375" style="1" customWidth="1"/>
    <col min="4882" max="4882" width="4.09765625" style="1" customWidth="1"/>
    <col min="4883" max="4883" width="3.3984375" style="1" customWidth="1"/>
    <col min="4884" max="5120" width="11" style="1"/>
    <col min="5121" max="5121" width="5.59765625" style="1" customWidth="1"/>
    <col min="5122" max="5122" width="21.19921875" style="1" bestFit="1" customWidth="1"/>
    <col min="5123" max="5125" width="4.09765625" style="1" customWidth="1"/>
    <col min="5126" max="5127" width="3.5" style="1" customWidth="1"/>
    <col min="5128" max="5129" width="3.69921875" style="1" customWidth="1"/>
    <col min="5130" max="5130" width="3.5" style="1" customWidth="1"/>
    <col min="5131" max="5131" width="2.69921875" style="1" customWidth="1"/>
    <col min="5132" max="5132" width="3.3984375" style="1" customWidth="1"/>
    <col min="5133" max="5133" width="2.59765625" style="1" customWidth="1"/>
    <col min="5134" max="5134" width="3.3984375" style="1" customWidth="1"/>
    <col min="5135" max="5135" width="2.59765625" style="1" customWidth="1"/>
    <col min="5136" max="5136" width="4.09765625" style="1" customWidth="1"/>
    <col min="5137" max="5137" width="3.3984375" style="1" customWidth="1"/>
    <col min="5138" max="5138" width="4.09765625" style="1" customWidth="1"/>
    <col min="5139" max="5139" width="3.3984375" style="1" customWidth="1"/>
    <col min="5140" max="5376" width="11" style="1"/>
    <col min="5377" max="5377" width="5.59765625" style="1" customWidth="1"/>
    <col min="5378" max="5378" width="21.19921875" style="1" bestFit="1" customWidth="1"/>
    <col min="5379" max="5381" width="4.09765625" style="1" customWidth="1"/>
    <col min="5382" max="5383" width="3.5" style="1" customWidth="1"/>
    <col min="5384" max="5385" width="3.69921875" style="1" customWidth="1"/>
    <col min="5386" max="5386" width="3.5" style="1" customWidth="1"/>
    <col min="5387" max="5387" width="2.69921875" style="1" customWidth="1"/>
    <col min="5388" max="5388" width="3.3984375" style="1" customWidth="1"/>
    <col min="5389" max="5389" width="2.59765625" style="1" customWidth="1"/>
    <col min="5390" max="5390" width="3.3984375" style="1" customWidth="1"/>
    <col min="5391" max="5391" width="2.59765625" style="1" customWidth="1"/>
    <col min="5392" max="5392" width="4.09765625" style="1" customWidth="1"/>
    <col min="5393" max="5393" width="3.3984375" style="1" customWidth="1"/>
    <col min="5394" max="5394" width="4.09765625" style="1" customWidth="1"/>
    <col min="5395" max="5395" width="3.3984375" style="1" customWidth="1"/>
    <col min="5396" max="5632" width="11" style="1"/>
    <col min="5633" max="5633" width="5.59765625" style="1" customWidth="1"/>
    <col min="5634" max="5634" width="21.19921875" style="1" bestFit="1" customWidth="1"/>
    <col min="5635" max="5637" width="4.09765625" style="1" customWidth="1"/>
    <col min="5638" max="5639" width="3.5" style="1" customWidth="1"/>
    <col min="5640" max="5641" width="3.69921875" style="1" customWidth="1"/>
    <col min="5642" max="5642" width="3.5" style="1" customWidth="1"/>
    <col min="5643" max="5643" width="2.69921875" style="1" customWidth="1"/>
    <col min="5644" max="5644" width="3.3984375" style="1" customWidth="1"/>
    <col min="5645" max="5645" width="2.59765625" style="1" customWidth="1"/>
    <col min="5646" max="5646" width="3.3984375" style="1" customWidth="1"/>
    <col min="5647" max="5647" width="2.59765625" style="1" customWidth="1"/>
    <col min="5648" max="5648" width="4.09765625" style="1" customWidth="1"/>
    <col min="5649" max="5649" width="3.3984375" style="1" customWidth="1"/>
    <col min="5650" max="5650" width="4.09765625" style="1" customWidth="1"/>
    <col min="5651" max="5651" width="3.3984375" style="1" customWidth="1"/>
    <col min="5652" max="5888" width="11" style="1"/>
    <col min="5889" max="5889" width="5.59765625" style="1" customWidth="1"/>
    <col min="5890" max="5890" width="21.19921875" style="1" bestFit="1" customWidth="1"/>
    <col min="5891" max="5893" width="4.09765625" style="1" customWidth="1"/>
    <col min="5894" max="5895" width="3.5" style="1" customWidth="1"/>
    <col min="5896" max="5897" width="3.69921875" style="1" customWidth="1"/>
    <col min="5898" max="5898" width="3.5" style="1" customWidth="1"/>
    <col min="5899" max="5899" width="2.69921875" style="1" customWidth="1"/>
    <col min="5900" max="5900" width="3.3984375" style="1" customWidth="1"/>
    <col min="5901" max="5901" width="2.59765625" style="1" customWidth="1"/>
    <col min="5902" max="5902" width="3.3984375" style="1" customWidth="1"/>
    <col min="5903" max="5903" width="2.59765625" style="1" customWidth="1"/>
    <col min="5904" max="5904" width="4.09765625" style="1" customWidth="1"/>
    <col min="5905" max="5905" width="3.3984375" style="1" customWidth="1"/>
    <col min="5906" max="5906" width="4.09765625" style="1" customWidth="1"/>
    <col min="5907" max="5907" width="3.3984375" style="1" customWidth="1"/>
    <col min="5908" max="6144" width="11" style="1"/>
    <col min="6145" max="6145" width="5.59765625" style="1" customWidth="1"/>
    <col min="6146" max="6146" width="21.19921875" style="1" bestFit="1" customWidth="1"/>
    <col min="6147" max="6149" width="4.09765625" style="1" customWidth="1"/>
    <col min="6150" max="6151" width="3.5" style="1" customWidth="1"/>
    <col min="6152" max="6153" width="3.69921875" style="1" customWidth="1"/>
    <col min="6154" max="6154" width="3.5" style="1" customWidth="1"/>
    <col min="6155" max="6155" width="2.69921875" style="1" customWidth="1"/>
    <col min="6156" max="6156" width="3.3984375" style="1" customWidth="1"/>
    <col min="6157" max="6157" width="2.59765625" style="1" customWidth="1"/>
    <col min="6158" max="6158" width="3.3984375" style="1" customWidth="1"/>
    <col min="6159" max="6159" width="2.59765625" style="1" customWidth="1"/>
    <col min="6160" max="6160" width="4.09765625" style="1" customWidth="1"/>
    <col min="6161" max="6161" width="3.3984375" style="1" customWidth="1"/>
    <col min="6162" max="6162" width="4.09765625" style="1" customWidth="1"/>
    <col min="6163" max="6163" width="3.3984375" style="1" customWidth="1"/>
    <col min="6164" max="6400" width="11" style="1"/>
    <col min="6401" max="6401" width="5.59765625" style="1" customWidth="1"/>
    <col min="6402" max="6402" width="21.19921875" style="1" bestFit="1" customWidth="1"/>
    <col min="6403" max="6405" width="4.09765625" style="1" customWidth="1"/>
    <col min="6406" max="6407" width="3.5" style="1" customWidth="1"/>
    <col min="6408" max="6409" width="3.69921875" style="1" customWidth="1"/>
    <col min="6410" max="6410" width="3.5" style="1" customWidth="1"/>
    <col min="6411" max="6411" width="2.69921875" style="1" customWidth="1"/>
    <col min="6412" max="6412" width="3.3984375" style="1" customWidth="1"/>
    <col min="6413" max="6413" width="2.59765625" style="1" customWidth="1"/>
    <col min="6414" max="6414" width="3.3984375" style="1" customWidth="1"/>
    <col min="6415" max="6415" width="2.59765625" style="1" customWidth="1"/>
    <col min="6416" max="6416" width="4.09765625" style="1" customWidth="1"/>
    <col min="6417" max="6417" width="3.3984375" style="1" customWidth="1"/>
    <col min="6418" max="6418" width="4.09765625" style="1" customWidth="1"/>
    <col min="6419" max="6419" width="3.3984375" style="1" customWidth="1"/>
    <col min="6420" max="6656" width="11" style="1"/>
    <col min="6657" max="6657" width="5.59765625" style="1" customWidth="1"/>
    <col min="6658" max="6658" width="21.19921875" style="1" bestFit="1" customWidth="1"/>
    <col min="6659" max="6661" width="4.09765625" style="1" customWidth="1"/>
    <col min="6662" max="6663" width="3.5" style="1" customWidth="1"/>
    <col min="6664" max="6665" width="3.69921875" style="1" customWidth="1"/>
    <col min="6666" max="6666" width="3.5" style="1" customWidth="1"/>
    <col min="6667" max="6667" width="2.69921875" style="1" customWidth="1"/>
    <col min="6668" max="6668" width="3.3984375" style="1" customWidth="1"/>
    <col min="6669" max="6669" width="2.59765625" style="1" customWidth="1"/>
    <col min="6670" max="6670" width="3.3984375" style="1" customWidth="1"/>
    <col min="6671" max="6671" width="2.59765625" style="1" customWidth="1"/>
    <col min="6672" max="6672" width="4.09765625" style="1" customWidth="1"/>
    <col min="6673" max="6673" width="3.3984375" style="1" customWidth="1"/>
    <col min="6674" max="6674" width="4.09765625" style="1" customWidth="1"/>
    <col min="6675" max="6675" width="3.3984375" style="1" customWidth="1"/>
    <col min="6676" max="6912" width="11" style="1"/>
    <col min="6913" max="6913" width="5.59765625" style="1" customWidth="1"/>
    <col min="6914" max="6914" width="21.19921875" style="1" bestFit="1" customWidth="1"/>
    <col min="6915" max="6917" width="4.09765625" style="1" customWidth="1"/>
    <col min="6918" max="6919" width="3.5" style="1" customWidth="1"/>
    <col min="6920" max="6921" width="3.69921875" style="1" customWidth="1"/>
    <col min="6922" max="6922" width="3.5" style="1" customWidth="1"/>
    <col min="6923" max="6923" width="2.69921875" style="1" customWidth="1"/>
    <col min="6924" max="6924" width="3.3984375" style="1" customWidth="1"/>
    <col min="6925" max="6925" width="2.59765625" style="1" customWidth="1"/>
    <col min="6926" max="6926" width="3.3984375" style="1" customWidth="1"/>
    <col min="6927" max="6927" width="2.59765625" style="1" customWidth="1"/>
    <col min="6928" max="6928" width="4.09765625" style="1" customWidth="1"/>
    <col min="6929" max="6929" width="3.3984375" style="1" customWidth="1"/>
    <col min="6930" max="6930" width="4.09765625" style="1" customWidth="1"/>
    <col min="6931" max="6931" width="3.3984375" style="1" customWidth="1"/>
    <col min="6932" max="7168" width="11" style="1"/>
    <col min="7169" max="7169" width="5.59765625" style="1" customWidth="1"/>
    <col min="7170" max="7170" width="21.19921875" style="1" bestFit="1" customWidth="1"/>
    <col min="7171" max="7173" width="4.09765625" style="1" customWidth="1"/>
    <col min="7174" max="7175" width="3.5" style="1" customWidth="1"/>
    <col min="7176" max="7177" width="3.69921875" style="1" customWidth="1"/>
    <col min="7178" max="7178" width="3.5" style="1" customWidth="1"/>
    <col min="7179" max="7179" width="2.69921875" style="1" customWidth="1"/>
    <col min="7180" max="7180" width="3.3984375" style="1" customWidth="1"/>
    <col min="7181" max="7181" width="2.59765625" style="1" customWidth="1"/>
    <col min="7182" max="7182" width="3.3984375" style="1" customWidth="1"/>
    <col min="7183" max="7183" width="2.59765625" style="1" customWidth="1"/>
    <col min="7184" max="7184" width="4.09765625" style="1" customWidth="1"/>
    <col min="7185" max="7185" width="3.3984375" style="1" customWidth="1"/>
    <col min="7186" max="7186" width="4.09765625" style="1" customWidth="1"/>
    <col min="7187" max="7187" width="3.3984375" style="1" customWidth="1"/>
    <col min="7188" max="7424" width="11" style="1"/>
    <col min="7425" max="7425" width="5.59765625" style="1" customWidth="1"/>
    <col min="7426" max="7426" width="21.19921875" style="1" bestFit="1" customWidth="1"/>
    <col min="7427" max="7429" width="4.09765625" style="1" customWidth="1"/>
    <col min="7430" max="7431" width="3.5" style="1" customWidth="1"/>
    <col min="7432" max="7433" width="3.69921875" style="1" customWidth="1"/>
    <col min="7434" max="7434" width="3.5" style="1" customWidth="1"/>
    <col min="7435" max="7435" width="2.69921875" style="1" customWidth="1"/>
    <col min="7436" max="7436" width="3.3984375" style="1" customWidth="1"/>
    <col min="7437" max="7437" width="2.59765625" style="1" customWidth="1"/>
    <col min="7438" max="7438" width="3.3984375" style="1" customWidth="1"/>
    <col min="7439" max="7439" width="2.59765625" style="1" customWidth="1"/>
    <col min="7440" max="7440" width="4.09765625" style="1" customWidth="1"/>
    <col min="7441" max="7441" width="3.3984375" style="1" customWidth="1"/>
    <col min="7442" max="7442" width="4.09765625" style="1" customWidth="1"/>
    <col min="7443" max="7443" width="3.3984375" style="1" customWidth="1"/>
    <col min="7444" max="7680" width="11" style="1"/>
    <col min="7681" max="7681" width="5.59765625" style="1" customWidth="1"/>
    <col min="7682" max="7682" width="21.19921875" style="1" bestFit="1" customWidth="1"/>
    <col min="7683" max="7685" width="4.09765625" style="1" customWidth="1"/>
    <col min="7686" max="7687" width="3.5" style="1" customWidth="1"/>
    <col min="7688" max="7689" width="3.69921875" style="1" customWidth="1"/>
    <col min="7690" max="7690" width="3.5" style="1" customWidth="1"/>
    <col min="7691" max="7691" width="2.69921875" style="1" customWidth="1"/>
    <col min="7692" max="7692" width="3.3984375" style="1" customWidth="1"/>
    <col min="7693" max="7693" width="2.59765625" style="1" customWidth="1"/>
    <col min="7694" max="7694" width="3.3984375" style="1" customWidth="1"/>
    <col min="7695" max="7695" width="2.59765625" style="1" customWidth="1"/>
    <col min="7696" max="7696" width="4.09765625" style="1" customWidth="1"/>
    <col min="7697" max="7697" width="3.3984375" style="1" customWidth="1"/>
    <col min="7698" max="7698" width="4.09765625" style="1" customWidth="1"/>
    <col min="7699" max="7699" width="3.3984375" style="1" customWidth="1"/>
    <col min="7700" max="7936" width="11" style="1"/>
    <col min="7937" max="7937" width="5.59765625" style="1" customWidth="1"/>
    <col min="7938" max="7938" width="21.19921875" style="1" bestFit="1" customWidth="1"/>
    <col min="7939" max="7941" width="4.09765625" style="1" customWidth="1"/>
    <col min="7942" max="7943" width="3.5" style="1" customWidth="1"/>
    <col min="7944" max="7945" width="3.69921875" style="1" customWidth="1"/>
    <col min="7946" max="7946" width="3.5" style="1" customWidth="1"/>
    <col min="7947" max="7947" width="2.69921875" style="1" customWidth="1"/>
    <col min="7948" max="7948" width="3.3984375" style="1" customWidth="1"/>
    <col min="7949" max="7949" width="2.59765625" style="1" customWidth="1"/>
    <col min="7950" max="7950" width="3.3984375" style="1" customWidth="1"/>
    <col min="7951" max="7951" width="2.59765625" style="1" customWidth="1"/>
    <col min="7952" max="7952" width="4.09765625" style="1" customWidth="1"/>
    <col min="7953" max="7953" width="3.3984375" style="1" customWidth="1"/>
    <col min="7954" max="7954" width="4.09765625" style="1" customWidth="1"/>
    <col min="7955" max="7955" width="3.3984375" style="1" customWidth="1"/>
    <col min="7956" max="8192" width="11" style="1"/>
    <col min="8193" max="8193" width="5.59765625" style="1" customWidth="1"/>
    <col min="8194" max="8194" width="21.19921875" style="1" bestFit="1" customWidth="1"/>
    <col min="8195" max="8197" width="4.09765625" style="1" customWidth="1"/>
    <col min="8198" max="8199" width="3.5" style="1" customWidth="1"/>
    <col min="8200" max="8201" width="3.69921875" style="1" customWidth="1"/>
    <col min="8202" max="8202" width="3.5" style="1" customWidth="1"/>
    <col min="8203" max="8203" width="2.69921875" style="1" customWidth="1"/>
    <col min="8204" max="8204" width="3.3984375" style="1" customWidth="1"/>
    <col min="8205" max="8205" width="2.59765625" style="1" customWidth="1"/>
    <col min="8206" max="8206" width="3.3984375" style="1" customWidth="1"/>
    <col min="8207" max="8207" width="2.59765625" style="1" customWidth="1"/>
    <col min="8208" max="8208" width="4.09765625" style="1" customWidth="1"/>
    <col min="8209" max="8209" width="3.3984375" style="1" customWidth="1"/>
    <col min="8210" max="8210" width="4.09765625" style="1" customWidth="1"/>
    <col min="8211" max="8211" width="3.3984375" style="1" customWidth="1"/>
    <col min="8212" max="8448" width="11" style="1"/>
    <col min="8449" max="8449" width="5.59765625" style="1" customWidth="1"/>
    <col min="8450" max="8450" width="21.19921875" style="1" bestFit="1" customWidth="1"/>
    <col min="8451" max="8453" width="4.09765625" style="1" customWidth="1"/>
    <col min="8454" max="8455" width="3.5" style="1" customWidth="1"/>
    <col min="8456" max="8457" width="3.69921875" style="1" customWidth="1"/>
    <col min="8458" max="8458" width="3.5" style="1" customWidth="1"/>
    <col min="8459" max="8459" width="2.69921875" style="1" customWidth="1"/>
    <col min="8460" max="8460" width="3.3984375" style="1" customWidth="1"/>
    <col min="8461" max="8461" width="2.59765625" style="1" customWidth="1"/>
    <col min="8462" max="8462" width="3.3984375" style="1" customWidth="1"/>
    <col min="8463" max="8463" width="2.59765625" style="1" customWidth="1"/>
    <col min="8464" max="8464" width="4.09765625" style="1" customWidth="1"/>
    <col min="8465" max="8465" width="3.3984375" style="1" customWidth="1"/>
    <col min="8466" max="8466" width="4.09765625" style="1" customWidth="1"/>
    <col min="8467" max="8467" width="3.3984375" style="1" customWidth="1"/>
    <col min="8468" max="8704" width="11" style="1"/>
    <col min="8705" max="8705" width="5.59765625" style="1" customWidth="1"/>
    <col min="8706" max="8706" width="21.19921875" style="1" bestFit="1" customWidth="1"/>
    <col min="8707" max="8709" width="4.09765625" style="1" customWidth="1"/>
    <col min="8710" max="8711" width="3.5" style="1" customWidth="1"/>
    <col min="8712" max="8713" width="3.69921875" style="1" customWidth="1"/>
    <col min="8714" max="8714" width="3.5" style="1" customWidth="1"/>
    <col min="8715" max="8715" width="2.69921875" style="1" customWidth="1"/>
    <col min="8716" max="8716" width="3.3984375" style="1" customWidth="1"/>
    <col min="8717" max="8717" width="2.59765625" style="1" customWidth="1"/>
    <col min="8718" max="8718" width="3.3984375" style="1" customWidth="1"/>
    <col min="8719" max="8719" width="2.59765625" style="1" customWidth="1"/>
    <col min="8720" max="8720" width="4.09765625" style="1" customWidth="1"/>
    <col min="8721" max="8721" width="3.3984375" style="1" customWidth="1"/>
    <col min="8722" max="8722" width="4.09765625" style="1" customWidth="1"/>
    <col min="8723" max="8723" width="3.3984375" style="1" customWidth="1"/>
    <col min="8724" max="8960" width="11" style="1"/>
    <col min="8961" max="8961" width="5.59765625" style="1" customWidth="1"/>
    <col min="8962" max="8962" width="21.19921875" style="1" bestFit="1" customWidth="1"/>
    <col min="8963" max="8965" width="4.09765625" style="1" customWidth="1"/>
    <col min="8966" max="8967" width="3.5" style="1" customWidth="1"/>
    <col min="8968" max="8969" width="3.69921875" style="1" customWidth="1"/>
    <col min="8970" max="8970" width="3.5" style="1" customWidth="1"/>
    <col min="8971" max="8971" width="2.69921875" style="1" customWidth="1"/>
    <col min="8972" max="8972" width="3.3984375" style="1" customWidth="1"/>
    <col min="8973" max="8973" width="2.59765625" style="1" customWidth="1"/>
    <col min="8974" max="8974" width="3.3984375" style="1" customWidth="1"/>
    <col min="8975" max="8975" width="2.59765625" style="1" customWidth="1"/>
    <col min="8976" max="8976" width="4.09765625" style="1" customWidth="1"/>
    <col min="8977" max="8977" width="3.3984375" style="1" customWidth="1"/>
    <col min="8978" max="8978" width="4.09765625" style="1" customWidth="1"/>
    <col min="8979" max="8979" width="3.3984375" style="1" customWidth="1"/>
    <col min="8980" max="9216" width="11" style="1"/>
    <col min="9217" max="9217" width="5.59765625" style="1" customWidth="1"/>
    <col min="9218" max="9218" width="21.19921875" style="1" bestFit="1" customWidth="1"/>
    <col min="9219" max="9221" width="4.09765625" style="1" customWidth="1"/>
    <col min="9222" max="9223" width="3.5" style="1" customWidth="1"/>
    <col min="9224" max="9225" width="3.69921875" style="1" customWidth="1"/>
    <col min="9226" max="9226" width="3.5" style="1" customWidth="1"/>
    <col min="9227" max="9227" width="2.69921875" style="1" customWidth="1"/>
    <col min="9228" max="9228" width="3.3984375" style="1" customWidth="1"/>
    <col min="9229" max="9229" width="2.59765625" style="1" customWidth="1"/>
    <col min="9230" max="9230" width="3.3984375" style="1" customWidth="1"/>
    <col min="9231" max="9231" width="2.59765625" style="1" customWidth="1"/>
    <col min="9232" max="9232" width="4.09765625" style="1" customWidth="1"/>
    <col min="9233" max="9233" width="3.3984375" style="1" customWidth="1"/>
    <col min="9234" max="9234" width="4.09765625" style="1" customWidth="1"/>
    <col min="9235" max="9235" width="3.3984375" style="1" customWidth="1"/>
    <col min="9236" max="9472" width="11" style="1"/>
    <col min="9473" max="9473" width="5.59765625" style="1" customWidth="1"/>
    <col min="9474" max="9474" width="21.19921875" style="1" bestFit="1" customWidth="1"/>
    <col min="9475" max="9477" width="4.09765625" style="1" customWidth="1"/>
    <col min="9478" max="9479" width="3.5" style="1" customWidth="1"/>
    <col min="9480" max="9481" width="3.69921875" style="1" customWidth="1"/>
    <col min="9482" max="9482" width="3.5" style="1" customWidth="1"/>
    <col min="9483" max="9483" width="2.69921875" style="1" customWidth="1"/>
    <col min="9484" max="9484" width="3.3984375" style="1" customWidth="1"/>
    <col min="9485" max="9485" width="2.59765625" style="1" customWidth="1"/>
    <col min="9486" max="9486" width="3.3984375" style="1" customWidth="1"/>
    <col min="9487" max="9487" width="2.59765625" style="1" customWidth="1"/>
    <col min="9488" max="9488" width="4.09765625" style="1" customWidth="1"/>
    <col min="9489" max="9489" width="3.3984375" style="1" customWidth="1"/>
    <col min="9490" max="9490" width="4.09765625" style="1" customWidth="1"/>
    <col min="9491" max="9491" width="3.3984375" style="1" customWidth="1"/>
    <col min="9492" max="9728" width="11" style="1"/>
    <col min="9729" max="9729" width="5.59765625" style="1" customWidth="1"/>
    <col min="9730" max="9730" width="21.19921875" style="1" bestFit="1" customWidth="1"/>
    <col min="9731" max="9733" width="4.09765625" style="1" customWidth="1"/>
    <col min="9734" max="9735" width="3.5" style="1" customWidth="1"/>
    <col min="9736" max="9737" width="3.69921875" style="1" customWidth="1"/>
    <col min="9738" max="9738" width="3.5" style="1" customWidth="1"/>
    <col min="9739" max="9739" width="2.69921875" style="1" customWidth="1"/>
    <col min="9740" max="9740" width="3.3984375" style="1" customWidth="1"/>
    <col min="9741" max="9741" width="2.59765625" style="1" customWidth="1"/>
    <col min="9742" max="9742" width="3.3984375" style="1" customWidth="1"/>
    <col min="9743" max="9743" width="2.59765625" style="1" customWidth="1"/>
    <col min="9744" max="9744" width="4.09765625" style="1" customWidth="1"/>
    <col min="9745" max="9745" width="3.3984375" style="1" customWidth="1"/>
    <col min="9746" max="9746" width="4.09765625" style="1" customWidth="1"/>
    <col min="9747" max="9747" width="3.3984375" style="1" customWidth="1"/>
    <col min="9748" max="9984" width="11" style="1"/>
    <col min="9985" max="9985" width="5.59765625" style="1" customWidth="1"/>
    <col min="9986" max="9986" width="21.19921875" style="1" bestFit="1" customWidth="1"/>
    <col min="9987" max="9989" width="4.09765625" style="1" customWidth="1"/>
    <col min="9990" max="9991" width="3.5" style="1" customWidth="1"/>
    <col min="9992" max="9993" width="3.69921875" style="1" customWidth="1"/>
    <col min="9994" max="9994" width="3.5" style="1" customWidth="1"/>
    <col min="9995" max="9995" width="2.69921875" style="1" customWidth="1"/>
    <col min="9996" max="9996" width="3.3984375" style="1" customWidth="1"/>
    <col min="9997" max="9997" width="2.59765625" style="1" customWidth="1"/>
    <col min="9998" max="9998" width="3.3984375" style="1" customWidth="1"/>
    <col min="9999" max="9999" width="2.59765625" style="1" customWidth="1"/>
    <col min="10000" max="10000" width="4.09765625" style="1" customWidth="1"/>
    <col min="10001" max="10001" width="3.3984375" style="1" customWidth="1"/>
    <col min="10002" max="10002" width="4.09765625" style="1" customWidth="1"/>
    <col min="10003" max="10003" width="3.3984375" style="1" customWidth="1"/>
    <col min="10004" max="10240" width="11" style="1"/>
    <col min="10241" max="10241" width="5.59765625" style="1" customWidth="1"/>
    <col min="10242" max="10242" width="21.19921875" style="1" bestFit="1" customWidth="1"/>
    <col min="10243" max="10245" width="4.09765625" style="1" customWidth="1"/>
    <col min="10246" max="10247" width="3.5" style="1" customWidth="1"/>
    <col min="10248" max="10249" width="3.69921875" style="1" customWidth="1"/>
    <col min="10250" max="10250" width="3.5" style="1" customWidth="1"/>
    <col min="10251" max="10251" width="2.69921875" style="1" customWidth="1"/>
    <col min="10252" max="10252" width="3.3984375" style="1" customWidth="1"/>
    <col min="10253" max="10253" width="2.59765625" style="1" customWidth="1"/>
    <col min="10254" max="10254" width="3.3984375" style="1" customWidth="1"/>
    <col min="10255" max="10255" width="2.59765625" style="1" customWidth="1"/>
    <col min="10256" max="10256" width="4.09765625" style="1" customWidth="1"/>
    <col min="10257" max="10257" width="3.3984375" style="1" customWidth="1"/>
    <col min="10258" max="10258" width="4.09765625" style="1" customWidth="1"/>
    <col min="10259" max="10259" width="3.3984375" style="1" customWidth="1"/>
    <col min="10260" max="10496" width="11" style="1"/>
    <col min="10497" max="10497" width="5.59765625" style="1" customWidth="1"/>
    <col min="10498" max="10498" width="21.19921875" style="1" bestFit="1" customWidth="1"/>
    <col min="10499" max="10501" width="4.09765625" style="1" customWidth="1"/>
    <col min="10502" max="10503" width="3.5" style="1" customWidth="1"/>
    <col min="10504" max="10505" width="3.69921875" style="1" customWidth="1"/>
    <col min="10506" max="10506" width="3.5" style="1" customWidth="1"/>
    <col min="10507" max="10507" width="2.69921875" style="1" customWidth="1"/>
    <col min="10508" max="10508" width="3.3984375" style="1" customWidth="1"/>
    <col min="10509" max="10509" width="2.59765625" style="1" customWidth="1"/>
    <col min="10510" max="10510" width="3.3984375" style="1" customWidth="1"/>
    <col min="10511" max="10511" width="2.59765625" style="1" customWidth="1"/>
    <col min="10512" max="10512" width="4.09765625" style="1" customWidth="1"/>
    <col min="10513" max="10513" width="3.3984375" style="1" customWidth="1"/>
    <col min="10514" max="10514" width="4.09765625" style="1" customWidth="1"/>
    <col min="10515" max="10515" width="3.3984375" style="1" customWidth="1"/>
    <col min="10516" max="10752" width="11" style="1"/>
    <col min="10753" max="10753" width="5.59765625" style="1" customWidth="1"/>
    <col min="10754" max="10754" width="21.19921875" style="1" bestFit="1" customWidth="1"/>
    <col min="10755" max="10757" width="4.09765625" style="1" customWidth="1"/>
    <col min="10758" max="10759" width="3.5" style="1" customWidth="1"/>
    <col min="10760" max="10761" width="3.69921875" style="1" customWidth="1"/>
    <col min="10762" max="10762" width="3.5" style="1" customWidth="1"/>
    <col min="10763" max="10763" width="2.69921875" style="1" customWidth="1"/>
    <col min="10764" max="10764" width="3.3984375" style="1" customWidth="1"/>
    <col min="10765" max="10765" width="2.59765625" style="1" customWidth="1"/>
    <col min="10766" max="10766" width="3.3984375" style="1" customWidth="1"/>
    <col min="10767" max="10767" width="2.59765625" style="1" customWidth="1"/>
    <col min="10768" max="10768" width="4.09765625" style="1" customWidth="1"/>
    <col min="10769" max="10769" width="3.3984375" style="1" customWidth="1"/>
    <col min="10770" max="10770" width="4.09765625" style="1" customWidth="1"/>
    <col min="10771" max="10771" width="3.3984375" style="1" customWidth="1"/>
    <col min="10772" max="11008" width="11" style="1"/>
    <col min="11009" max="11009" width="5.59765625" style="1" customWidth="1"/>
    <col min="11010" max="11010" width="21.19921875" style="1" bestFit="1" customWidth="1"/>
    <col min="11011" max="11013" width="4.09765625" style="1" customWidth="1"/>
    <col min="11014" max="11015" width="3.5" style="1" customWidth="1"/>
    <col min="11016" max="11017" width="3.69921875" style="1" customWidth="1"/>
    <col min="11018" max="11018" width="3.5" style="1" customWidth="1"/>
    <col min="11019" max="11019" width="2.69921875" style="1" customWidth="1"/>
    <col min="11020" max="11020" width="3.3984375" style="1" customWidth="1"/>
    <col min="11021" max="11021" width="2.59765625" style="1" customWidth="1"/>
    <col min="11022" max="11022" width="3.3984375" style="1" customWidth="1"/>
    <col min="11023" max="11023" width="2.59765625" style="1" customWidth="1"/>
    <col min="11024" max="11024" width="4.09765625" style="1" customWidth="1"/>
    <col min="11025" max="11025" width="3.3984375" style="1" customWidth="1"/>
    <col min="11026" max="11026" width="4.09765625" style="1" customWidth="1"/>
    <col min="11027" max="11027" width="3.3984375" style="1" customWidth="1"/>
    <col min="11028" max="11264" width="11" style="1"/>
    <col min="11265" max="11265" width="5.59765625" style="1" customWidth="1"/>
    <col min="11266" max="11266" width="21.19921875" style="1" bestFit="1" customWidth="1"/>
    <col min="11267" max="11269" width="4.09765625" style="1" customWidth="1"/>
    <col min="11270" max="11271" width="3.5" style="1" customWidth="1"/>
    <col min="11272" max="11273" width="3.69921875" style="1" customWidth="1"/>
    <col min="11274" max="11274" width="3.5" style="1" customWidth="1"/>
    <col min="11275" max="11275" width="2.69921875" style="1" customWidth="1"/>
    <col min="11276" max="11276" width="3.3984375" style="1" customWidth="1"/>
    <col min="11277" max="11277" width="2.59765625" style="1" customWidth="1"/>
    <col min="11278" max="11278" width="3.3984375" style="1" customWidth="1"/>
    <col min="11279" max="11279" width="2.59765625" style="1" customWidth="1"/>
    <col min="11280" max="11280" width="4.09765625" style="1" customWidth="1"/>
    <col min="11281" max="11281" width="3.3984375" style="1" customWidth="1"/>
    <col min="11282" max="11282" width="4.09765625" style="1" customWidth="1"/>
    <col min="11283" max="11283" width="3.3984375" style="1" customWidth="1"/>
    <col min="11284" max="11520" width="11" style="1"/>
    <col min="11521" max="11521" width="5.59765625" style="1" customWidth="1"/>
    <col min="11522" max="11522" width="21.19921875" style="1" bestFit="1" customWidth="1"/>
    <col min="11523" max="11525" width="4.09765625" style="1" customWidth="1"/>
    <col min="11526" max="11527" width="3.5" style="1" customWidth="1"/>
    <col min="11528" max="11529" width="3.69921875" style="1" customWidth="1"/>
    <col min="11530" max="11530" width="3.5" style="1" customWidth="1"/>
    <col min="11531" max="11531" width="2.69921875" style="1" customWidth="1"/>
    <col min="11532" max="11532" width="3.3984375" style="1" customWidth="1"/>
    <col min="11533" max="11533" width="2.59765625" style="1" customWidth="1"/>
    <col min="11534" max="11534" width="3.3984375" style="1" customWidth="1"/>
    <col min="11535" max="11535" width="2.59765625" style="1" customWidth="1"/>
    <col min="11536" max="11536" width="4.09765625" style="1" customWidth="1"/>
    <col min="11537" max="11537" width="3.3984375" style="1" customWidth="1"/>
    <col min="11538" max="11538" width="4.09765625" style="1" customWidth="1"/>
    <col min="11539" max="11539" width="3.3984375" style="1" customWidth="1"/>
    <col min="11540" max="11776" width="11" style="1"/>
    <col min="11777" max="11777" width="5.59765625" style="1" customWidth="1"/>
    <col min="11778" max="11778" width="21.19921875" style="1" bestFit="1" customWidth="1"/>
    <col min="11779" max="11781" width="4.09765625" style="1" customWidth="1"/>
    <col min="11782" max="11783" width="3.5" style="1" customWidth="1"/>
    <col min="11784" max="11785" width="3.69921875" style="1" customWidth="1"/>
    <col min="11786" max="11786" width="3.5" style="1" customWidth="1"/>
    <col min="11787" max="11787" width="2.69921875" style="1" customWidth="1"/>
    <col min="11788" max="11788" width="3.3984375" style="1" customWidth="1"/>
    <col min="11789" max="11789" width="2.59765625" style="1" customWidth="1"/>
    <col min="11790" max="11790" width="3.3984375" style="1" customWidth="1"/>
    <col min="11791" max="11791" width="2.59765625" style="1" customWidth="1"/>
    <col min="11792" max="11792" width="4.09765625" style="1" customWidth="1"/>
    <col min="11793" max="11793" width="3.3984375" style="1" customWidth="1"/>
    <col min="11794" max="11794" width="4.09765625" style="1" customWidth="1"/>
    <col min="11795" max="11795" width="3.3984375" style="1" customWidth="1"/>
    <col min="11796" max="12032" width="11" style="1"/>
    <col min="12033" max="12033" width="5.59765625" style="1" customWidth="1"/>
    <col min="12034" max="12034" width="21.19921875" style="1" bestFit="1" customWidth="1"/>
    <col min="12035" max="12037" width="4.09765625" style="1" customWidth="1"/>
    <col min="12038" max="12039" width="3.5" style="1" customWidth="1"/>
    <col min="12040" max="12041" width="3.69921875" style="1" customWidth="1"/>
    <col min="12042" max="12042" width="3.5" style="1" customWidth="1"/>
    <col min="12043" max="12043" width="2.69921875" style="1" customWidth="1"/>
    <col min="12044" max="12044" width="3.3984375" style="1" customWidth="1"/>
    <col min="12045" max="12045" width="2.59765625" style="1" customWidth="1"/>
    <col min="12046" max="12046" width="3.3984375" style="1" customWidth="1"/>
    <col min="12047" max="12047" width="2.59765625" style="1" customWidth="1"/>
    <col min="12048" max="12048" width="4.09765625" style="1" customWidth="1"/>
    <col min="12049" max="12049" width="3.3984375" style="1" customWidth="1"/>
    <col min="12050" max="12050" width="4.09765625" style="1" customWidth="1"/>
    <col min="12051" max="12051" width="3.3984375" style="1" customWidth="1"/>
    <col min="12052" max="12288" width="11" style="1"/>
    <col min="12289" max="12289" width="5.59765625" style="1" customWidth="1"/>
    <col min="12290" max="12290" width="21.19921875" style="1" bestFit="1" customWidth="1"/>
    <col min="12291" max="12293" width="4.09765625" style="1" customWidth="1"/>
    <col min="12294" max="12295" width="3.5" style="1" customWidth="1"/>
    <col min="12296" max="12297" width="3.69921875" style="1" customWidth="1"/>
    <col min="12298" max="12298" width="3.5" style="1" customWidth="1"/>
    <col min="12299" max="12299" width="2.69921875" style="1" customWidth="1"/>
    <col min="12300" max="12300" width="3.3984375" style="1" customWidth="1"/>
    <col min="12301" max="12301" width="2.59765625" style="1" customWidth="1"/>
    <col min="12302" max="12302" width="3.3984375" style="1" customWidth="1"/>
    <col min="12303" max="12303" width="2.59765625" style="1" customWidth="1"/>
    <col min="12304" max="12304" width="4.09765625" style="1" customWidth="1"/>
    <col min="12305" max="12305" width="3.3984375" style="1" customWidth="1"/>
    <col min="12306" max="12306" width="4.09765625" style="1" customWidth="1"/>
    <col min="12307" max="12307" width="3.3984375" style="1" customWidth="1"/>
    <col min="12308" max="12544" width="11" style="1"/>
    <col min="12545" max="12545" width="5.59765625" style="1" customWidth="1"/>
    <col min="12546" max="12546" width="21.19921875" style="1" bestFit="1" customWidth="1"/>
    <col min="12547" max="12549" width="4.09765625" style="1" customWidth="1"/>
    <col min="12550" max="12551" width="3.5" style="1" customWidth="1"/>
    <col min="12552" max="12553" width="3.69921875" style="1" customWidth="1"/>
    <col min="12554" max="12554" width="3.5" style="1" customWidth="1"/>
    <col min="12555" max="12555" width="2.69921875" style="1" customWidth="1"/>
    <col min="12556" max="12556" width="3.3984375" style="1" customWidth="1"/>
    <col min="12557" max="12557" width="2.59765625" style="1" customWidth="1"/>
    <col min="12558" max="12558" width="3.3984375" style="1" customWidth="1"/>
    <col min="12559" max="12559" width="2.59765625" style="1" customWidth="1"/>
    <col min="12560" max="12560" width="4.09765625" style="1" customWidth="1"/>
    <col min="12561" max="12561" width="3.3984375" style="1" customWidth="1"/>
    <col min="12562" max="12562" width="4.09765625" style="1" customWidth="1"/>
    <col min="12563" max="12563" width="3.3984375" style="1" customWidth="1"/>
    <col min="12564" max="12800" width="11" style="1"/>
    <col min="12801" max="12801" width="5.59765625" style="1" customWidth="1"/>
    <col min="12802" max="12802" width="21.19921875" style="1" bestFit="1" customWidth="1"/>
    <col min="12803" max="12805" width="4.09765625" style="1" customWidth="1"/>
    <col min="12806" max="12807" width="3.5" style="1" customWidth="1"/>
    <col min="12808" max="12809" width="3.69921875" style="1" customWidth="1"/>
    <col min="12810" max="12810" width="3.5" style="1" customWidth="1"/>
    <col min="12811" max="12811" width="2.69921875" style="1" customWidth="1"/>
    <col min="12812" max="12812" width="3.3984375" style="1" customWidth="1"/>
    <col min="12813" max="12813" width="2.59765625" style="1" customWidth="1"/>
    <col min="12814" max="12814" width="3.3984375" style="1" customWidth="1"/>
    <col min="12815" max="12815" width="2.59765625" style="1" customWidth="1"/>
    <col min="12816" max="12816" width="4.09765625" style="1" customWidth="1"/>
    <col min="12817" max="12817" width="3.3984375" style="1" customWidth="1"/>
    <col min="12818" max="12818" width="4.09765625" style="1" customWidth="1"/>
    <col min="12819" max="12819" width="3.3984375" style="1" customWidth="1"/>
    <col min="12820" max="13056" width="11" style="1"/>
    <col min="13057" max="13057" width="5.59765625" style="1" customWidth="1"/>
    <col min="13058" max="13058" width="21.19921875" style="1" bestFit="1" customWidth="1"/>
    <col min="13059" max="13061" width="4.09765625" style="1" customWidth="1"/>
    <col min="13062" max="13063" width="3.5" style="1" customWidth="1"/>
    <col min="13064" max="13065" width="3.69921875" style="1" customWidth="1"/>
    <col min="13066" max="13066" width="3.5" style="1" customWidth="1"/>
    <col min="13067" max="13067" width="2.69921875" style="1" customWidth="1"/>
    <col min="13068" max="13068" width="3.3984375" style="1" customWidth="1"/>
    <col min="13069" max="13069" width="2.59765625" style="1" customWidth="1"/>
    <col min="13070" max="13070" width="3.3984375" style="1" customWidth="1"/>
    <col min="13071" max="13071" width="2.59765625" style="1" customWidth="1"/>
    <col min="13072" max="13072" width="4.09765625" style="1" customWidth="1"/>
    <col min="13073" max="13073" width="3.3984375" style="1" customWidth="1"/>
    <col min="13074" max="13074" width="4.09765625" style="1" customWidth="1"/>
    <col min="13075" max="13075" width="3.3984375" style="1" customWidth="1"/>
    <col min="13076" max="13312" width="11" style="1"/>
    <col min="13313" max="13313" width="5.59765625" style="1" customWidth="1"/>
    <col min="13314" max="13314" width="21.19921875" style="1" bestFit="1" customWidth="1"/>
    <col min="13315" max="13317" width="4.09765625" style="1" customWidth="1"/>
    <col min="13318" max="13319" width="3.5" style="1" customWidth="1"/>
    <col min="13320" max="13321" width="3.69921875" style="1" customWidth="1"/>
    <col min="13322" max="13322" width="3.5" style="1" customWidth="1"/>
    <col min="13323" max="13323" width="2.69921875" style="1" customWidth="1"/>
    <col min="13324" max="13324" width="3.3984375" style="1" customWidth="1"/>
    <col min="13325" max="13325" width="2.59765625" style="1" customWidth="1"/>
    <col min="13326" max="13326" width="3.3984375" style="1" customWidth="1"/>
    <col min="13327" max="13327" width="2.59765625" style="1" customWidth="1"/>
    <col min="13328" max="13328" width="4.09765625" style="1" customWidth="1"/>
    <col min="13329" max="13329" width="3.3984375" style="1" customWidth="1"/>
    <col min="13330" max="13330" width="4.09765625" style="1" customWidth="1"/>
    <col min="13331" max="13331" width="3.3984375" style="1" customWidth="1"/>
    <col min="13332" max="13568" width="11" style="1"/>
    <col min="13569" max="13569" width="5.59765625" style="1" customWidth="1"/>
    <col min="13570" max="13570" width="21.19921875" style="1" bestFit="1" customWidth="1"/>
    <col min="13571" max="13573" width="4.09765625" style="1" customWidth="1"/>
    <col min="13574" max="13575" width="3.5" style="1" customWidth="1"/>
    <col min="13576" max="13577" width="3.69921875" style="1" customWidth="1"/>
    <col min="13578" max="13578" width="3.5" style="1" customWidth="1"/>
    <col min="13579" max="13579" width="2.69921875" style="1" customWidth="1"/>
    <col min="13580" max="13580" width="3.3984375" style="1" customWidth="1"/>
    <col min="13581" max="13581" width="2.59765625" style="1" customWidth="1"/>
    <col min="13582" max="13582" width="3.3984375" style="1" customWidth="1"/>
    <col min="13583" max="13583" width="2.59765625" style="1" customWidth="1"/>
    <col min="13584" max="13584" width="4.09765625" style="1" customWidth="1"/>
    <col min="13585" max="13585" width="3.3984375" style="1" customWidth="1"/>
    <col min="13586" max="13586" width="4.09765625" style="1" customWidth="1"/>
    <col min="13587" max="13587" width="3.3984375" style="1" customWidth="1"/>
    <col min="13588" max="13824" width="11" style="1"/>
    <col min="13825" max="13825" width="5.59765625" style="1" customWidth="1"/>
    <col min="13826" max="13826" width="21.19921875" style="1" bestFit="1" customWidth="1"/>
    <col min="13827" max="13829" width="4.09765625" style="1" customWidth="1"/>
    <col min="13830" max="13831" width="3.5" style="1" customWidth="1"/>
    <col min="13832" max="13833" width="3.69921875" style="1" customWidth="1"/>
    <col min="13834" max="13834" width="3.5" style="1" customWidth="1"/>
    <col min="13835" max="13835" width="2.69921875" style="1" customWidth="1"/>
    <col min="13836" max="13836" width="3.3984375" style="1" customWidth="1"/>
    <col min="13837" max="13837" width="2.59765625" style="1" customWidth="1"/>
    <col min="13838" max="13838" width="3.3984375" style="1" customWidth="1"/>
    <col min="13839" max="13839" width="2.59765625" style="1" customWidth="1"/>
    <col min="13840" max="13840" width="4.09765625" style="1" customWidth="1"/>
    <col min="13841" max="13841" width="3.3984375" style="1" customWidth="1"/>
    <col min="13842" max="13842" width="4.09765625" style="1" customWidth="1"/>
    <col min="13843" max="13843" width="3.3984375" style="1" customWidth="1"/>
    <col min="13844" max="14080" width="11" style="1"/>
    <col min="14081" max="14081" width="5.59765625" style="1" customWidth="1"/>
    <col min="14082" max="14082" width="21.19921875" style="1" bestFit="1" customWidth="1"/>
    <col min="14083" max="14085" width="4.09765625" style="1" customWidth="1"/>
    <col min="14086" max="14087" width="3.5" style="1" customWidth="1"/>
    <col min="14088" max="14089" width="3.69921875" style="1" customWidth="1"/>
    <col min="14090" max="14090" width="3.5" style="1" customWidth="1"/>
    <col min="14091" max="14091" width="2.69921875" style="1" customWidth="1"/>
    <col min="14092" max="14092" width="3.3984375" style="1" customWidth="1"/>
    <col min="14093" max="14093" width="2.59765625" style="1" customWidth="1"/>
    <col min="14094" max="14094" width="3.3984375" style="1" customWidth="1"/>
    <col min="14095" max="14095" width="2.59765625" style="1" customWidth="1"/>
    <col min="14096" max="14096" width="4.09765625" style="1" customWidth="1"/>
    <col min="14097" max="14097" width="3.3984375" style="1" customWidth="1"/>
    <col min="14098" max="14098" width="4.09765625" style="1" customWidth="1"/>
    <col min="14099" max="14099" width="3.3984375" style="1" customWidth="1"/>
    <col min="14100" max="14336" width="11" style="1"/>
    <col min="14337" max="14337" width="5.59765625" style="1" customWidth="1"/>
    <col min="14338" max="14338" width="21.19921875" style="1" bestFit="1" customWidth="1"/>
    <col min="14339" max="14341" width="4.09765625" style="1" customWidth="1"/>
    <col min="14342" max="14343" width="3.5" style="1" customWidth="1"/>
    <col min="14344" max="14345" width="3.69921875" style="1" customWidth="1"/>
    <col min="14346" max="14346" width="3.5" style="1" customWidth="1"/>
    <col min="14347" max="14347" width="2.69921875" style="1" customWidth="1"/>
    <col min="14348" max="14348" width="3.3984375" style="1" customWidth="1"/>
    <col min="14349" max="14349" width="2.59765625" style="1" customWidth="1"/>
    <col min="14350" max="14350" width="3.3984375" style="1" customWidth="1"/>
    <col min="14351" max="14351" width="2.59765625" style="1" customWidth="1"/>
    <col min="14352" max="14352" width="4.09765625" style="1" customWidth="1"/>
    <col min="14353" max="14353" width="3.3984375" style="1" customWidth="1"/>
    <col min="14354" max="14354" width="4.09765625" style="1" customWidth="1"/>
    <col min="14355" max="14355" width="3.3984375" style="1" customWidth="1"/>
    <col min="14356" max="14592" width="11" style="1"/>
    <col min="14593" max="14593" width="5.59765625" style="1" customWidth="1"/>
    <col min="14594" max="14594" width="21.19921875" style="1" bestFit="1" customWidth="1"/>
    <col min="14595" max="14597" width="4.09765625" style="1" customWidth="1"/>
    <col min="14598" max="14599" width="3.5" style="1" customWidth="1"/>
    <col min="14600" max="14601" width="3.69921875" style="1" customWidth="1"/>
    <col min="14602" max="14602" width="3.5" style="1" customWidth="1"/>
    <col min="14603" max="14603" width="2.69921875" style="1" customWidth="1"/>
    <col min="14604" max="14604" width="3.3984375" style="1" customWidth="1"/>
    <col min="14605" max="14605" width="2.59765625" style="1" customWidth="1"/>
    <col min="14606" max="14606" width="3.3984375" style="1" customWidth="1"/>
    <col min="14607" max="14607" width="2.59765625" style="1" customWidth="1"/>
    <col min="14608" max="14608" width="4.09765625" style="1" customWidth="1"/>
    <col min="14609" max="14609" width="3.3984375" style="1" customWidth="1"/>
    <col min="14610" max="14610" width="4.09765625" style="1" customWidth="1"/>
    <col min="14611" max="14611" width="3.3984375" style="1" customWidth="1"/>
    <col min="14612" max="14848" width="11" style="1"/>
    <col min="14849" max="14849" width="5.59765625" style="1" customWidth="1"/>
    <col min="14850" max="14850" width="21.19921875" style="1" bestFit="1" customWidth="1"/>
    <col min="14851" max="14853" width="4.09765625" style="1" customWidth="1"/>
    <col min="14854" max="14855" width="3.5" style="1" customWidth="1"/>
    <col min="14856" max="14857" width="3.69921875" style="1" customWidth="1"/>
    <col min="14858" max="14858" width="3.5" style="1" customWidth="1"/>
    <col min="14859" max="14859" width="2.69921875" style="1" customWidth="1"/>
    <col min="14860" max="14860" width="3.3984375" style="1" customWidth="1"/>
    <col min="14861" max="14861" width="2.59765625" style="1" customWidth="1"/>
    <col min="14862" max="14862" width="3.3984375" style="1" customWidth="1"/>
    <col min="14863" max="14863" width="2.59765625" style="1" customWidth="1"/>
    <col min="14864" max="14864" width="4.09765625" style="1" customWidth="1"/>
    <col min="14865" max="14865" width="3.3984375" style="1" customWidth="1"/>
    <col min="14866" max="14866" width="4.09765625" style="1" customWidth="1"/>
    <col min="14867" max="14867" width="3.3984375" style="1" customWidth="1"/>
    <col min="14868" max="15104" width="11" style="1"/>
    <col min="15105" max="15105" width="5.59765625" style="1" customWidth="1"/>
    <col min="15106" max="15106" width="21.19921875" style="1" bestFit="1" customWidth="1"/>
    <col min="15107" max="15109" width="4.09765625" style="1" customWidth="1"/>
    <col min="15110" max="15111" width="3.5" style="1" customWidth="1"/>
    <col min="15112" max="15113" width="3.69921875" style="1" customWidth="1"/>
    <col min="15114" max="15114" width="3.5" style="1" customWidth="1"/>
    <col min="15115" max="15115" width="2.69921875" style="1" customWidth="1"/>
    <col min="15116" max="15116" width="3.3984375" style="1" customWidth="1"/>
    <col min="15117" max="15117" width="2.59765625" style="1" customWidth="1"/>
    <col min="15118" max="15118" width="3.3984375" style="1" customWidth="1"/>
    <col min="15119" max="15119" width="2.59765625" style="1" customWidth="1"/>
    <col min="15120" max="15120" width="4.09765625" style="1" customWidth="1"/>
    <col min="15121" max="15121" width="3.3984375" style="1" customWidth="1"/>
    <col min="15122" max="15122" width="4.09765625" style="1" customWidth="1"/>
    <col min="15123" max="15123" width="3.3984375" style="1" customWidth="1"/>
    <col min="15124" max="15360" width="11" style="1"/>
    <col min="15361" max="15361" width="5.59765625" style="1" customWidth="1"/>
    <col min="15362" max="15362" width="21.19921875" style="1" bestFit="1" customWidth="1"/>
    <col min="15363" max="15365" width="4.09765625" style="1" customWidth="1"/>
    <col min="15366" max="15367" width="3.5" style="1" customWidth="1"/>
    <col min="15368" max="15369" width="3.69921875" style="1" customWidth="1"/>
    <col min="15370" max="15370" width="3.5" style="1" customWidth="1"/>
    <col min="15371" max="15371" width="2.69921875" style="1" customWidth="1"/>
    <col min="15372" max="15372" width="3.3984375" style="1" customWidth="1"/>
    <col min="15373" max="15373" width="2.59765625" style="1" customWidth="1"/>
    <col min="15374" max="15374" width="3.3984375" style="1" customWidth="1"/>
    <col min="15375" max="15375" width="2.59765625" style="1" customWidth="1"/>
    <col min="15376" max="15376" width="4.09765625" style="1" customWidth="1"/>
    <col min="15377" max="15377" width="3.3984375" style="1" customWidth="1"/>
    <col min="15378" max="15378" width="4.09765625" style="1" customWidth="1"/>
    <col min="15379" max="15379" width="3.3984375" style="1" customWidth="1"/>
    <col min="15380" max="15616" width="11" style="1"/>
    <col min="15617" max="15617" width="5.59765625" style="1" customWidth="1"/>
    <col min="15618" max="15618" width="21.19921875" style="1" bestFit="1" customWidth="1"/>
    <col min="15619" max="15621" width="4.09765625" style="1" customWidth="1"/>
    <col min="15622" max="15623" width="3.5" style="1" customWidth="1"/>
    <col min="15624" max="15625" width="3.69921875" style="1" customWidth="1"/>
    <col min="15626" max="15626" width="3.5" style="1" customWidth="1"/>
    <col min="15627" max="15627" width="2.69921875" style="1" customWidth="1"/>
    <col min="15628" max="15628" width="3.3984375" style="1" customWidth="1"/>
    <col min="15629" max="15629" width="2.59765625" style="1" customWidth="1"/>
    <col min="15630" max="15630" width="3.3984375" style="1" customWidth="1"/>
    <col min="15631" max="15631" width="2.59765625" style="1" customWidth="1"/>
    <col min="15632" max="15632" width="4.09765625" style="1" customWidth="1"/>
    <col min="15633" max="15633" width="3.3984375" style="1" customWidth="1"/>
    <col min="15634" max="15634" width="4.09765625" style="1" customWidth="1"/>
    <col min="15635" max="15635" width="3.3984375" style="1" customWidth="1"/>
    <col min="15636" max="15872" width="11" style="1"/>
    <col min="15873" max="15873" width="5.59765625" style="1" customWidth="1"/>
    <col min="15874" max="15874" width="21.19921875" style="1" bestFit="1" customWidth="1"/>
    <col min="15875" max="15877" width="4.09765625" style="1" customWidth="1"/>
    <col min="15878" max="15879" width="3.5" style="1" customWidth="1"/>
    <col min="15880" max="15881" width="3.69921875" style="1" customWidth="1"/>
    <col min="15882" max="15882" width="3.5" style="1" customWidth="1"/>
    <col min="15883" max="15883" width="2.69921875" style="1" customWidth="1"/>
    <col min="15884" max="15884" width="3.3984375" style="1" customWidth="1"/>
    <col min="15885" max="15885" width="2.59765625" style="1" customWidth="1"/>
    <col min="15886" max="15886" width="3.3984375" style="1" customWidth="1"/>
    <col min="15887" max="15887" width="2.59765625" style="1" customWidth="1"/>
    <col min="15888" max="15888" width="4.09765625" style="1" customWidth="1"/>
    <col min="15889" max="15889" width="3.3984375" style="1" customWidth="1"/>
    <col min="15890" max="15890" width="4.09765625" style="1" customWidth="1"/>
    <col min="15891" max="15891" width="3.3984375" style="1" customWidth="1"/>
    <col min="15892" max="16128" width="11" style="1"/>
    <col min="16129" max="16129" width="5.59765625" style="1" customWidth="1"/>
    <col min="16130" max="16130" width="21.19921875" style="1" bestFit="1" customWidth="1"/>
    <col min="16131" max="16133" width="4.09765625" style="1" customWidth="1"/>
    <col min="16134" max="16135" width="3.5" style="1" customWidth="1"/>
    <col min="16136" max="16137" width="3.69921875" style="1" customWidth="1"/>
    <col min="16138" max="16138" width="3.5" style="1" customWidth="1"/>
    <col min="16139" max="16139" width="2.69921875" style="1" customWidth="1"/>
    <col min="16140" max="16140" width="3.3984375" style="1" customWidth="1"/>
    <col min="16141" max="16141" width="2.59765625" style="1" customWidth="1"/>
    <col min="16142" max="16142" width="3.3984375" style="1" customWidth="1"/>
    <col min="16143" max="16143" width="2.59765625" style="1" customWidth="1"/>
    <col min="16144" max="16144" width="4.09765625" style="1" customWidth="1"/>
    <col min="16145" max="16145" width="3.3984375" style="1" customWidth="1"/>
    <col min="16146" max="16146" width="4.09765625" style="1" customWidth="1"/>
    <col min="16147" max="16147" width="3.3984375" style="1" customWidth="1"/>
    <col min="16148" max="16384" width="11" style="1"/>
  </cols>
  <sheetData>
    <row r="1" spans="1:19" ht="12.9" customHeight="1">
      <c r="A1" s="48"/>
      <c r="B1" s="49" t="s">
        <v>197</v>
      </c>
      <c r="C1" s="50" t="s">
        <v>4</v>
      </c>
      <c r="D1" s="50"/>
      <c r="E1" s="50"/>
      <c r="F1" s="47" t="s">
        <v>5</v>
      </c>
      <c r="G1" s="47"/>
      <c r="H1" s="47" t="s">
        <v>6</v>
      </c>
      <c r="I1" s="47"/>
      <c r="J1" s="47" t="s">
        <v>7</v>
      </c>
      <c r="K1" s="47"/>
      <c r="L1" s="47" t="s">
        <v>8</v>
      </c>
      <c r="M1" s="47"/>
      <c r="N1" s="47" t="s">
        <v>9</v>
      </c>
      <c r="O1" s="47"/>
      <c r="P1" s="47" t="s">
        <v>10</v>
      </c>
      <c r="Q1" s="47"/>
      <c r="R1" s="47" t="s">
        <v>11</v>
      </c>
      <c r="S1" s="47"/>
    </row>
    <row r="2" spans="1:19" ht="11.1" customHeight="1">
      <c r="A2" s="48"/>
      <c r="B2" s="49"/>
      <c r="C2" s="2" t="s">
        <v>12</v>
      </c>
      <c r="D2" s="2" t="s">
        <v>13</v>
      </c>
      <c r="E2" s="2" t="s">
        <v>14</v>
      </c>
      <c r="F2" s="3" t="s">
        <v>12</v>
      </c>
      <c r="G2" s="3" t="s">
        <v>13</v>
      </c>
      <c r="H2" s="3" t="s">
        <v>12</v>
      </c>
      <c r="I2" s="3" t="s">
        <v>13</v>
      </c>
      <c r="J2" s="3" t="s">
        <v>12</v>
      </c>
      <c r="K2" s="3" t="s">
        <v>13</v>
      </c>
      <c r="L2" s="3" t="s">
        <v>12</v>
      </c>
      <c r="M2" s="3" t="s">
        <v>13</v>
      </c>
      <c r="N2" s="3" t="s">
        <v>12</v>
      </c>
      <c r="O2" s="3" t="s">
        <v>13</v>
      </c>
      <c r="P2" s="3" t="s">
        <v>12</v>
      </c>
      <c r="Q2" s="3" t="s">
        <v>13</v>
      </c>
      <c r="R2" s="3" t="s">
        <v>12</v>
      </c>
      <c r="S2" s="3" t="s">
        <v>13</v>
      </c>
    </row>
    <row r="3" spans="1:19" ht="15.9" customHeight="1">
      <c r="A3" s="4">
        <v>11090001</v>
      </c>
      <c r="B3" s="4" t="s">
        <v>15</v>
      </c>
      <c r="C3" s="2">
        <v>30</v>
      </c>
      <c r="D3" s="2">
        <v>6</v>
      </c>
      <c r="E3" s="2">
        <v>36</v>
      </c>
      <c r="F3" s="5">
        <v>0</v>
      </c>
      <c r="G3" s="5">
        <v>0</v>
      </c>
      <c r="H3" s="5">
        <v>0</v>
      </c>
      <c r="I3" s="5">
        <v>1</v>
      </c>
      <c r="J3" s="5">
        <v>0</v>
      </c>
      <c r="K3" s="5">
        <v>2</v>
      </c>
      <c r="L3" s="5">
        <v>2</v>
      </c>
      <c r="M3" s="5">
        <v>0</v>
      </c>
      <c r="N3" s="5">
        <v>2</v>
      </c>
      <c r="O3" s="5">
        <v>0</v>
      </c>
      <c r="P3" s="5">
        <v>12</v>
      </c>
      <c r="Q3" s="5">
        <v>1</v>
      </c>
      <c r="R3" s="5">
        <v>14</v>
      </c>
      <c r="S3" s="5">
        <v>2</v>
      </c>
    </row>
    <row r="4" spans="1:19" ht="15.9" customHeight="1">
      <c r="A4" s="4">
        <v>11090002</v>
      </c>
      <c r="B4" s="4" t="s">
        <v>16</v>
      </c>
      <c r="C4" s="2">
        <v>29</v>
      </c>
      <c r="D4" s="2">
        <v>4</v>
      </c>
      <c r="E4" s="2">
        <v>33</v>
      </c>
      <c r="F4" s="5">
        <v>0</v>
      </c>
      <c r="G4" s="5">
        <v>0</v>
      </c>
      <c r="H4" s="5">
        <v>3</v>
      </c>
      <c r="I4" s="5">
        <v>0</v>
      </c>
      <c r="J4" s="5">
        <v>3</v>
      </c>
      <c r="K4" s="5">
        <v>1</v>
      </c>
      <c r="L4" s="5">
        <v>3</v>
      </c>
      <c r="M4" s="5">
        <v>0</v>
      </c>
      <c r="N4" s="5">
        <v>1</v>
      </c>
      <c r="O4" s="5">
        <v>0</v>
      </c>
      <c r="P4" s="5">
        <v>6</v>
      </c>
      <c r="Q4" s="5">
        <v>1</v>
      </c>
      <c r="R4" s="5">
        <v>13</v>
      </c>
      <c r="S4" s="5">
        <v>2</v>
      </c>
    </row>
    <row r="5" spans="1:19" ht="15.9" customHeight="1">
      <c r="A5" s="4">
        <v>11090009</v>
      </c>
      <c r="B5" s="4" t="s">
        <v>17</v>
      </c>
      <c r="C5" s="2">
        <v>16</v>
      </c>
      <c r="D5" s="2">
        <v>1</v>
      </c>
      <c r="E5" s="2">
        <v>17</v>
      </c>
      <c r="F5" s="5">
        <v>0</v>
      </c>
      <c r="G5" s="5">
        <v>0</v>
      </c>
      <c r="H5" s="5">
        <v>1</v>
      </c>
      <c r="I5" s="5">
        <v>0</v>
      </c>
      <c r="J5" s="5">
        <v>5</v>
      </c>
      <c r="K5" s="5">
        <v>0</v>
      </c>
      <c r="L5" s="5">
        <v>3</v>
      </c>
      <c r="M5" s="5">
        <v>0</v>
      </c>
      <c r="N5" s="5">
        <v>1</v>
      </c>
      <c r="O5" s="5">
        <v>0</v>
      </c>
      <c r="P5" s="5">
        <v>1</v>
      </c>
      <c r="Q5" s="5">
        <v>0</v>
      </c>
      <c r="R5" s="5">
        <v>5</v>
      </c>
      <c r="S5" s="5">
        <v>1</v>
      </c>
    </row>
    <row r="6" spans="1:19" ht="15.9" customHeight="1">
      <c r="A6" s="4">
        <v>11090014</v>
      </c>
      <c r="B6" s="4" t="s">
        <v>18</v>
      </c>
      <c r="C6" s="2">
        <v>12</v>
      </c>
      <c r="D6" s="2">
        <v>2</v>
      </c>
      <c r="E6" s="2">
        <v>14</v>
      </c>
      <c r="F6" s="5">
        <v>0</v>
      </c>
      <c r="G6" s="5">
        <v>0</v>
      </c>
      <c r="H6" s="5">
        <v>0</v>
      </c>
      <c r="I6" s="5">
        <v>0</v>
      </c>
      <c r="J6" s="5">
        <v>0</v>
      </c>
      <c r="K6" s="5">
        <v>0</v>
      </c>
      <c r="L6" s="5">
        <v>1</v>
      </c>
      <c r="M6" s="5">
        <v>0</v>
      </c>
      <c r="N6" s="5">
        <v>0</v>
      </c>
      <c r="O6" s="5">
        <v>0</v>
      </c>
      <c r="P6" s="5">
        <v>3</v>
      </c>
      <c r="Q6" s="5">
        <v>0</v>
      </c>
      <c r="R6" s="5">
        <v>8</v>
      </c>
      <c r="S6" s="5">
        <v>2</v>
      </c>
    </row>
    <row r="7" spans="1:19" ht="15.9" customHeight="1">
      <c r="A7" s="4">
        <v>11090019</v>
      </c>
      <c r="B7" s="4" t="s">
        <v>19</v>
      </c>
      <c r="C7" s="2">
        <v>31</v>
      </c>
      <c r="D7" s="2">
        <v>3</v>
      </c>
      <c r="E7" s="2">
        <v>34</v>
      </c>
      <c r="F7" s="5">
        <v>0</v>
      </c>
      <c r="G7" s="5">
        <v>0</v>
      </c>
      <c r="H7" s="5">
        <v>4</v>
      </c>
      <c r="I7" s="5">
        <v>0</v>
      </c>
      <c r="J7" s="5">
        <v>2</v>
      </c>
      <c r="K7" s="5">
        <v>0</v>
      </c>
      <c r="L7" s="5">
        <v>2</v>
      </c>
      <c r="M7" s="5">
        <v>0</v>
      </c>
      <c r="N7" s="5">
        <v>2</v>
      </c>
      <c r="O7" s="5">
        <v>0</v>
      </c>
      <c r="P7" s="5">
        <v>10</v>
      </c>
      <c r="Q7" s="5">
        <v>1</v>
      </c>
      <c r="R7" s="5">
        <v>11</v>
      </c>
      <c r="S7" s="5">
        <v>2</v>
      </c>
    </row>
    <row r="8" spans="1:19" ht="15.9" customHeight="1">
      <c r="A8" s="4">
        <v>11110001</v>
      </c>
      <c r="B8" s="4" t="s">
        <v>92</v>
      </c>
      <c r="C8" s="2">
        <v>8</v>
      </c>
      <c r="D8" s="2">
        <v>3</v>
      </c>
      <c r="E8" s="2">
        <v>11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  <c r="N8" s="5">
        <v>0</v>
      </c>
      <c r="O8" s="5">
        <v>0</v>
      </c>
      <c r="P8" s="5">
        <v>2</v>
      </c>
      <c r="Q8" s="5">
        <v>2</v>
      </c>
      <c r="R8" s="5">
        <v>6</v>
      </c>
      <c r="S8" s="5">
        <v>1</v>
      </c>
    </row>
    <row r="9" spans="1:19" ht="15.9" customHeight="1">
      <c r="A9" s="4">
        <v>11110009</v>
      </c>
      <c r="B9" s="4" t="s">
        <v>93</v>
      </c>
      <c r="C9" s="2">
        <v>16</v>
      </c>
      <c r="D9" s="2">
        <v>0</v>
      </c>
      <c r="E9" s="2">
        <v>16</v>
      </c>
      <c r="F9" s="5">
        <v>0</v>
      </c>
      <c r="G9" s="5">
        <v>0</v>
      </c>
      <c r="H9" s="5">
        <v>0</v>
      </c>
      <c r="I9" s="5">
        <v>0</v>
      </c>
      <c r="J9" s="5">
        <v>0</v>
      </c>
      <c r="K9" s="5">
        <v>0</v>
      </c>
      <c r="L9" s="5">
        <v>0</v>
      </c>
      <c r="M9" s="5">
        <v>0</v>
      </c>
      <c r="N9" s="5">
        <v>1</v>
      </c>
      <c r="O9" s="5">
        <v>0</v>
      </c>
      <c r="P9" s="5">
        <v>4</v>
      </c>
      <c r="Q9" s="5">
        <v>0</v>
      </c>
      <c r="R9" s="5">
        <v>11</v>
      </c>
      <c r="S9" s="5">
        <v>0</v>
      </c>
    </row>
    <row r="10" spans="1:19" ht="15.9" customHeight="1">
      <c r="A10" s="4">
        <v>11110013</v>
      </c>
      <c r="B10" s="4" t="s">
        <v>94</v>
      </c>
      <c r="C10" s="2">
        <v>44</v>
      </c>
      <c r="D10" s="2">
        <v>4</v>
      </c>
      <c r="E10" s="2">
        <v>48</v>
      </c>
      <c r="F10" s="5">
        <v>0</v>
      </c>
      <c r="G10" s="5">
        <v>0</v>
      </c>
      <c r="H10" s="5">
        <v>0</v>
      </c>
      <c r="I10" s="5">
        <v>0</v>
      </c>
      <c r="J10" s="5">
        <v>1</v>
      </c>
      <c r="K10" s="5">
        <v>0</v>
      </c>
      <c r="L10" s="5">
        <v>0</v>
      </c>
      <c r="M10" s="5">
        <v>0</v>
      </c>
      <c r="N10" s="5">
        <v>2</v>
      </c>
      <c r="O10" s="5">
        <v>1</v>
      </c>
      <c r="P10" s="5">
        <v>8</v>
      </c>
      <c r="Q10" s="5">
        <v>1</v>
      </c>
      <c r="R10" s="5">
        <v>33</v>
      </c>
      <c r="S10" s="5">
        <v>2</v>
      </c>
    </row>
    <row r="11" spans="1:19" ht="15.9" customHeight="1">
      <c r="A11" s="4">
        <v>11110015</v>
      </c>
      <c r="B11" s="4" t="s">
        <v>169</v>
      </c>
      <c r="C11" s="2">
        <v>11</v>
      </c>
      <c r="D11" s="2">
        <v>1</v>
      </c>
      <c r="E11" s="2">
        <v>12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  <c r="L11" s="5">
        <v>0</v>
      </c>
      <c r="M11" s="5">
        <v>0</v>
      </c>
      <c r="N11" s="5">
        <v>1</v>
      </c>
      <c r="O11" s="5">
        <v>0</v>
      </c>
      <c r="P11" s="5">
        <v>2</v>
      </c>
      <c r="Q11" s="5">
        <v>0</v>
      </c>
      <c r="R11" s="5">
        <v>8</v>
      </c>
      <c r="S11" s="5">
        <v>1</v>
      </c>
    </row>
    <row r="12" spans="1:19" ht="15.9" customHeight="1">
      <c r="A12" s="4">
        <v>11110023</v>
      </c>
      <c r="B12" s="4" t="s">
        <v>95</v>
      </c>
      <c r="C12" s="2">
        <v>19</v>
      </c>
      <c r="D12" s="2">
        <v>0</v>
      </c>
      <c r="E12" s="2">
        <v>19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6</v>
      </c>
      <c r="Q12" s="5">
        <v>0</v>
      </c>
      <c r="R12" s="5">
        <v>13</v>
      </c>
      <c r="S12" s="5">
        <v>0</v>
      </c>
    </row>
    <row r="13" spans="1:19" ht="15.9" customHeight="1">
      <c r="A13" s="4">
        <v>11110024</v>
      </c>
      <c r="B13" s="4" t="s">
        <v>96</v>
      </c>
      <c r="C13" s="2">
        <v>8</v>
      </c>
      <c r="D13" s="2">
        <v>1</v>
      </c>
      <c r="E13" s="2">
        <v>9</v>
      </c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2</v>
      </c>
      <c r="Q13" s="5">
        <v>0</v>
      </c>
      <c r="R13" s="5">
        <v>6</v>
      </c>
      <c r="S13" s="5">
        <v>1</v>
      </c>
    </row>
    <row r="14" spans="1:19" ht="15.9" customHeight="1">
      <c r="A14" s="4">
        <v>11110027</v>
      </c>
      <c r="B14" s="4" t="s">
        <v>97</v>
      </c>
      <c r="C14" s="2">
        <v>33</v>
      </c>
      <c r="D14" s="2">
        <v>4</v>
      </c>
      <c r="E14" s="2">
        <v>37</v>
      </c>
      <c r="F14" s="5">
        <v>0</v>
      </c>
      <c r="G14" s="5">
        <v>0</v>
      </c>
      <c r="H14" s="5">
        <v>1</v>
      </c>
      <c r="I14" s="5">
        <v>0</v>
      </c>
      <c r="J14" s="5">
        <v>2</v>
      </c>
      <c r="K14" s="5">
        <v>1</v>
      </c>
      <c r="L14" s="5">
        <v>3</v>
      </c>
      <c r="M14" s="5">
        <v>1</v>
      </c>
      <c r="N14" s="5">
        <v>4</v>
      </c>
      <c r="O14" s="5">
        <v>0</v>
      </c>
      <c r="P14" s="5">
        <v>10</v>
      </c>
      <c r="Q14" s="5">
        <v>1</v>
      </c>
      <c r="R14" s="5">
        <v>13</v>
      </c>
      <c r="S14" s="5">
        <v>1</v>
      </c>
    </row>
    <row r="15" spans="1:19" ht="15.9" customHeight="1">
      <c r="A15" s="4">
        <v>11110028</v>
      </c>
      <c r="B15" s="4" t="s">
        <v>98</v>
      </c>
      <c r="C15" s="2">
        <v>14</v>
      </c>
      <c r="D15" s="2">
        <v>2</v>
      </c>
      <c r="E15" s="2">
        <v>16</v>
      </c>
      <c r="F15" s="5">
        <v>0</v>
      </c>
      <c r="G15" s="5">
        <v>0</v>
      </c>
      <c r="H15" s="5">
        <v>0</v>
      </c>
      <c r="I15" s="5">
        <v>0</v>
      </c>
      <c r="J15" s="5">
        <v>0</v>
      </c>
      <c r="K15" s="5">
        <v>0</v>
      </c>
      <c r="L15" s="5">
        <v>2</v>
      </c>
      <c r="M15" s="5">
        <v>0</v>
      </c>
      <c r="N15" s="5">
        <v>0</v>
      </c>
      <c r="O15" s="5">
        <v>0</v>
      </c>
      <c r="P15" s="5">
        <v>2</v>
      </c>
      <c r="Q15" s="5">
        <v>0</v>
      </c>
      <c r="R15" s="5">
        <v>10</v>
      </c>
      <c r="S15" s="5">
        <v>2</v>
      </c>
    </row>
    <row r="16" spans="1:19" ht="15.9" customHeight="1">
      <c r="A16" s="4">
        <v>11110029</v>
      </c>
      <c r="B16" s="4" t="s">
        <v>99</v>
      </c>
      <c r="C16" s="2">
        <v>13</v>
      </c>
      <c r="D16" s="2">
        <v>0</v>
      </c>
      <c r="E16" s="2">
        <v>13</v>
      </c>
      <c r="F16" s="5">
        <v>0</v>
      </c>
      <c r="G16" s="5">
        <v>0</v>
      </c>
      <c r="H16" s="5">
        <v>0</v>
      </c>
      <c r="I16" s="5">
        <v>0</v>
      </c>
      <c r="J16" s="5">
        <v>0</v>
      </c>
      <c r="K16" s="5">
        <v>0</v>
      </c>
      <c r="L16" s="5">
        <v>2</v>
      </c>
      <c r="M16" s="5">
        <v>0</v>
      </c>
      <c r="N16" s="5">
        <v>1</v>
      </c>
      <c r="O16" s="5">
        <v>0</v>
      </c>
      <c r="P16" s="5">
        <v>1</v>
      </c>
      <c r="Q16" s="5">
        <v>0</v>
      </c>
      <c r="R16" s="5">
        <v>9</v>
      </c>
      <c r="S16" s="5">
        <v>0</v>
      </c>
    </row>
    <row r="17" spans="1:19" ht="15.9" customHeight="1">
      <c r="A17" s="4">
        <v>11110032</v>
      </c>
      <c r="B17" s="4" t="s">
        <v>100</v>
      </c>
      <c r="C17" s="2">
        <v>8</v>
      </c>
      <c r="D17" s="2">
        <v>0</v>
      </c>
      <c r="E17" s="2">
        <v>8</v>
      </c>
      <c r="F17" s="5">
        <v>0</v>
      </c>
      <c r="G17" s="5">
        <v>0</v>
      </c>
      <c r="H17" s="5">
        <v>0</v>
      </c>
      <c r="I17" s="5">
        <v>0</v>
      </c>
      <c r="J17" s="5">
        <v>0</v>
      </c>
      <c r="K17" s="5">
        <v>0</v>
      </c>
      <c r="L17" s="5">
        <v>0</v>
      </c>
      <c r="M17" s="5">
        <v>0</v>
      </c>
      <c r="N17" s="5">
        <v>0</v>
      </c>
      <c r="O17" s="5">
        <v>0</v>
      </c>
      <c r="P17" s="5">
        <v>0</v>
      </c>
      <c r="Q17" s="5">
        <v>0</v>
      </c>
      <c r="R17" s="5">
        <v>8</v>
      </c>
      <c r="S17" s="5">
        <v>0</v>
      </c>
    </row>
    <row r="18" spans="1:19" ht="15.9" customHeight="1">
      <c r="A18" s="4">
        <v>11110033</v>
      </c>
      <c r="B18" s="4" t="s">
        <v>187</v>
      </c>
      <c r="C18" s="2">
        <v>19</v>
      </c>
      <c r="D18" s="2">
        <v>0</v>
      </c>
      <c r="E18" s="2">
        <v>19</v>
      </c>
      <c r="F18" s="5">
        <v>0</v>
      </c>
      <c r="G18" s="5">
        <v>0</v>
      </c>
      <c r="H18" s="5">
        <v>0</v>
      </c>
      <c r="I18" s="5">
        <v>0</v>
      </c>
      <c r="J18" s="5">
        <v>1</v>
      </c>
      <c r="K18" s="5">
        <v>0</v>
      </c>
      <c r="L18" s="5">
        <v>1</v>
      </c>
      <c r="M18" s="5">
        <v>0</v>
      </c>
      <c r="N18" s="5">
        <v>1</v>
      </c>
      <c r="O18" s="5">
        <v>0</v>
      </c>
      <c r="P18" s="5">
        <v>5</v>
      </c>
      <c r="Q18" s="5">
        <v>0</v>
      </c>
      <c r="R18" s="5">
        <v>11</v>
      </c>
      <c r="S18" s="5">
        <v>0</v>
      </c>
    </row>
    <row r="19" spans="1:19" ht="15.9" customHeight="1">
      <c r="A19" s="4">
        <v>11120004</v>
      </c>
      <c r="B19" s="4" t="s">
        <v>20</v>
      </c>
      <c r="C19" s="2">
        <v>18</v>
      </c>
      <c r="D19" s="2">
        <v>0</v>
      </c>
      <c r="E19" s="2">
        <v>18</v>
      </c>
      <c r="F19" s="5">
        <v>0</v>
      </c>
      <c r="G19" s="5">
        <v>0</v>
      </c>
      <c r="H19" s="5">
        <v>0</v>
      </c>
      <c r="I19" s="5">
        <v>0</v>
      </c>
      <c r="J19" s="5">
        <v>3</v>
      </c>
      <c r="K19" s="5">
        <v>0</v>
      </c>
      <c r="L19" s="5">
        <v>1</v>
      </c>
      <c r="M19" s="5">
        <v>0</v>
      </c>
      <c r="N19" s="5">
        <v>0</v>
      </c>
      <c r="O19" s="5">
        <v>0</v>
      </c>
      <c r="P19" s="5">
        <v>5</v>
      </c>
      <c r="Q19" s="5">
        <v>0</v>
      </c>
      <c r="R19" s="5">
        <v>9</v>
      </c>
      <c r="S19" s="5">
        <v>0</v>
      </c>
    </row>
    <row r="20" spans="1:19" ht="15.9" customHeight="1">
      <c r="A20" s="4">
        <v>11120009</v>
      </c>
      <c r="B20" s="4" t="s">
        <v>21</v>
      </c>
      <c r="C20" s="2">
        <v>30</v>
      </c>
      <c r="D20" s="2">
        <v>3</v>
      </c>
      <c r="E20" s="2">
        <v>33</v>
      </c>
      <c r="F20" s="5">
        <v>1</v>
      </c>
      <c r="G20" s="5">
        <v>0</v>
      </c>
      <c r="H20" s="5">
        <v>1</v>
      </c>
      <c r="I20" s="5">
        <v>0</v>
      </c>
      <c r="J20" s="5">
        <v>5</v>
      </c>
      <c r="K20" s="5">
        <v>0</v>
      </c>
      <c r="L20" s="5">
        <v>2</v>
      </c>
      <c r="M20" s="5">
        <v>0</v>
      </c>
      <c r="N20" s="5">
        <v>1</v>
      </c>
      <c r="O20" s="5">
        <v>1</v>
      </c>
      <c r="P20" s="5">
        <v>6</v>
      </c>
      <c r="Q20" s="5">
        <v>1</v>
      </c>
      <c r="R20" s="5">
        <v>14</v>
      </c>
      <c r="S20" s="5">
        <v>1</v>
      </c>
    </row>
    <row r="21" spans="1:19" ht="15.9" customHeight="1">
      <c r="A21" s="4">
        <v>11120017</v>
      </c>
      <c r="B21" s="4" t="s">
        <v>188</v>
      </c>
      <c r="C21" s="2">
        <v>16</v>
      </c>
      <c r="D21" s="2">
        <v>6</v>
      </c>
      <c r="E21" s="2">
        <v>22</v>
      </c>
      <c r="F21" s="5">
        <v>0</v>
      </c>
      <c r="G21" s="5">
        <v>0</v>
      </c>
      <c r="H21" s="5">
        <v>0</v>
      </c>
      <c r="I21" s="5">
        <v>0</v>
      </c>
      <c r="J21" s="5">
        <v>1</v>
      </c>
      <c r="K21" s="5">
        <v>0</v>
      </c>
      <c r="L21" s="5">
        <v>2</v>
      </c>
      <c r="M21" s="5">
        <v>1</v>
      </c>
      <c r="N21" s="5">
        <v>0</v>
      </c>
      <c r="O21" s="5">
        <v>0</v>
      </c>
      <c r="P21" s="5">
        <v>3</v>
      </c>
      <c r="Q21" s="5">
        <v>3</v>
      </c>
      <c r="R21" s="5">
        <v>10</v>
      </c>
      <c r="S21" s="5">
        <v>2</v>
      </c>
    </row>
    <row r="22" spans="1:19" ht="15.9" customHeight="1">
      <c r="A22" s="4">
        <v>11120019</v>
      </c>
      <c r="B22" s="4" t="s">
        <v>253</v>
      </c>
      <c r="C22" s="2">
        <v>7</v>
      </c>
      <c r="D22" s="2">
        <v>0</v>
      </c>
      <c r="E22" s="2">
        <v>7</v>
      </c>
      <c r="F22" s="5">
        <v>0</v>
      </c>
      <c r="G22" s="5">
        <v>0</v>
      </c>
      <c r="H22" s="5">
        <v>0</v>
      </c>
      <c r="I22" s="5">
        <v>0</v>
      </c>
      <c r="J22" s="5">
        <v>0</v>
      </c>
      <c r="K22" s="5">
        <v>0</v>
      </c>
      <c r="L22" s="5">
        <v>0</v>
      </c>
      <c r="M22" s="5">
        <v>0</v>
      </c>
      <c r="N22" s="5">
        <v>0</v>
      </c>
      <c r="O22" s="5">
        <v>0</v>
      </c>
      <c r="P22" s="5">
        <v>4</v>
      </c>
      <c r="Q22" s="5">
        <v>0</v>
      </c>
      <c r="R22" s="5">
        <v>3</v>
      </c>
      <c r="S22" s="5">
        <v>0</v>
      </c>
    </row>
    <row r="23" spans="1:19" ht="15.9" customHeight="1">
      <c r="A23" s="4">
        <v>11120024</v>
      </c>
      <c r="B23" s="4" t="s">
        <v>22</v>
      </c>
      <c r="C23" s="2">
        <v>15</v>
      </c>
      <c r="D23" s="2">
        <v>1</v>
      </c>
      <c r="E23" s="2">
        <v>16</v>
      </c>
      <c r="F23" s="5">
        <v>0</v>
      </c>
      <c r="G23" s="5">
        <v>0</v>
      </c>
      <c r="H23" s="5">
        <v>0</v>
      </c>
      <c r="I23" s="5">
        <v>0</v>
      </c>
      <c r="J23" s="5">
        <v>1</v>
      </c>
      <c r="K23" s="5">
        <v>0</v>
      </c>
      <c r="L23" s="5">
        <v>1</v>
      </c>
      <c r="M23" s="5">
        <v>0</v>
      </c>
      <c r="N23" s="5">
        <v>0</v>
      </c>
      <c r="O23" s="5">
        <v>0</v>
      </c>
      <c r="P23" s="5">
        <v>3</v>
      </c>
      <c r="Q23" s="5">
        <v>1</v>
      </c>
      <c r="R23" s="5">
        <v>10</v>
      </c>
      <c r="S23" s="5">
        <v>0</v>
      </c>
    </row>
    <row r="24" spans="1:19" ht="15.9" customHeight="1">
      <c r="A24" s="4">
        <v>11120025</v>
      </c>
      <c r="B24" s="4" t="s">
        <v>23</v>
      </c>
      <c r="C24" s="2">
        <v>17</v>
      </c>
      <c r="D24" s="2">
        <v>1</v>
      </c>
      <c r="E24" s="2">
        <v>18</v>
      </c>
      <c r="F24" s="5">
        <v>0</v>
      </c>
      <c r="G24" s="5">
        <v>0</v>
      </c>
      <c r="H24" s="5">
        <v>0</v>
      </c>
      <c r="I24" s="5">
        <v>0</v>
      </c>
      <c r="J24" s="5">
        <v>0</v>
      </c>
      <c r="K24" s="5">
        <v>0</v>
      </c>
      <c r="L24" s="5">
        <v>0</v>
      </c>
      <c r="M24" s="5">
        <v>0</v>
      </c>
      <c r="N24" s="5">
        <v>0</v>
      </c>
      <c r="O24" s="5">
        <v>0</v>
      </c>
      <c r="P24" s="5">
        <v>6</v>
      </c>
      <c r="Q24" s="5">
        <v>1</v>
      </c>
      <c r="R24" s="5">
        <v>11</v>
      </c>
      <c r="S24" s="5">
        <v>0</v>
      </c>
    </row>
    <row r="25" spans="1:19" ht="15.9" customHeight="1">
      <c r="A25" s="4">
        <v>11120026</v>
      </c>
      <c r="B25" s="4" t="s">
        <v>24</v>
      </c>
      <c r="C25" s="2">
        <v>19</v>
      </c>
      <c r="D25" s="2">
        <v>2</v>
      </c>
      <c r="E25" s="2">
        <v>21</v>
      </c>
      <c r="F25" s="5">
        <v>0</v>
      </c>
      <c r="G25" s="5">
        <v>0</v>
      </c>
      <c r="H25" s="5">
        <v>0</v>
      </c>
      <c r="I25" s="5">
        <v>0</v>
      </c>
      <c r="J25" s="5">
        <v>0</v>
      </c>
      <c r="K25" s="5">
        <v>0</v>
      </c>
      <c r="L25" s="5">
        <v>0</v>
      </c>
      <c r="M25" s="5">
        <v>0</v>
      </c>
      <c r="N25" s="5">
        <v>2</v>
      </c>
      <c r="O25" s="5">
        <v>0</v>
      </c>
      <c r="P25" s="5">
        <v>6</v>
      </c>
      <c r="Q25" s="5">
        <v>0</v>
      </c>
      <c r="R25" s="5">
        <v>11</v>
      </c>
      <c r="S25" s="5">
        <v>2</v>
      </c>
    </row>
    <row r="26" spans="1:19" ht="15.9" customHeight="1">
      <c r="A26" s="4">
        <v>11120043</v>
      </c>
      <c r="B26" s="4" t="s">
        <v>26</v>
      </c>
      <c r="C26" s="2">
        <v>24</v>
      </c>
      <c r="D26" s="2">
        <v>5</v>
      </c>
      <c r="E26" s="2">
        <v>29</v>
      </c>
      <c r="F26" s="5">
        <v>0</v>
      </c>
      <c r="G26" s="5">
        <v>0</v>
      </c>
      <c r="H26" s="5">
        <v>1</v>
      </c>
      <c r="I26" s="5">
        <v>0</v>
      </c>
      <c r="J26" s="5">
        <v>0</v>
      </c>
      <c r="K26" s="5">
        <v>0</v>
      </c>
      <c r="L26" s="5">
        <v>2</v>
      </c>
      <c r="M26" s="5">
        <v>1</v>
      </c>
      <c r="N26" s="5">
        <v>1</v>
      </c>
      <c r="O26" s="5">
        <v>0</v>
      </c>
      <c r="P26" s="5">
        <v>8</v>
      </c>
      <c r="Q26" s="5">
        <v>1</v>
      </c>
      <c r="R26" s="5">
        <v>12</v>
      </c>
      <c r="S26" s="5">
        <v>3</v>
      </c>
    </row>
    <row r="27" spans="1:19" ht="15.9" customHeight="1">
      <c r="A27" s="4">
        <v>11120044</v>
      </c>
      <c r="B27" s="4" t="s">
        <v>27</v>
      </c>
      <c r="C27" s="2">
        <v>13</v>
      </c>
      <c r="D27" s="2">
        <v>0</v>
      </c>
      <c r="E27" s="2">
        <v>13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  <c r="N27" s="5">
        <v>3</v>
      </c>
      <c r="O27" s="5">
        <v>0</v>
      </c>
      <c r="P27" s="5">
        <v>1</v>
      </c>
      <c r="Q27" s="5">
        <v>0</v>
      </c>
      <c r="R27" s="5">
        <v>9</v>
      </c>
      <c r="S27" s="5">
        <v>0</v>
      </c>
    </row>
    <row r="28" spans="1:19" ht="15.9" customHeight="1">
      <c r="A28" s="4">
        <v>11120045</v>
      </c>
      <c r="B28" s="4" t="s">
        <v>28</v>
      </c>
      <c r="C28" s="2">
        <v>28</v>
      </c>
      <c r="D28" s="2">
        <v>2</v>
      </c>
      <c r="E28" s="2">
        <v>30</v>
      </c>
      <c r="F28" s="5">
        <v>0</v>
      </c>
      <c r="G28" s="5">
        <v>1</v>
      </c>
      <c r="H28" s="5">
        <v>0</v>
      </c>
      <c r="I28" s="5">
        <v>0</v>
      </c>
      <c r="J28" s="5">
        <v>4</v>
      </c>
      <c r="K28" s="5">
        <v>0</v>
      </c>
      <c r="L28" s="5">
        <v>4</v>
      </c>
      <c r="M28" s="5">
        <v>0</v>
      </c>
      <c r="N28" s="5">
        <v>7</v>
      </c>
      <c r="O28" s="5">
        <v>1</v>
      </c>
      <c r="P28" s="5">
        <v>4</v>
      </c>
      <c r="Q28" s="5">
        <v>0</v>
      </c>
      <c r="R28" s="5">
        <v>9</v>
      </c>
      <c r="S28" s="5">
        <v>0</v>
      </c>
    </row>
    <row r="29" spans="1:19" ht="15.9" customHeight="1">
      <c r="A29" s="4">
        <v>11120046</v>
      </c>
      <c r="B29" s="4" t="s">
        <v>29</v>
      </c>
      <c r="C29" s="2">
        <v>9</v>
      </c>
      <c r="D29" s="2">
        <v>0</v>
      </c>
      <c r="E29" s="2">
        <v>9</v>
      </c>
      <c r="F29" s="5">
        <v>0</v>
      </c>
      <c r="G29" s="5">
        <v>0</v>
      </c>
      <c r="H29" s="5">
        <v>0</v>
      </c>
      <c r="I29" s="5">
        <v>0</v>
      </c>
      <c r="J29" s="5">
        <v>0</v>
      </c>
      <c r="K29" s="5">
        <v>0</v>
      </c>
      <c r="L29" s="5">
        <v>0</v>
      </c>
      <c r="M29" s="5">
        <v>0</v>
      </c>
      <c r="N29" s="5">
        <v>0</v>
      </c>
      <c r="O29" s="5">
        <v>0</v>
      </c>
      <c r="P29" s="5">
        <v>5</v>
      </c>
      <c r="Q29" s="5">
        <v>0</v>
      </c>
      <c r="R29" s="5">
        <v>4</v>
      </c>
      <c r="S29" s="5">
        <v>0</v>
      </c>
    </row>
    <row r="30" spans="1:19" ht="15.9" customHeight="1">
      <c r="A30" s="4">
        <v>11120047</v>
      </c>
      <c r="B30" s="4" t="s">
        <v>30</v>
      </c>
      <c r="C30" s="2">
        <v>50</v>
      </c>
      <c r="D30" s="2">
        <v>3</v>
      </c>
      <c r="E30" s="2">
        <v>53</v>
      </c>
      <c r="F30" s="5">
        <v>3</v>
      </c>
      <c r="G30" s="5">
        <v>0</v>
      </c>
      <c r="H30" s="5">
        <v>5</v>
      </c>
      <c r="I30" s="5">
        <v>0</v>
      </c>
      <c r="J30" s="5">
        <v>9</v>
      </c>
      <c r="K30" s="5">
        <v>1</v>
      </c>
      <c r="L30" s="5">
        <v>7</v>
      </c>
      <c r="M30" s="5">
        <v>0</v>
      </c>
      <c r="N30" s="5">
        <v>3</v>
      </c>
      <c r="O30" s="5">
        <v>1</v>
      </c>
      <c r="P30" s="5">
        <v>6</v>
      </c>
      <c r="Q30" s="5">
        <v>0</v>
      </c>
      <c r="R30" s="5">
        <v>17</v>
      </c>
      <c r="S30" s="5">
        <v>1</v>
      </c>
    </row>
    <row r="31" spans="1:19" ht="15.9" customHeight="1">
      <c r="A31" s="4">
        <v>11120052</v>
      </c>
      <c r="B31" s="4" t="s">
        <v>178</v>
      </c>
      <c r="C31" s="2">
        <v>9</v>
      </c>
      <c r="D31" s="2">
        <v>2</v>
      </c>
      <c r="E31" s="2">
        <v>11</v>
      </c>
      <c r="F31" s="5">
        <v>0</v>
      </c>
      <c r="G31" s="5">
        <v>0</v>
      </c>
      <c r="H31" s="5">
        <v>0</v>
      </c>
      <c r="I31" s="5">
        <v>0</v>
      </c>
      <c r="J31" s="5">
        <v>4</v>
      </c>
      <c r="K31" s="5">
        <v>0</v>
      </c>
      <c r="L31" s="5">
        <v>1</v>
      </c>
      <c r="M31" s="5">
        <v>0</v>
      </c>
      <c r="N31" s="5">
        <v>1</v>
      </c>
      <c r="O31" s="5">
        <v>0</v>
      </c>
      <c r="P31" s="5">
        <v>0</v>
      </c>
      <c r="Q31" s="5">
        <v>1</v>
      </c>
      <c r="R31" s="5">
        <v>3</v>
      </c>
      <c r="S31" s="5">
        <v>1</v>
      </c>
    </row>
    <row r="32" spans="1:19" ht="15.9" customHeight="1">
      <c r="A32" s="4">
        <v>11300003</v>
      </c>
      <c r="B32" s="4" t="s">
        <v>101</v>
      </c>
      <c r="C32" s="2">
        <v>14</v>
      </c>
      <c r="D32" s="2">
        <v>1</v>
      </c>
      <c r="E32" s="2">
        <v>15</v>
      </c>
      <c r="F32" s="5">
        <v>0</v>
      </c>
      <c r="G32" s="5">
        <v>0</v>
      </c>
      <c r="H32" s="5">
        <v>0</v>
      </c>
      <c r="I32" s="5">
        <v>0</v>
      </c>
      <c r="J32" s="5">
        <v>0</v>
      </c>
      <c r="K32" s="5">
        <v>0</v>
      </c>
      <c r="L32" s="5">
        <v>0</v>
      </c>
      <c r="M32" s="5">
        <v>0</v>
      </c>
      <c r="N32" s="5">
        <v>1</v>
      </c>
      <c r="O32" s="5">
        <v>0</v>
      </c>
      <c r="P32" s="5">
        <v>2</v>
      </c>
      <c r="Q32" s="5">
        <v>0</v>
      </c>
      <c r="R32" s="5">
        <v>11</v>
      </c>
      <c r="S32" s="5">
        <v>1</v>
      </c>
    </row>
    <row r="33" spans="1:19" ht="15.9" customHeight="1">
      <c r="A33" s="4">
        <v>11300004</v>
      </c>
      <c r="B33" s="4" t="s">
        <v>102</v>
      </c>
      <c r="C33" s="2">
        <v>17</v>
      </c>
      <c r="D33" s="2">
        <v>0</v>
      </c>
      <c r="E33" s="2">
        <v>17</v>
      </c>
      <c r="F33" s="5">
        <v>0</v>
      </c>
      <c r="G33" s="5">
        <v>0</v>
      </c>
      <c r="H33" s="5">
        <v>0</v>
      </c>
      <c r="I33" s="5">
        <v>0</v>
      </c>
      <c r="J33" s="5">
        <v>0</v>
      </c>
      <c r="K33" s="5">
        <v>0</v>
      </c>
      <c r="L33" s="5">
        <v>0</v>
      </c>
      <c r="M33" s="5">
        <v>0</v>
      </c>
      <c r="N33" s="5">
        <v>1</v>
      </c>
      <c r="O33" s="5">
        <v>0</v>
      </c>
      <c r="P33" s="5">
        <v>7</v>
      </c>
      <c r="Q33" s="5">
        <v>0</v>
      </c>
      <c r="R33" s="5">
        <v>9</v>
      </c>
      <c r="S33" s="5">
        <v>0</v>
      </c>
    </row>
    <row r="34" spans="1:19" ht="15.9" customHeight="1">
      <c r="A34" s="4">
        <v>11300005</v>
      </c>
      <c r="B34" s="4" t="s">
        <v>103</v>
      </c>
      <c r="C34" s="2">
        <v>3</v>
      </c>
      <c r="D34" s="2">
        <v>0</v>
      </c>
      <c r="E34" s="2">
        <v>3</v>
      </c>
      <c r="F34" s="5">
        <v>0</v>
      </c>
      <c r="G34" s="5">
        <v>0</v>
      </c>
      <c r="H34" s="5">
        <v>0</v>
      </c>
      <c r="I34" s="5">
        <v>0</v>
      </c>
      <c r="J34" s="5">
        <v>0</v>
      </c>
      <c r="K34" s="5">
        <v>0</v>
      </c>
      <c r="L34" s="5">
        <v>0</v>
      </c>
      <c r="M34" s="5">
        <v>0</v>
      </c>
      <c r="N34" s="5">
        <v>0</v>
      </c>
      <c r="O34" s="5">
        <v>0</v>
      </c>
      <c r="P34" s="5">
        <v>0</v>
      </c>
      <c r="Q34" s="5">
        <v>0</v>
      </c>
      <c r="R34" s="5">
        <v>3</v>
      </c>
      <c r="S34" s="5">
        <v>0</v>
      </c>
    </row>
    <row r="35" spans="1:19" ht="15.9" customHeight="1">
      <c r="A35" s="4">
        <v>11300006</v>
      </c>
      <c r="B35" s="4" t="s">
        <v>104</v>
      </c>
      <c r="C35" s="2">
        <v>2</v>
      </c>
      <c r="D35" s="2">
        <v>1</v>
      </c>
      <c r="E35" s="2">
        <v>3</v>
      </c>
      <c r="F35" s="5">
        <v>0</v>
      </c>
      <c r="G35" s="5">
        <v>0</v>
      </c>
      <c r="H35" s="5">
        <v>0</v>
      </c>
      <c r="I35" s="5">
        <v>0</v>
      </c>
      <c r="J35" s="5">
        <v>0</v>
      </c>
      <c r="K35" s="5">
        <v>0</v>
      </c>
      <c r="L35" s="5">
        <v>0</v>
      </c>
      <c r="M35" s="5">
        <v>0</v>
      </c>
      <c r="N35" s="5">
        <v>0</v>
      </c>
      <c r="O35" s="5">
        <v>0</v>
      </c>
      <c r="P35" s="5">
        <v>0</v>
      </c>
      <c r="Q35" s="5">
        <v>0</v>
      </c>
      <c r="R35" s="5">
        <v>2</v>
      </c>
      <c r="S35" s="5">
        <v>1</v>
      </c>
    </row>
    <row r="36" spans="1:19" ht="15.9" customHeight="1">
      <c r="A36" s="4">
        <v>11300007</v>
      </c>
      <c r="B36" s="4" t="s">
        <v>105</v>
      </c>
      <c r="C36" s="2">
        <v>69</v>
      </c>
      <c r="D36" s="2">
        <v>30</v>
      </c>
      <c r="E36" s="2">
        <v>99</v>
      </c>
      <c r="F36" s="5">
        <v>3</v>
      </c>
      <c r="G36" s="5">
        <v>2</v>
      </c>
      <c r="H36" s="5">
        <v>7</v>
      </c>
      <c r="I36" s="5">
        <v>0</v>
      </c>
      <c r="J36" s="5">
        <v>5</v>
      </c>
      <c r="K36" s="5">
        <v>0</v>
      </c>
      <c r="L36" s="5">
        <v>8</v>
      </c>
      <c r="M36" s="5">
        <v>1</v>
      </c>
      <c r="N36" s="5">
        <v>7</v>
      </c>
      <c r="O36" s="5">
        <v>8</v>
      </c>
      <c r="P36" s="5">
        <v>13</v>
      </c>
      <c r="Q36" s="5">
        <v>15</v>
      </c>
      <c r="R36" s="5">
        <v>26</v>
      </c>
      <c r="S36" s="5">
        <v>4</v>
      </c>
    </row>
    <row r="37" spans="1:19" ht="15.9" customHeight="1">
      <c r="A37" s="4">
        <v>11300008</v>
      </c>
      <c r="B37" s="4" t="s">
        <v>106</v>
      </c>
      <c r="C37" s="2">
        <v>25</v>
      </c>
      <c r="D37" s="2">
        <v>1</v>
      </c>
      <c r="E37" s="2">
        <v>26</v>
      </c>
      <c r="F37" s="5">
        <v>0</v>
      </c>
      <c r="G37" s="5">
        <v>0</v>
      </c>
      <c r="H37" s="5">
        <v>1</v>
      </c>
      <c r="I37" s="5">
        <v>0</v>
      </c>
      <c r="J37" s="5">
        <v>2</v>
      </c>
      <c r="K37" s="5">
        <v>0</v>
      </c>
      <c r="L37" s="5">
        <v>3</v>
      </c>
      <c r="M37" s="5">
        <v>0</v>
      </c>
      <c r="N37" s="5">
        <v>1</v>
      </c>
      <c r="O37" s="5">
        <v>0</v>
      </c>
      <c r="P37" s="5">
        <v>4</v>
      </c>
      <c r="Q37" s="5">
        <v>0</v>
      </c>
      <c r="R37" s="5">
        <v>14</v>
      </c>
      <c r="S37" s="5">
        <v>1</v>
      </c>
    </row>
    <row r="38" spans="1:19" ht="15.9" customHeight="1">
      <c r="A38" s="4">
        <v>11300010</v>
      </c>
      <c r="B38" s="4" t="s">
        <v>107</v>
      </c>
      <c r="C38" s="2">
        <v>54</v>
      </c>
      <c r="D38" s="2">
        <v>6</v>
      </c>
      <c r="E38" s="2">
        <v>60</v>
      </c>
      <c r="F38" s="5">
        <v>0</v>
      </c>
      <c r="G38" s="5">
        <v>0</v>
      </c>
      <c r="H38" s="5">
        <v>1</v>
      </c>
      <c r="I38" s="5">
        <v>0</v>
      </c>
      <c r="J38" s="5">
        <v>14</v>
      </c>
      <c r="K38" s="5">
        <v>0</v>
      </c>
      <c r="L38" s="5">
        <v>7</v>
      </c>
      <c r="M38" s="5">
        <v>1</v>
      </c>
      <c r="N38" s="5">
        <v>3</v>
      </c>
      <c r="O38" s="5">
        <v>0</v>
      </c>
      <c r="P38" s="5">
        <v>11</v>
      </c>
      <c r="Q38" s="5">
        <v>3</v>
      </c>
      <c r="R38" s="5">
        <v>18</v>
      </c>
      <c r="S38" s="5">
        <v>2</v>
      </c>
    </row>
    <row r="39" spans="1:19" ht="15.9" customHeight="1">
      <c r="A39" s="4">
        <v>11300012</v>
      </c>
      <c r="B39" s="4" t="s">
        <v>108</v>
      </c>
      <c r="C39" s="2">
        <v>52</v>
      </c>
      <c r="D39" s="2">
        <v>5</v>
      </c>
      <c r="E39" s="2">
        <v>57</v>
      </c>
      <c r="F39" s="5">
        <v>2</v>
      </c>
      <c r="G39" s="5">
        <v>1</v>
      </c>
      <c r="H39" s="5">
        <v>5</v>
      </c>
      <c r="I39" s="5">
        <v>1</v>
      </c>
      <c r="J39" s="5">
        <v>2</v>
      </c>
      <c r="K39" s="5">
        <v>2</v>
      </c>
      <c r="L39" s="5">
        <v>7</v>
      </c>
      <c r="M39" s="5">
        <v>1</v>
      </c>
      <c r="N39" s="5">
        <v>4</v>
      </c>
      <c r="O39" s="5">
        <v>0</v>
      </c>
      <c r="P39" s="5">
        <v>13</v>
      </c>
      <c r="Q39" s="5">
        <v>0</v>
      </c>
      <c r="R39" s="5">
        <v>19</v>
      </c>
      <c r="S39" s="5">
        <v>0</v>
      </c>
    </row>
    <row r="40" spans="1:19" ht="15.9" customHeight="1">
      <c r="A40" s="4">
        <v>11300014</v>
      </c>
      <c r="B40" s="4" t="s">
        <v>109</v>
      </c>
      <c r="C40" s="2">
        <v>51</v>
      </c>
      <c r="D40" s="2">
        <v>9</v>
      </c>
      <c r="E40" s="2">
        <v>60</v>
      </c>
      <c r="F40" s="5">
        <v>0</v>
      </c>
      <c r="G40" s="5">
        <v>0</v>
      </c>
      <c r="H40" s="5">
        <v>11</v>
      </c>
      <c r="I40" s="5">
        <v>1</v>
      </c>
      <c r="J40" s="5">
        <v>4</v>
      </c>
      <c r="K40" s="5">
        <v>1</v>
      </c>
      <c r="L40" s="5">
        <v>5</v>
      </c>
      <c r="M40" s="5">
        <v>0</v>
      </c>
      <c r="N40" s="5">
        <v>4</v>
      </c>
      <c r="O40" s="5">
        <v>0</v>
      </c>
      <c r="P40" s="5">
        <v>3</v>
      </c>
      <c r="Q40" s="5">
        <v>6</v>
      </c>
      <c r="R40" s="5">
        <v>24</v>
      </c>
      <c r="S40" s="5">
        <v>1</v>
      </c>
    </row>
    <row r="41" spans="1:19" ht="15.9" customHeight="1">
      <c r="A41" s="4">
        <v>11300015</v>
      </c>
      <c r="B41" s="4" t="s">
        <v>110</v>
      </c>
      <c r="C41" s="2">
        <v>8</v>
      </c>
      <c r="D41" s="2">
        <v>0</v>
      </c>
      <c r="E41" s="2">
        <v>8</v>
      </c>
      <c r="F41" s="5">
        <v>0</v>
      </c>
      <c r="G41" s="5">
        <v>0</v>
      </c>
      <c r="H41" s="5">
        <v>0</v>
      </c>
      <c r="I41" s="5">
        <v>0</v>
      </c>
      <c r="J41" s="5">
        <v>0</v>
      </c>
      <c r="K41" s="5">
        <v>0</v>
      </c>
      <c r="L41" s="5">
        <v>0</v>
      </c>
      <c r="M41" s="5">
        <v>0</v>
      </c>
      <c r="N41" s="5">
        <v>0</v>
      </c>
      <c r="O41" s="5">
        <v>0</v>
      </c>
      <c r="P41" s="5">
        <v>0</v>
      </c>
      <c r="Q41" s="5">
        <v>0</v>
      </c>
      <c r="R41" s="5">
        <v>8</v>
      </c>
      <c r="S41" s="5">
        <v>0</v>
      </c>
    </row>
    <row r="42" spans="1:19" ht="15.9" customHeight="1">
      <c r="A42" s="4">
        <v>11300016</v>
      </c>
      <c r="B42" s="4" t="s">
        <v>179</v>
      </c>
      <c r="C42" s="2">
        <v>43</v>
      </c>
      <c r="D42" s="2">
        <v>2</v>
      </c>
      <c r="E42" s="2">
        <v>45</v>
      </c>
      <c r="F42" s="5">
        <v>1</v>
      </c>
      <c r="G42" s="5">
        <v>0</v>
      </c>
      <c r="H42" s="5">
        <v>3</v>
      </c>
      <c r="I42" s="5">
        <v>0</v>
      </c>
      <c r="J42" s="5">
        <v>2</v>
      </c>
      <c r="K42" s="5">
        <v>0</v>
      </c>
      <c r="L42" s="5">
        <v>3</v>
      </c>
      <c r="M42" s="5">
        <v>0</v>
      </c>
      <c r="N42" s="5">
        <v>4</v>
      </c>
      <c r="O42" s="5">
        <v>0</v>
      </c>
      <c r="P42" s="5">
        <v>6</v>
      </c>
      <c r="Q42" s="5">
        <v>0</v>
      </c>
      <c r="R42" s="5">
        <v>24</v>
      </c>
      <c r="S42" s="5">
        <v>2</v>
      </c>
    </row>
    <row r="43" spans="1:19" ht="15.9" customHeight="1">
      <c r="A43" s="4">
        <v>11300017</v>
      </c>
      <c r="B43" s="4" t="s">
        <v>111</v>
      </c>
      <c r="C43" s="2">
        <v>8</v>
      </c>
      <c r="D43" s="2">
        <v>0</v>
      </c>
      <c r="E43" s="2">
        <v>8</v>
      </c>
      <c r="F43" s="5">
        <v>0</v>
      </c>
      <c r="G43" s="5">
        <v>0</v>
      </c>
      <c r="H43" s="5">
        <v>0</v>
      </c>
      <c r="I43" s="5">
        <v>0</v>
      </c>
      <c r="J43" s="5">
        <v>0</v>
      </c>
      <c r="K43" s="5">
        <v>0</v>
      </c>
      <c r="L43" s="5">
        <v>0</v>
      </c>
      <c r="M43" s="5">
        <v>0</v>
      </c>
      <c r="N43" s="5">
        <v>0</v>
      </c>
      <c r="O43" s="5">
        <v>0</v>
      </c>
      <c r="P43" s="5">
        <v>0</v>
      </c>
      <c r="Q43" s="5">
        <v>0</v>
      </c>
      <c r="R43" s="5">
        <v>8</v>
      </c>
      <c r="S43" s="5">
        <v>0</v>
      </c>
    </row>
    <row r="44" spans="1:19" ht="15.9" customHeight="1">
      <c r="A44" s="4">
        <v>11300019</v>
      </c>
      <c r="B44" s="4" t="s">
        <v>170</v>
      </c>
      <c r="C44" s="2">
        <v>3</v>
      </c>
      <c r="D44" s="2">
        <v>0</v>
      </c>
      <c r="E44" s="2">
        <v>3</v>
      </c>
      <c r="F44" s="5">
        <v>0</v>
      </c>
      <c r="G44" s="5">
        <v>0</v>
      </c>
      <c r="H44" s="5">
        <v>0</v>
      </c>
      <c r="I44" s="5">
        <v>0</v>
      </c>
      <c r="J44" s="5">
        <v>0</v>
      </c>
      <c r="K44" s="5">
        <v>0</v>
      </c>
      <c r="L44" s="5">
        <v>0</v>
      </c>
      <c r="M44" s="5">
        <v>0</v>
      </c>
      <c r="N44" s="5">
        <v>0</v>
      </c>
      <c r="O44" s="5">
        <v>0</v>
      </c>
      <c r="P44" s="5">
        <v>0</v>
      </c>
      <c r="Q44" s="5">
        <v>0</v>
      </c>
      <c r="R44" s="5">
        <v>3</v>
      </c>
      <c r="S44" s="5">
        <v>0</v>
      </c>
    </row>
    <row r="45" spans="1:19" ht="15.9" customHeight="1">
      <c r="A45" s="4">
        <v>11300021</v>
      </c>
      <c r="B45" s="4" t="s">
        <v>113</v>
      </c>
      <c r="C45" s="2">
        <v>45</v>
      </c>
      <c r="D45" s="2">
        <v>4</v>
      </c>
      <c r="E45" s="2">
        <v>49</v>
      </c>
      <c r="F45" s="5">
        <v>4</v>
      </c>
      <c r="G45" s="5">
        <v>0</v>
      </c>
      <c r="H45" s="5">
        <v>7</v>
      </c>
      <c r="I45" s="5">
        <v>2</v>
      </c>
      <c r="J45" s="5">
        <v>9</v>
      </c>
      <c r="K45" s="5">
        <v>1</v>
      </c>
      <c r="L45" s="5">
        <v>7</v>
      </c>
      <c r="M45" s="5">
        <v>0</v>
      </c>
      <c r="N45" s="5">
        <v>1</v>
      </c>
      <c r="O45" s="5">
        <v>0</v>
      </c>
      <c r="P45" s="5">
        <v>2</v>
      </c>
      <c r="Q45" s="5">
        <v>0</v>
      </c>
      <c r="R45" s="5">
        <v>15</v>
      </c>
      <c r="S45" s="5">
        <v>1</v>
      </c>
    </row>
    <row r="46" spans="1:19" ht="15.9" customHeight="1">
      <c r="A46" s="4">
        <v>11300022</v>
      </c>
      <c r="B46" s="4" t="s">
        <v>114</v>
      </c>
      <c r="C46" s="2">
        <v>15</v>
      </c>
      <c r="D46" s="2">
        <v>2</v>
      </c>
      <c r="E46" s="2">
        <v>17</v>
      </c>
      <c r="F46" s="5">
        <v>0</v>
      </c>
      <c r="G46" s="5">
        <v>0</v>
      </c>
      <c r="H46" s="5">
        <v>0</v>
      </c>
      <c r="I46" s="5">
        <v>0</v>
      </c>
      <c r="J46" s="5">
        <v>0</v>
      </c>
      <c r="K46" s="5">
        <v>0</v>
      </c>
      <c r="L46" s="5">
        <v>0</v>
      </c>
      <c r="M46" s="5">
        <v>0</v>
      </c>
      <c r="N46" s="5">
        <v>0</v>
      </c>
      <c r="O46" s="5">
        <v>0</v>
      </c>
      <c r="P46" s="5">
        <v>3</v>
      </c>
      <c r="Q46" s="5">
        <v>0</v>
      </c>
      <c r="R46" s="5">
        <v>12</v>
      </c>
      <c r="S46" s="5">
        <v>2</v>
      </c>
    </row>
    <row r="47" spans="1:19" ht="15.9" customHeight="1">
      <c r="A47" s="4">
        <v>11300023</v>
      </c>
      <c r="B47" s="4" t="s">
        <v>115</v>
      </c>
      <c r="C47" s="2">
        <v>68</v>
      </c>
      <c r="D47" s="2">
        <v>5</v>
      </c>
      <c r="E47" s="2">
        <v>73</v>
      </c>
      <c r="F47" s="5">
        <v>1</v>
      </c>
      <c r="G47" s="5">
        <v>0</v>
      </c>
      <c r="H47" s="5">
        <v>1</v>
      </c>
      <c r="I47" s="5">
        <v>1</v>
      </c>
      <c r="J47" s="5">
        <v>11</v>
      </c>
      <c r="K47" s="5">
        <v>1</v>
      </c>
      <c r="L47" s="5">
        <v>4</v>
      </c>
      <c r="M47" s="5">
        <v>0</v>
      </c>
      <c r="N47" s="5">
        <v>8</v>
      </c>
      <c r="O47" s="5">
        <v>0</v>
      </c>
      <c r="P47" s="5">
        <v>17</v>
      </c>
      <c r="Q47" s="5">
        <v>2</v>
      </c>
      <c r="R47" s="5">
        <v>26</v>
      </c>
      <c r="S47" s="5">
        <v>1</v>
      </c>
    </row>
    <row r="48" spans="1:19" ht="15.9" customHeight="1">
      <c r="A48" s="4">
        <v>11300025</v>
      </c>
      <c r="B48" s="4" t="s">
        <v>116</v>
      </c>
      <c r="C48" s="2">
        <v>20</v>
      </c>
      <c r="D48" s="2">
        <v>1</v>
      </c>
      <c r="E48" s="2">
        <v>21</v>
      </c>
      <c r="F48" s="5">
        <v>0</v>
      </c>
      <c r="G48" s="5">
        <v>0</v>
      </c>
      <c r="H48" s="5">
        <v>1</v>
      </c>
      <c r="I48" s="5">
        <v>0</v>
      </c>
      <c r="J48" s="5">
        <v>0</v>
      </c>
      <c r="K48" s="5">
        <v>0</v>
      </c>
      <c r="L48" s="5">
        <v>1</v>
      </c>
      <c r="M48" s="5">
        <v>0</v>
      </c>
      <c r="N48" s="5">
        <v>1</v>
      </c>
      <c r="O48" s="5">
        <v>0</v>
      </c>
      <c r="P48" s="5">
        <v>2</v>
      </c>
      <c r="Q48" s="5">
        <v>0</v>
      </c>
      <c r="R48" s="5">
        <v>15</v>
      </c>
      <c r="S48" s="5">
        <v>1</v>
      </c>
    </row>
    <row r="49" spans="1:19" ht="15.9" customHeight="1">
      <c r="A49" s="4">
        <v>11300028</v>
      </c>
      <c r="B49" s="4" t="s">
        <v>117</v>
      </c>
      <c r="C49" s="2">
        <v>13</v>
      </c>
      <c r="D49" s="2">
        <v>0</v>
      </c>
      <c r="E49" s="2">
        <v>13</v>
      </c>
      <c r="F49" s="5">
        <v>0</v>
      </c>
      <c r="G49" s="5">
        <v>0</v>
      </c>
      <c r="H49" s="5">
        <v>0</v>
      </c>
      <c r="I49" s="5">
        <v>0</v>
      </c>
      <c r="J49" s="5">
        <v>1</v>
      </c>
      <c r="K49" s="5">
        <v>0</v>
      </c>
      <c r="L49" s="5">
        <v>1</v>
      </c>
      <c r="M49" s="5">
        <v>0</v>
      </c>
      <c r="N49" s="5">
        <v>0</v>
      </c>
      <c r="O49" s="5">
        <v>0</v>
      </c>
      <c r="P49" s="5">
        <v>3</v>
      </c>
      <c r="Q49" s="5">
        <v>0</v>
      </c>
      <c r="R49" s="5">
        <v>8</v>
      </c>
      <c r="S49" s="5">
        <v>0</v>
      </c>
    </row>
    <row r="50" spans="1:19" ht="15.9" customHeight="1">
      <c r="A50" s="4">
        <v>11300032</v>
      </c>
      <c r="B50" s="4" t="s">
        <v>118</v>
      </c>
      <c r="C50" s="2">
        <v>17</v>
      </c>
      <c r="D50" s="2">
        <v>1</v>
      </c>
      <c r="E50" s="2">
        <v>18</v>
      </c>
      <c r="F50" s="5">
        <v>0</v>
      </c>
      <c r="G50" s="5">
        <v>0</v>
      </c>
      <c r="H50" s="5">
        <v>0</v>
      </c>
      <c r="I50" s="5">
        <v>0</v>
      </c>
      <c r="J50" s="5">
        <v>0</v>
      </c>
      <c r="K50" s="5">
        <v>0</v>
      </c>
      <c r="L50" s="5">
        <v>1</v>
      </c>
      <c r="M50" s="5">
        <v>0</v>
      </c>
      <c r="N50" s="5">
        <v>0</v>
      </c>
      <c r="O50" s="5">
        <v>0</v>
      </c>
      <c r="P50" s="5">
        <v>5</v>
      </c>
      <c r="Q50" s="5">
        <v>0</v>
      </c>
      <c r="R50" s="5">
        <v>11</v>
      </c>
      <c r="S50" s="5">
        <v>1</v>
      </c>
    </row>
    <row r="51" spans="1:19" ht="15.9" customHeight="1">
      <c r="A51" s="4">
        <v>11300039</v>
      </c>
      <c r="B51" s="4" t="s">
        <v>119</v>
      </c>
      <c r="C51" s="2">
        <v>14</v>
      </c>
      <c r="D51" s="2">
        <v>0</v>
      </c>
      <c r="E51" s="2">
        <v>14</v>
      </c>
      <c r="F51" s="5">
        <v>0</v>
      </c>
      <c r="G51" s="5">
        <v>0</v>
      </c>
      <c r="H51" s="5">
        <v>1</v>
      </c>
      <c r="I51" s="5">
        <v>0</v>
      </c>
      <c r="J51" s="5">
        <v>0</v>
      </c>
      <c r="K51" s="5">
        <v>0</v>
      </c>
      <c r="L51" s="5">
        <v>0</v>
      </c>
      <c r="M51" s="5">
        <v>0</v>
      </c>
      <c r="N51" s="5">
        <v>0</v>
      </c>
      <c r="O51" s="5">
        <v>0</v>
      </c>
      <c r="P51" s="5">
        <v>4</v>
      </c>
      <c r="Q51" s="5">
        <v>0</v>
      </c>
      <c r="R51" s="5">
        <v>9</v>
      </c>
      <c r="S51" s="5">
        <v>0</v>
      </c>
    </row>
    <row r="52" spans="1:19" ht="15.9" customHeight="1">
      <c r="A52" s="4">
        <v>11300040</v>
      </c>
      <c r="B52" s="4" t="s">
        <v>120</v>
      </c>
      <c r="C52" s="2">
        <v>11</v>
      </c>
      <c r="D52" s="2">
        <v>1</v>
      </c>
      <c r="E52" s="2">
        <v>12</v>
      </c>
      <c r="F52" s="5">
        <v>0</v>
      </c>
      <c r="G52" s="5">
        <v>0</v>
      </c>
      <c r="H52" s="5">
        <v>0</v>
      </c>
      <c r="I52" s="5">
        <v>0</v>
      </c>
      <c r="J52" s="5">
        <v>1</v>
      </c>
      <c r="K52" s="5">
        <v>0</v>
      </c>
      <c r="L52" s="5">
        <v>0</v>
      </c>
      <c r="M52" s="5">
        <v>0</v>
      </c>
      <c r="N52" s="5">
        <v>1</v>
      </c>
      <c r="O52" s="5">
        <v>0</v>
      </c>
      <c r="P52" s="5">
        <v>2</v>
      </c>
      <c r="Q52" s="5">
        <v>1</v>
      </c>
      <c r="R52" s="5">
        <v>7</v>
      </c>
      <c r="S52" s="5">
        <v>0</v>
      </c>
    </row>
    <row r="53" spans="1:19" ht="15.9" customHeight="1">
      <c r="A53" s="4">
        <v>11300041</v>
      </c>
      <c r="B53" s="4" t="s">
        <v>121</v>
      </c>
      <c r="C53" s="2">
        <v>41</v>
      </c>
      <c r="D53" s="2">
        <v>2</v>
      </c>
      <c r="E53" s="2">
        <v>43</v>
      </c>
      <c r="F53" s="5">
        <v>1</v>
      </c>
      <c r="G53" s="5">
        <v>0</v>
      </c>
      <c r="H53" s="5">
        <v>1</v>
      </c>
      <c r="I53" s="5">
        <v>0</v>
      </c>
      <c r="J53" s="5">
        <v>0</v>
      </c>
      <c r="K53" s="5">
        <v>0</v>
      </c>
      <c r="L53" s="5">
        <v>6</v>
      </c>
      <c r="M53" s="5">
        <v>0</v>
      </c>
      <c r="N53" s="5">
        <v>4</v>
      </c>
      <c r="O53" s="5">
        <v>1</v>
      </c>
      <c r="P53" s="5">
        <v>12</v>
      </c>
      <c r="Q53" s="5">
        <v>0</v>
      </c>
      <c r="R53" s="5">
        <v>17</v>
      </c>
      <c r="S53" s="5">
        <v>1</v>
      </c>
    </row>
    <row r="54" spans="1:19" ht="15.9" customHeight="1">
      <c r="A54" s="4">
        <v>11300050</v>
      </c>
      <c r="B54" s="4" t="s">
        <v>123</v>
      </c>
      <c r="C54" s="2">
        <v>15</v>
      </c>
      <c r="D54" s="2">
        <v>2</v>
      </c>
      <c r="E54" s="2">
        <v>17</v>
      </c>
      <c r="F54" s="5">
        <v>0</v>
      </c>
      <c r="G54" s="5">
        <v>0</v>
      </c>
      <c r="H54" s="5">
        <v>0</v>
      </c>
      <c r="I54" s="5">
        <v>0</v>
      </c>
      <c r="J54" s="5">
        <v>0</v>
      </c>
      <c r="K54" s="5">
        <v>0</v>
      </c>
      <c r="L54" s="5">
        <v>0</v>
      </c>
      <c r="M54" s="5">
        <v>0</v>
      </c>
      <c r="N54" s="5">
        <v>2</v>
      </c>
      <c r="O54" s="5">
        <v>0</v>
      </c>
      <c r="P54" s="5">
        <v>2</v>
      </c>
      <c r="Q54" s="5">
        <v>0</v>
      </c>
      <c r="R54" s="5">
        <v>11</v>
      </c>
      <c r="S54" s="5">
        <v>2</v>
      </c>
    </row>
    <row r="55" spans="1:19" ht="15.9" customHeight="1">
      <c r="A55" s="4">
        <v>11300055</v>
      </c>
      <c r="B55" s="4" t="s">
        <v>124</v>
      </c>
      <c r="C55" s="2">
        <v>12</v>
      </c>
      <c r="D55" s="2">
        <v>2</v>
      </c>
      <c r="E55" s="2">
        <v>14</v>
      </c>
      <c r="F55" s="5">
        <v>0</v>
      </c>
      <c r="G55" s="5">
        <v>0</v>
      </c>
      <c r="H55" s="5">
        <v>0</v>
      </c>
      <c r="I55" s="5">
        <v>0</v>
      </c>
      <c r="J55" s="5">
        <v>0</v>
      </c>
      <c r="K55" s="5">
        <v>0</v>
      </c>
      <c r="L55" s="5">
        <v>1</v>
      </c>
      <c r="M55" s="5">
        <v>0</v>
      </c>
      <c r="N55" s="5">
        <v>0</v>
      </c>
      <c r="O55" s="5">
        <v>1</v>
      </c>
      <c r="P55" s="5">
        <v>2</v>
      </c>
      <c r="Q55" s="5">
        <v>0</v>
      </c>
      <c r="R55" s="5">
        <v>9</v>
      </c>
      <c r="S55" s="5">
        <v>1</v>
      </c>
    </row>
    <row r="56" spans="1:19" ht="15.9" customHeight="1">
      <c r="A56" s="4">
        <v>11300056</v>
      </c>
      <c r="B56" s="4" t="s">
        <v>189</v>
      </c>
      <c r="C56" s="2">
        <v>6</v>
      </c>
      <c r="D56" s="2">
        <v>2</v>
      </c>
      <c r="E56" s="2">
        <v>8</v>
      </c>
      <c r="F56" s="5">
        <v>0</v>
      </c>
      <c r="G56" s="5">
        <v>0</v>
      </c>
      <c r="H56" s="5">
        <v>0</v>
      </c>
      <c r="I56" s="5">
        <v>0</v>
      </c>
      <c r="J56" s="5">
        <v>1</v>
      </c>
      <c r="K56" s="5">
        <v>0</v>
      </c>
      <c r="L56" s="5">
        <v>1</v>
      </c>
      <c r="M56" s="5">
        <v>0</v>
      </c>
      <c r="N56" s="5">
        <v>0</v>
      </c>
      <c r="O56" s="5">
        <v>0</v>
      </c>
      <c r="P56" s="5">
        <v>1</v>
      </c>
      <c r="Q56" s="5">
        <v>0</v>
      </c>
      <c r="R56" s="5">
        <v>3</v>
      </c>
      <c r="S56" s="5">
        <v>2</v>
      </c>
    </row>
    <row r="57" spans="1:19" ht="15.9" customHeight="1">
      <c r="A57" s="4">
        <v>11300057</v>
      </c>
      <c r="B57" s="4" t="s">
        <v>254</v>
      </c>
      <c r="C57" s="2">
        <v>12</v>
      </c>
      <c r="D57" s="2">
        <v>1</v>
      </c>
      <c r="E57" s="2">
        <v>13</v>
      </c>
      <c r="F57" s="5">
        <v>0</v>
      </c>
      <c r="G57" s="5">
        <v>0</v>
      </c>
      <c r="H57" s="5">
        <v>0</v>
      </c>
      <c r="I57" s="5">
        <v>0</v>
      </c>
      <c r="J57" s="5">
        <v>0</v>
      </c>
      <c r="K57" s="5">
        <v>0</v>
      </c>
      <c r="L57" s="5">
        <v>1</v>
      </c>
      <c r="M57" s="5">
        <v>0</v>
      </c>
      <c r="N57" s="5">
        <v>0</v>
      </c>
      <c r="O57" s="5">
        <v>0</v>
      </c>
      <c r="P57" s="5">
        <v>2</v>
      </c>
      <c r="Q57" s="5">
        <v>0</v>
      </c>
      <c r="R57" s="5">
        <v>9</v>
      </c>
      <c r="S57" s="5">
        <v>1</v>
      </c>
    </row>
    <row r="58" spans="1:19" ht="15.9" customHeight="1">
      <c r="A58" s="4">
        <v>11310005</v>
      </c>
      <c r="B58" s="4" t="s">
        <v>31</v>
      </c>
      <c r="C58" s="2">
        <v>23</v>
      </c>
      <c r="D58" s="2">
        <v>0</v>
      </c>
      <c r="E58" s="2">
        <v>23</v>
      </c>
      <c r="F58" s="5">
        <v>0</v>
      </c>
      <c r="G58" s="5">
        <v>0</v>
      </c>
      <c r="H58" s="5">
        <v>0</v>
      </c>
      <c r="I58" s="5">
        <v>0</v>
      </c>
      <c r="J58" s="5">
        <v>5</v>
      </c>
      <c r="K58" s="5">
        <v>0</v>
      </c>
      <c r="L58" s="5">
        <v>8</v>
      </c>
      <c r="M58" s="5">
        <v>0</v>
      </c>
      <c r="N58" s="5">
        <v>1</v>
      </c>
      <c r="O58" s="5">
        <v>0</v>
      </c>
      <c r="P58" s="5">
        <v>1</v>
      </c>
      <c r="Q58" s="5">
        <v>0</v>
      </c>
      <c r="R58" s="5">
        <v>8</v>
      </c>
      <c r="S58" s="5">
        <v>0</v>
      </c>
    </row>
    <row r="59" spans="1:19" ht="15.9" customHeight="1">
      <c r="A59" s="4">
        <v>11310006</v>
      </c>
      <c r="B59" s="4" t="s">
        <v>32</v>
      </c>
      <c r="C59" s="2">
        <v>86</v>
      </c>
      <c r="D59" s="2">
        <v>9</v>
      </c>
      <c r="E59" s="2">
        <v>95</v>
      </c>
      <c r="F59" s="5">
        <v>0</v>
      </c>
      <c r="G59" s="5">
        <v>0</v>
      </c>
      <c r="H59" s="5">
        <v>3</v>
      </c>
      <c r="I59" s="5">
        <v>0</v>
      </c>
      <c r="J59" s="5">
        <v>11</v>
      </c>
      <c r="K59" s="5">
        <v>1</v>
      </c>
      <c r="L59" s="5">
        <v>14</v>
      </c>
      <c r="M59" s="5">
        <v>0</v>
      </c>
      <c r="N59" s="5">
        <v>8</v>
      </c>
      <c r="O59" s="5">
        <v>2</v>
      </c>
      <c r="P59" s="5">
        <v>22</v>
      </c>
      <c r="Q59" s="5">
        <v>5</v>
      </c>
      <c r="R59" s="5">
        <v>28</v>
      </c>
      <c r="S59" s="5">
        <v>1</v>
      </c>
    </row>
    <row r="60" spans="1:19" ht="15.9" customHeight="1">
      <c r="A60" s="4">
        <v>11310008</v>
      </c>
      <c r="B60" s="4" t="s">
        <v>180</v>
      </c>
      <c r="C60" s="2">
        <v>23</v>
      </c>
      <c r="D60" s="2">
        <v>3</v>
      </c>
      <c r="E60" s="2">
        <v>26</v>
      </c>
      <c r="F60" s="5">
        <v>0</v>
      </c>
      <c r="G60" s="5">
        <v>0</v>
      </c>
      <c r="H60" s="5">
        <v>0</v>
      </c>
      <c r="I60" s="5">
        <v>0</v>
      </c>
      <c r="J60" s="5">
        <v>3</v>
      </c>
      <c r="K60" s="5">
        <v>0</v>
      </c>
      <c r="L60" s="5">
        <v>3</v>
      </c>
      <c r="M60" s="5">
        <v>0</v>
      </c>
      <c r="N60" s="5">
        <v>0</v>
      </c>
      <c r="O60" s="5">
        <v>0</v>
      </c>
      <c r="P60" s="5">
        <v>8</v>
      </c>
      <c r="Q60" s="5">
        <v>2</v>
      </c>
      <c r="R60" s="5">
        <v>9</v>
      </c>
      <c r="S60" s="5">
        <v>1</v>
      </c>
    </row>
    <row r="61" spans="1:19" ht="15.9" customHeight="1">
      <c r="A61" s="4">
        <v>11310011</v>
      </c>
      <c r="B61" s="4" t="s">
        <v>171</v>
      </c>
      <c r="C61" s="2">
        <v>97</v>
      </c>
      <c r="D61" s="2">
        <v>11</v>
      </c>
      <c r="E61" s="2">
        <v>108</v>
      </c>
      <c r="F61" s="5">
        <v>1</v>
      </c>
      <c r="G61" s="5">
        <v>0</v>
      </c>
      <c r="H61" s="5">
        <v>4</v>
      </c>
      <c r="I61" s="5">
        <v>0</v>
      </c>
      <c r="J61" s="5">
        <v>11</v>
      </c>
      <c r="K61" s="5">
        <v>1</v>
      </c>
      <c r="L61" s="5">
        <v>4</v>
      </c>
      <c r="M61" s="5">
        <v>3</v>
      </c>
      <c r="N61" s="5">
        <v>1</v>
      </c>
      <c r="O61" s="5">
        <v>1</v>
      </c>
      <c r="P61" s="5">
        <v>57</v>
      </c>
      <c r="Q61" s="5">
        <v>5</v>
      </c>
      <c r="R61" s="5">
        <v>19</v>
      </c>
      <c r="S61" s="5">
        <v>1</v>
      </c>
    </row>
    <row r="62" spans="1:19" ht="15.9" customHeight="1">
      <c r="A62" s="4">
        <v>11310019</v>
      </c>
      <c r="B62" s="4" t="s">
        <v>33</v>
      </c>
      <c r="C62" s="2">
        <v>4</v>
      </c>
      <c r="D62" s="2">
        <v>1</v>
      </c>
      <c r="E62" s="2">
        <v>5</v>
      </c>
      <c r="F62" s="5">
        <v>0</v>
      </c>
      <c r="G62" s="5">
        <v>0</v>
      </c>
      <c r="H62" s="5">
        <v>1</v>
      </c>
      <c r="I62" s="5">
        <v>0</v>
      </c>
      <c r="J62" s="5">
        <v>1</v>
      </c>
      <c r="K62" s="5">
        <v>0</v>
      </c>
      <c r="L62" s="5">
        <v>0</v>
      </c>
      <c r="M62" s="5">
        <v>0</v>
      </c>
      <c r="N62" s="5">
        <v>0</v>
      </c>
      <c r="O62" s="5">
        <v>0</v>
      </c>
      <c r="P62" s="5">
        <v>1</v>
      </c>
      <c r="Q62" s="5">
        <v>0</v>
      </c>
      <c r="R62" s="5">
        <v>1</v>
      </c>
      <c r="S62" s="5">
        <v>1</v>
      </c>
    </row>
    <row r="63" spans="1:19" ht="15.9" customHeight="1">
      <c r="A63" s="4">
        <v>11310029</v>
      </c>
      <c r="B63" s="4" t="s">
        <v>34</v>
      </c>
      <c r="C63" s="2">
        <v>50</v>
      </c>
      <c r="D63" s="2">
        <v>1</v>
      </c>
      <c r="E63" s="2">
        <v>51</v>
      </c>
      <c r="F63" s="5">
        <v>0</v>
      </c>
      <c r="G63" s="5">
        <v>0</v>
      </c>
      <c r="H63" s="5">
        <v>6</v>
      </c>
      <c r="I63" s="5">
        <v>0</v>
      </c>
      <c r="J63" s="5">
        <v>5</v>
      </c>
      <c r="K63" s="5">
        <v>0</v>
      </c>
      <c r="L63" s="5">
        <v>6</v>
      </c>
      <c r="M63" s="5">
        <v>0</v>
      </c>
      <c r="N63" s="5">
        <v>2</v>
      </c>
      <c r="O63" s="5">
        <v>1</v>
      </c>
      <c r="P63" s="5">
        <v>12</v>
      </c>
      <c r="Q63" s="5">
        <v>0</v>
      </c>
      <c r="R63" s="5">
        <v>19</v>
      </c>
      <c r="S63" s="5">
        <v>0</v>
      </c>
    </row>
    <row r="64" spans="1:19" ht="15.9" customHeight="1">
      <c r="A64" s="4">
        <v>11310033</v>
      </c>
      <c r="B64" s="4" t="s">
        <v>35</v>
      </c>
      <c r="C64" s="2">
        <v>8</v>
      </c>
      <c r="D64" s="2">
        <v>2</v>
      </c>
      <c r="E64" s="2">
        <v>10</v>
      </c>
      <c r="F64" s="5">
        <v>0</v>
      </c>
      <c r="G64" s="5">
        <v>0</v>
      </c>
      <c r="H64" s="5">
        <v>0</v>
      </c>
      <c r="I64" s="5">
        <v>0</v>
      </c>
      <c r="J64" s="5">
        <v>1</v>
      </c>
      <c r="K64" s="5">
        <v>0</v>
      </c>
      <c r="L64" s="5">
        <v>1</v>
      </c>
      <c r="M64" s="5">
        <v>0</v>
      </c>
      <c r="N64" s="5">
        <v>1</v>
      </c>
      <c r="O64" s="5">
        <v>0</v>
      </c>
      <c r="P64" s="5">
        <v>1</v>
      </c>
      <c r="Q64" s="5">
        <v>0</v>
      </c>
      <c r="R64" s="5">
        <v>4</v>
      </c>
      <c r="S64" s="5">
        <v>2</v>
      </c>
    </row>
    <row r="65" spans="1:19" ht="15.9" customHeight="1">
      <c r="A65" s="4">
        <v>11310047</v>
      </c>
      <c r="B65" s="4" t="s">
        <v>36</v>
      </c>
      <c r="C65" s="2">
        <v>78</v>
      </c>
      <c r="D65" s="2">
        <v>11</v>
      </c>
      <c r="E65" s="2">
        <v>89</v>
      </c>
      <c r="F65" s="5">
        <v>2</v>
      </c>
      <c r="G65" s="5">
        <v>0</v>
      </c>
      <c r="H65" s="5">
        <v>8</v>
      </c>
      <c r="I65" s="5">
        <v>1</v>
      </c>
      <c r="J65" s="5">
        <v>10</v>
      </c>
      <c r="K65" s="5">
        <v>0</v>
      </c>
      <c r="L65" s="5">
        <v>8</v>
      </c>
      <c r="M65" s="5">
        <v>0</v>
      </c>
      <c r="N65" s="5">
        <v>3</v>
      </c>
      <c r="O65" s="5">
        <v>0</v>
      </c>
      <c r="P65" s="5">
        <v>20</v>
      </c>
      <c r="Q65" s="5">
        <v>3</v>
      </c>
      <c r="R65" s="5">
        <v>27</v>
      </c>
      <c r="S65" s="5">
        <v>7</v>
      </c>
    </row>
    <row r="66" spans="1:19" ht="15.9" customHeight="1">
      <c r="A66" s="4">
        <v>11310060</v>
      </c>
      <c r="B66" s="4" t="s">
        <v>37</v>
      </c>
      <c r="C66" s="2">
        <v>110</v>
      </c>
      <c r="D66" s="2">
        <v>6</v>
      </c>
      <c r="E66" s="2">
        <v>116</v>
      </c>
      <c r="F66" s="5">
        <v>2</v>
      </c>
      <c r="G66" s="5">
        <v>0</v>
      </c>
      <c r="H66" s="5">
        <v>10</v>
      </c>
      <c r="I66" s="5">
        <v>0</v>
      </c>
      <c r="J66" s="5">
        <v>20</v>
      </c>
      <c r="K66" s="5">
        <v>0</v>
      </c>
      <c r="L66" s="5">
        <v>11</v>
      </c>
      <c r="M66" s="5">
        <v>1</v>
      </c>
      <c r="N66" s="5">
        <v>16</v>
      </c>
      <c r="O66" s="5">
        <v>1</v>
      </c>
      <c r="P66" s="5">
        <v>28</v>
      </c>
      <c r="Q66" s="5">
        <v>2</v>
      </c>
      <c r="R66" s="5">
        <v>23</v>
      </c>
      <c r="S66" s="5">
        <v>2</v>
      </c>
    </row>
    <row r="67" spans="1:19" ht="15.9" customHeight="1">
      <c r="A67" s="4">
        <v>11310064</v>
      </c>
      <c r="B67" s="4" t="s">
        <v>38</v>
      </c>
      <c r="C67" s="2">
        <v>54</v>
      </c>
      <c r="D67" s="2">
        <v>5</v>
      </c>
      <c r="E67" s="2">
        <v>59</v>
      </c>
      <c r="F67" s="5">
        <v>0</v>
      </c>
      <c r="G67" s="5">
        <v>0</v>
      </c>
      <c r="H67" s="5">
        <v>2</v>
      </c>
      <c r="I67" s="5">
        <v>0</v>
      </c>
      <c r="J67" s="5">
        <v>4</v>
      </c>
      <c r="K67" s="5">
        <v>1</v>
      </c>
      <c r="L67" s="5">
        <v>3</v>
      </c>
      <c r="M67" s="5">
        <v>2</v>
      </c>
      <c r="N67" s="5">
        <v>4</v>
      </c>
      <c r="O67" s="5">
        <v>1</v>
      </c>
      <c r="P67" s="5">
        <v>20</v>
      </c>
      <c r="Q67" s="5">
        <v>1</v>
      </c>
      <c r="R67" s="5">
        <v>21</v>
      </c>
      <c r="S67" s="5">
        <v>0</v>
      </c>
    </row>
    <row r="68" spans="1:19" ht="15.9" customHeight="1">
      <c r="A68" s="4">
        <v>11310070</v>
      </c>
      <c r="B68" s="4" t="s">
        <v>39</v>
      </c>
      <c r="C68" s="2">
        <v>41</v>
      </c>
      <c r="D68" s="2">
        <v>6</v>
      </c>
      <c r="E68" s="2">
        <v>47</v>
      </c>
      <c r="F68" s="5">
        <v>0</v>
      </c>
      <c r="G68" s="5">
        <v>0</v>
      </c>
      <c r="H68" s="5">
        <v>6</v>
      </c>
      <c r="I68" s="5">
        <v>2</v>
      </c>
      <c r="J68" s="5">
        <v>6</v>
      </c>
      <c r="K68" s="5">
        <v>0</v>
      </c>
      <c r="L68" s="5">
        <v>3</v>
      </c>
      <c r="M68" s="5">
        <v>1</v>
      </c>
      <c r="N68" s="5">
        <v>4</v>
      </c>
      <c r="O68" s="5">
        <v>0</v>
      </c>
      <c r="P68" s="5">
        <v>7</v>
      </c>
      <c r="Q68" s="5">
        <v>0</v>
      </c>
      <c r="R68" s="5">
        <v>15</v>
      </c>
      <c r="S68" s="5">
        <v>3</v>
      </c>
    </row>
    <row r="69" spans="1:19" ht="15.9" customHeight="1">
      <c r="A69" s="4">
        <v>11310075</v>
      </c>
      <c r="B69" s="4" t="s">
        <v>40</v>
      </c>
      <c r="C69" s="2">
        <v>83</v>
      </c>
      <c r="D69" s="2">
        <v>10</v>
      </c>
      <c r="E69" s="2">
        <v>93</v>
      </c>
      <c r="F69" s="5">
        <v>1</v>
      </c>
      <c r="G69" s="5">
        <v>3</v>
      </c>
      <c r="H69" s="5">
        <v>8</v>
      </c>
      <c r="I69" s="5">
        <v>3</v>
      </c>
      <c r="J69" s="5">
        <v>8</v>
      </c>
      <c r="K69" s="5">
        <v>1</v>
      </c>
      <c r="L69" s="5">
        <v>13</v>
      </c>
      <c r="M69" s="5">
        <v>0</v>
      </c>
      <c r="N69" s="5">
        <v>6</v>
      </c>
      <c r="O69" s="5">
        <v>0</v>
      </c>
      <c r="P69" s="5">
        <v>16</v>
      </c>
      <c r="Q69" s="5">
        <v>2</v>
      </c>
      <c r="R69" s="5">
        <v>31</v>
      </c>
      <c r="S69" s="5">
        <v>1</v>
      </c>
    </row>
    <row r="70" spans="1:19" ht="15.9" customHeight="1">
      <c r="A70" s="4">
        <v>11310076</v>
      </c>
      <c r="B70" s="4" t="s">
        <v>41</v>
      </c>
      <c r="C70" s="2">
        <v>22</v>
      </c>
      <c r="D70" s="2">
        <v>2</v>
      </c>
      <c r="E70" s="2">
        <v>24</v>
      </c>
      <c r="F70" s="5">
        <v>0</v>
      </c>
      <c r="G70" s="5">
        <v>0</v>
      </c>
      <c r="H70" s="5">
        <v>0</v>
      </c>
      <c r="I70" s="5">
        <v>0</v>
      </c>
      <c r="J70" s="5">
        <v>2</v>
      </c>
      <c r="K70" s="5">
        <v>0</v>
      </c>
      <c r="L70" s="5">
        <v>3</v>
      </c>
      <c r="M70" s="5">
        <v>1</v>
      </c>
      <c r="N70" s="5">
        <v>1</v>
      </c>
      <c r="O70" s="5">
        <v>0</v>
      </c>
      <c r="P70" s="5">
        <v>5</v>
      </c>
      <c r="Q70" s="5">
        <v>0</v>
      </c>
      <c r="R70" s="5">
        <v>11</v>
      </c>
      <c r="S70" s="5">
        <v>1</v>
      </c>
    </row>
    <row r="71" spans="1:19" ht="15.9" customHeight="1">
      <c r="A71" s="4">
        <v>11310077</v>
      </c>
      <c r="B71" s="4" t="s">
        <v>42</v>
      </c>
      <c r="C71" s="2">
        <v>39</v>
      </c>
      <c r="D71" s="2">
        <v>1</v>
      </c>
      <c r="E71" s="2">
        <v>40</v>
      </c>
      <c r="F71" s="5">
        <v>0</v>
      </c>
      <c r="G71" s="5">
        <v>0</v>
      </c>
      <c r="H71" s="5">
        <v>6</v>
      </c>
      <c r="I71" s="5">
        <v>0</v>
      </c>
      <c r="J71" s="5">
        <v>3</v>
      </c>
      <c r="K71" s="5">
        <v>0</v>
      </c>
      <c r="L71" s="5">
        <v>4</v>
      </c>
      <c r="M71" s="5">
        <v>0</v>
      </c>
      <c r="N71" s="5">
        <v>7</v>
      </c>
      <c r="O71" s="5">
        <v>0</v>
      </c>
      <c r="P71" s="5">
        <v>12</v>
      </c>
      <c r="Q71" s="5">
        <v>0</v>
      </c>
      <c r="R71" s="5">
        <v>7</v>
      </c>
      <c r="S71" s="5">
        <v>1</v>
      </c>
    </row>
    <row r="72" spans="1:19" ht="15.9" customHeight="1">
      <c r="A72" s="4">
        <v>11310098</v>
      </c>
      <c r="B72" s="4" t="s">
        <v>43</v>
      </c>
      <c r="C72" s="2">
        <v>28</v>
      </c>
      <c r="D72" s="2">
        <v>4</v>
      </c>
      <c r="E72" s="2">
        <v>32</v>
      </c>
      <c r="F72" s="5">
        <v>0</v>
      </c>
      <c r="G72" s="5">
        <v>0</v>
      </c>
      <c r="H72" s="5">
        <v>6</v>
      </c>
      <c r="I72" s="5">
        <v>0</v>
      </c>
      <c r="J72" s="5">
        <v>7</v>
      </c>
      <c r="K72" s="5">
        <v>0</v>
      </c>
      <c r="L72" s="5">
        <v>1</v>
      </c>
      <c r="M72" s="5">
        <v>0</v>
      </c>
      <c r="N72" s="5">
        <v>1</v>
      </c>
      <c r="O72" s="5">
        <v>0</v>
      </c>
      <c r="P72" s="5">
        <v>10</v>
      </c>
      <c r="Q72" s="5">
        <v>1</v>
      </c>
      <c r="R72" s="5">
        <v>3</v>
      </c>
      <c r="S72" s="5">
        <v>3</v>
      </c>
    </row>
    <row r="73" spans="1:19" ht="15.9" customHeight="1">
      <c r="A73" s="4">
        <v>11310099</v>
      </c>
      <c r="B73" s="4" t="s">
        <v>44</v>
      </c>
      <c r="C73" s="2">
        <v>23</v>
      </c>
      <c r="D73" s="2">
        <v>0</v>
      </c>
      <c r="E73" s="2">
        <v>23</v>
      </c>
      <c r="F73" s="5">
        <v>0</v>
      </c>
      <c r="G73" s="5">
        <v>0</v>
      </c>
      <c r="H73" s="5">
        <v>1</v>
      </c>
      <c r="I73" s="5">
        <v>0</v>
      </c>
      <c r="J73" s="5">
        <v>0</v>
      </c>
      <c r="K73" s="5">
        <v>0</v>
      </c>
      <c r="L73" s="5">
        <v>5</v>
      </c>
      <c r="M73" s="5">
        <v>0</v>
      </c>
      <c r="N73" s="5">
        <v>2</v>
      </c>
      <c r="O73" s="5">
        <v>0</v>
      </c>
      <c r="P73" s="5">
        <v>7</v>
      </c>
      <c r="Q73" s="5">
        <v>0</v>
      </c>
      <c r="R73" s="5">
        <v>8</v>
      </c>
      <c r="S73" s="5">
        <v>0</v>
      </c>
    </row>
    <row r="74" spans="1:19" ht="15.9" customHeight="1">
      <c r="A74" s="4">
        <v>11310115</v>
      </c>
      <c r="B74" s="4" t="s">
        <v>45</v>
      </c>
      <c r="C74" s="2">
        <v>52</v>
      </c>
      <c r="D74" s="2">
        <v>3</v>
      </c>
      <c r="E74" s="2">
        <v>55</v>
      </c>
      <c r="F74" s="5">
        <v>0</v>
      </c>
      <c r="G74" s="5">
        <v>0</v>
      </c>
      <c r="H74" s="5">
        <v>10</v>
      </c>
      <c r="I74" s="5">
        <v>0</v>
      </c>
      <c r="J74" s="5">
        <v>5</v>
      </c>
      <c r="K74" s="5">
        <v>0</v>
      </c>
      <c r="L74" s="5">
        <v>3</v>
      </c>
      <c r="M74" s="5">
        <v>0</v>
      </c>
      <c r="N74" s="5">
        <v>4</v>
      </c>
      <c r="O74" s="5">
        <v>0</v>
      </c>
      <c r="P74" s="5">
        <v>9</v>
      </c>
      <c r="Q74" s="5">
        <v>2</v>
      </c>
      <c r="R74" s="5">
        <v>21</v>
      </c>
      <c r="S74" s="5">
        <v>1</v>
      </c>
    </row>
    <row r="75" spans="1:19" ht="15.9" customHeight="1">
      <c r="A75" s="4">
        <v>11310117</v>
      </c>
      <c r="B75" s="4" t="s">
        <v>46</v>
      </c>
      <c r="C75" s="2">
        <v>38</v>
      </c>
      <c r="D75" s="2">
        <v>0</v>
      </c>
      <c r="E75" s="2">
        <v>38</v>
      </c>
      <c r="F75" s="5">
        <v>1</v>
      </c>
      <c r="G75" s="5">
        <v>0</v>
      </c>
      <c r="H75" s="5">
        <v>0</v>
      </c>
      <c r="I75" s="5">
        <v>0</v>
      </c>
      <c r="J75" s="5">
        <v>5</v>
      </c>
      <c r="K75" s="5">
        <v>0</v>
      </c>
      <c r="L75" s="5">
        <v>4</v>
      </c>
      <c r="M75" s="5">
        <v>0</v>
      </c>
      <c r="N75" s="5">
        <v>0</v>
      </c>
      <c r="O75" s="5">
        <v>0</v>
      </c>
      <c r="P75" s="5">
        <v>11</v>
      </c>
      <c r="Q75" s="5">
        <v>0</v>
      </c>
      <c r="R75" s="5">
        <v>17</v>
      </c>
      <c r="S75" s="5">
        <v>0</v>
      </c>
    </row>
    <row r="76" spans="1:19" ht="15.9" customHeight="1">
      <c r="A76" s="4">
        <v>11310121</v>
      </c>
      <c r="B76" s="4" t="s">
        <v>47</v>
      </c>
      <c r="C76" s="2">
        <v>57</v>
      </c>
      <c r="D76" s="2">
        <v>9</v>
      </c>
      <c r="E76" s="2">
        <v>66</v>
      </c>
      <c r="F76" s="5">
        <v>0</v>
      </c>
      <c r="G76" s="5">
        <v>0</v>
      </c>
      <c r="H76" s="5">
        <v>4</v>
      </c>
      <c r="I76" s="5">
        <v>0</v>
      </c>
      <c r="J76" s="5">
        <v>5</v>
      </c>
      <c r="K76" s="5">
        <v>1</v>
      </c>
      <c r="L76" s="5">
        <v>3</v>
      </c>
      <c r="M76" s="5">
        <v>1</v>
      </c>
      <c r="N76" s="5">
        <v>7</v>
      </c>
      <c r="O76" s="5">
        <v>1</v>
      </c>
      <c r="P76" s="5">
        <v>23</v>
      </c>
      <c r="Q76" s="5">
        <v>4</v>
      </c>
      <c r="R76" s="5">
        <v>15</v>
      </c>
      <c r="S76" s="5">
        <v>2</v>
      </c>
    </row>
    <row r="77" spans="1:19" ht="15.9" customHeight="1">
      <c r="A77" s="4">
        <v>11310123</v>
      </c>
      <c r="B77" s="4" t="s">
        <v>48</v>
      </c>
      <c r="C77" s="2">
        <v>33</v>
      </c>
      <c r="D77" s="2">
        <v>3</v>
      </c>
      <c r="E77" s="2">
        <v>36</v>
      </c>
      <c r="F77" s="5">
        <v>0</v>
      </c>
      <c r="G77" s="5">
        <v>0</v>
      </c>
      <c r="H77" s="5">
        <v>0</v>
      </c>
      <c r="I77" s="5">
        <v>0</v>
      </c>
      <c r="J77" s="5">
        <v>4</v>
      </c>
      <c r="K77" s="5">
        <v>0</v>
      </c>
      <c r="L77" s="5">
        <v>3</v>
      </c>
      <c r="M77" s="5">
        <v>1</v>
      </c>
      <c r="N77" s="5">
        <v>2</v>
      </c>
      <c r="O77" s="5">
        <v>0</v>
      </c>
      <c r="P77" s="5">
        <v>5</v>
      </c>
      <c r="Q77" s="5">
        <v>0</v>
      </c>
      <c r="R77" s="5">
        <v>19</v>
      </c>
      <c r="S77" s="5">
        <v>2</v>
      </c>
    </row>
    <row r="78" spans="1:19" ht="15.9" customHeight="1">
      <c r="A78" s="4">
        <v>11310124</v>
      </c>
      <c r="B78" s="4" t="s">
        <v>49</v>
      </c>
      <c r="C78" s="2">
        <v>20</v>
      </c>
      <c r="D78" s="2">
        <v>2</v>
      </c>
      <c r="E78" s="2">
        <v>22</v>
      </c>
      <c r="F78" s="5">
        <v>0</v>
      </c>
      <c r="G78" s="5">
        <v>0</v>
      </c>
      <c r="H78" s="5">
        <v>1</v>
      </c>
      <c r="I78" s="5">
        <v>0</v>
      </c>
      <c r="J78" s="5">
        <v>0</v>
      </c>
      <c r="K78" s="5">
        <v>0</v>
      </c>
      <c r="L78" s="5">
        <v>0</v>
      </c>
      <c r="M78" s="5">
        <v>0</v>
      </c>
      <c r="N78" s="5">
        <v>0</v>
      </c>
      <c r="O78" s="5">
        <v>0</v>
      </c>
      <c r="P78" s="5">
        <v>1</v>
      </c>
      <c r="Q78" s="5">
        <v>1</v>
      </c>
      <c r="R78" s="5">
        <v>18</v>
      </c>
      <c r="S78" s="5">
        <v>1</v>
      </c>
    </row>
    <row r="79" spans="1:19" ht="15.9" customHeight="1">
      <c r="A79" s="4">
        <v>11310126</v>
      </c>
      <c r="B79" s="4" t="s">
        <v>50</v>
      </c>
      <c r="C79" s="2">
        <v>35</v>
      </c>
      <c r="D79" s="2">
        <v>1</v>
      </c>
      <c r="E79" s="2">
        <v>36</v>
      </c>
      <c r="F79" s="5">
        <v>0</v>
      </c>
      <c r="G79" s="5">
        <v>0</v>
      </c>
      <c r="H79" s="5">
        <v>3</v>
      </c>
      <c r="I79" s="5">
        <v>0</v>
      </c>
      <c r="J79" s="5">
        <v>11</v>
      </c>
      <c r="K79" s="5">
        <v>0</v>
      </c>
      <c r="L79" s="5">
        <v>6</v>
      </c>
      <c r="M79" s="5">
        <v>0</v>
      </c>
      <c r="N79" s="5">
        <v>0</v>
      </c>
      <c r="O79" s="5">
        <v>0</v>
      </c>
      <c r="P79" s="5">
        <v>4</v>
      </c>
      <c r="Q79" s="5">
        <v>0</v>
      </c>
      <c r="R79" s="5">
        <v>11</v>
      </c>
      <c r="S79" s="5">
        <v>1</v>
      </c>
    </row>
    <row r="80" spans="1:19" ht="15.9" customHeight="1">
      <c r="A80" s="4">
        <v>11310129</v>
      </c>
      <c r="B80" s="4" t="s">
        <v>51</v>
      </c>
      <c r="C80" s="2">
        <v>26</v>
      </c>
      <c r="D80" s="2">
        <v>2</v>
      </c>
      <c r="E80" s="2">
        <v>28</v>
      </c>
      <c r="F80" s="5">
        <v>0</v>
      </c>
      <c r="G80" s="5">
        <v>0</v>
      </c>
      <c r="H80" s="5">
        <v>0</v>
      </c>
      <c r="I80" s="5">
        <v>0</v>
      </c>
      <c r="J80" s="5">
        <v>2</v>
      </c>
      <c r="K80" s="5">
        <v>0</v>
      </c>
      <c r="L80" s="5">
        <v>3</v>
      </c>
      <c r="M80" s="5">
        <v>0</v>
      </c>
      <c r="N80" s="5">
        <v>0</v>
      </c>
      <c r="O80" s="5">
        <v>0</v>
      </c>
      <c r="P80" s="5">
        <v>10</v>
      </c>
      <c r="Q80" s="5">
        <v>1</v>
      </c>
      <c r="R80" s="5">
        <v>11</v>
      </c>
      <c r="S80" s="5">
        <v>1</v>
      </c>
    </row>
    <row r="81" spans="1:19" ht="15.9" customHeight="1">
      <c r="A81" s="4">
        <v>11310130</v>
      </c>
      <c r="B81" s="4" t="s">
        <v>52</v>
      </c>
      <c r="C81" s="2">
        <v>6</v>
      </c>
      <c r="D81" s="2">
        <v>0</v>
      </c>
      <c r="E81" s="2">
        <v>6</v>
      </c>
      <c r="F81" s="5">
        <v>0</v>
      </c>
      <c r="G81" s="5">
        <v>0</v>
      </c>
      <c r="H81" s="5">
        <v>0</v>
      </c>
      <c r="I81" s="5">
        <v>0</v>
      </c>
      <c r="J81" s="5">
        <v>1</v>
      </c>
      <c r="K81" s="5">
        <v>0</v>
      </c>
      <c r="L81" s="5">
        <v>2</v>
      </c>
      <c r="M81" s="5">
        <v>0</v>
      </c>
      <c r="N81" s="5">
        <v>0</v>
      </c>
      <c r="O81" s="5">
        <v>0</v>
      </c>
      <c r="P81" s="5">
        <v>0</v>
      </c>
      <c r="Q81" s="5">
        <v>0</v>
      </c>
      <c r="R81" s="5">
        <v>3</v>
      </c>
      <c r="S81" s="5">
        <v>0</v>
      </c>
    </row>
    <row r="82" spans="1:19" ht="15.9" customHeight="1">
      <c r="A82" s="4">
        <v>11310131</v>
      </c>
      <c r="B82" s="4" t="s">
        <v>53</v>
      </c>
      <c r="C82" s="2">
        <v>29</v>
      </c>
      <c r="D82" s="2">
        <v>5</v>
      </c>
      <c r="E82" s="2">
        <v>34</v>
      </c>
      <c r="F82" s="5">
        <v>0</v>
      </c>
      <c r="G82" s="5">
        <v>0</v>
      </c>
      <c r="H82" s="5">
        <v>0</v>
      </c>
      <c r="I82" s="5">
        <v>0</v>
      </c>
      <c r="J82" s="5">
        <v>2</v>
      </c>
      <c r="K82" s="5">
        <v>0</v>
      </c>
      <c r="L82" s="5">
        <v>8</v>
      </c>
      <c r="M82" s="5">
        <v>1</v>
      </c>
      <c r="N82" s="5">
        <v>2</v>
      </c>
      <c r="O82" s="5">
        <v>0</v>
      </c>
      <c r="P82" s="5">
        <v>5</v>
      </c>
      <c r="Q82" s="5">
        <v>0</v>
      </c>
      <c r="R82" s="5">
        <v>12</v>
      </c>
      <c r="S82" s="5">
        <v>4</v>
      </c>
    </row>
    <row r="83" spans="1:19" ht="15.9" customHeight="1">
      <c r="A83" s="4">
        <v>11310132</v>
      </c>
      <c r="B83" s="4" t="s">
        <v>190</v>
      </c>
      <c r="C83" s="2">
        <v>23</v>
      </c>
      <c r="D83" s="2">
        <v>0</v>
      </c>
      <c r="E83" s="2">
        <v>23</v>
      </c>
      <c r="F83" s="5">
        <v>0</v>
      </c>
      <c r="G83" s="5">
        <v>0</v>
      </c>
      <c r="H83" s="5">
        <v>2</v>
      </c>
      <c r="I83" s="5">
        <v>0</v>
      </c>
      <c r="J83" s="5">
        <v>5</v>
      </c>
      <c r="K83" s="5">
        <v>0</v>
      </c>
      <c r="L83" s="5">
        <v>6</v>
      </c>
      <c r="M83" s="5">
        <v>0</v>
      </c>
      <c r="N83" s="5">
        <v>4</v>
      </c>
      <c r="O83" s="5">
        <v>0</v>
      </c>
      <c r="P83" s="5">
        <v>1</v>
      </c>
      <c r="Q83" s="5">
        <v>0</v>
      </c>
      <c r="R83" s="5">
        <v>5</v>
      </c>
      <c r="S83" s="5">
        <v>0</v>
      </c>
    </row>
    <row r="84" spans="1:19" ht="15.9" customHeight="1">
      <c r="A84" s="4">
        <v>11310133</v>
      </c>
      <c r="B84" s="4" t="s">
        <v>255</v>
      </c>
      <c r="C84" s="2">
        <v>12</v>
      </c>
      <c r="D84" s="2">
        <v>1</v>
      </c>
      <c r="E84" s="2">
        <v>13</v>
      </c>
      <c r="F84" s="5">
        <v>0</v>
      </c>
      <c r="G84" s="5">
        <v>0</v>
      </c>
      <c r="H84" s="5">
        <v>0</v>
      </c>
      <c r="I84" s="5">
        <v>0</v>
      </c>
      <c r="J84" s="5">
        <v>3</v>
      </c>
      <c r="K84" s="5">
        <v>0</v>
      </c>
      <c r="L84" s="5">
        <v>3</v>
      </c>
      <c r="M84" s="5">
        <v>0</v>
      </c>
      <c r="N84" s="5">
        <v>3</v>
      </c>
      <c r="O84" s="5">
        <v>0</v>
      </c>
      <c r="P84" s="5">
        <v>0</v>
      </c>
      <c r="Q84" s="5">
        <v>0</v>
      </c>
      <c r="R84" s="5">
        <v>3</v>
      </c>
      <c r="S84" s="5">
        <v>1</v>
      </c>
    </row>
    <row r="85" spans="1:19" ht="15.9" customHeight="1">
      <c r="A85" s="4">
        <v>11320005</v>
      </c>
      <c r="B85" s="4" t="s">
        <v>54</v>
      </c>
      <c r="C85" s="2">
        <v>92</v>
      </c>
      <c r="D85" s="2">
        <v>14</v>
      </c>
      <c r="E85" s="2">
        <v>106</v>
      </c>
      <c r="F85" s="5">
        <v>4</v>
      </c>
      <c r="G85" s="5">
        <v>1</v>
      </c>
      <c r="H85" s="5">
        <v>8</v>
      </c>
      <c r="I85" s="5">
        <v>3</v>
      </c>
      <c r="J85" s="5">
        <v>10</v>
      </c>
      <c r="K85" s="5">
        <v>1</v>
      </c>
      <c r="L85" s="5">
        <v>12</v>
      </c>
      <c r="M85" s="5">
        <v>1</v>
      </c>
      <c r="N85" s="5">
        <v>14</v>
      </c>
      <c r="O85" s="5">
        <v>1</v>
      </c>
      <c r="P85" s="5">
        <v>17</v>
      </c>
      <c r="Q85" s="5">
        <v>1</v>
      </c>
      <c r="R85" s="5">
        <v>27</v>
      </c>
      <c r="S85" s="5">
        <v>6</v>
      </c>
    </row>
    <row r="86" spans="1:19" ht="15.9" customHeight="1">
      <c r="A86" s="4">
        <v>11320027</v>
      </c>
      <c r="B86" s="4" t="s">
        <v>55</v>
      </c>
      <c r="C86" s="2">
        <v>12</v>
      </c>
      <c r="D86" s="2">
        <v>0</v>
      </c>
      <c r="E86" s="2">
        <v>12</v>
      </c>
      <c r="F86" s="5">
        <v>0</v>
      </c>
      <c r="G86" s="5">
        <v>0</v>
      </c>
      <c r="H86" s="5">
        <v>0</v>
      </c>
      <c r="I86" s="5">
        <v>0</v>
      </c>
      <c r="J86" s="5">
        <v>2</v>
      </c>
      <c r="K86" s="5">
        <v>0</v>
      </c>
      <c r="L86" s="5">
        <v>2</v>
      </c>
      <c r="M86" s="5">
        <v>0</v>
      </c>
      <c r="N86" s="5">
        <v>2</v>
      </c>
      <c r="O86" s="5">
        <v>0</v>
      </c>
      <c r="P86" s="5">
        <v>0</v>
      </c>
      <c r="Q86" s="5">
        <v>0</v>
      </c>
      <c r="R86" s="5">
        <v>6</v>
      </c>
      <c r="S86" s="5">
        <v>0</v>
      </c>
    </row>
    <row r="87" spans="1:19" ht="15.9" customHeight="1">
      <c r="A87" s="4">
        <v>11320032</v>
      </c>
      <c r="B87" s="4" t="s">
        <v>57</v>
      </c>
      <c r="C87" s="2">
        <v>17</v>
      </c>
      <c r="D87" s="2">
        <v>1</v>
      </c>
      <c r="E87" s="2">
        <v>18</v>
      </c>
      <c r="F87" s="5">
        <v>0</v>
      </c>
      <c r="G87" s="5">
        <v>1</v>
      </c>
      <c r="H87" s="5">
        <v>1</v>
      </c>
      <c r="I87" s="5">
        <v>0</v>
      </c>
      <c r="J87" s="5">
        <v>0</v>
      </c>
      <c r="K87" s="5">
        <v>0</v>
      </c>
      <c r="L87" s="5">
        <v>3</v>
      </c>
      <c r="M87" s="5">
        <v>0</v>
      </c>
      <c r="N87" s="5">
        <v>0</v>
      </c>
      <c r="O87" s="5">
        <v>0</v>
      </c>
      <c r="P87" s="5">
        <v>4</v>
      </c>
      <c r="Q87" s="5">
        <v>0</v>
      </c>
      <c r="R87" s="5">
        <v>9</v>
      </c>
      <c r="S87" s="5">
        <v>0</v>
      </c>
    </row>
    <row r="88" spans="1:19" ht="15.9" customHeight="1">
      <c r="A88" s="4">
        <v>11320033</v>
      </c>
      <c r="B88" s="4" t="s">
        <v>58</v>
      </c>
      <c r="C88" s="2">
        <v>27</v>
      </c>
      <c r="D88" s="2">
        <v>5</v>
      </c>
      <c r="E88" s="2">
        <v>32</v>
      </c>
      <c r="F88" s="5">
        <v>1</v>
      </c>
      <c r="G88" s="5">
        <v>0</v>
      </c>
      <c r="H88" s="5">
        <v>1</v>
      </c>
      <c r="I88" s="5">
        <v>0</v>
      </c>
      <c r="J88" s="5">
        <v>0</v>
      </c>
      <c r="K88" s="5">
        <v>0</v>
      </c>
      <c r="L88" s="5">
        <v>1</v>
      </c>
      <c r="M88" s="5">
        <v>0</v>
      </c>
      <c r="N88" s="5">
        <v>9</v>
      </c>
      <c r="O88" s="5">
        <v>0</v>
      </c>
      <c r="P88" s="5">
        <v>8</v>
      </c>
      <c r="Q88" s="5">
        <v>0</v>
      </c>
      <c r="R88" s="5">
        <v>7</v>
      </c>
      <c r="S88" s="5">
        <v>5</v>
      </c>
    </row>
    <row r="89" spans="1:19" ht="15.9" customHeight="1">
      <c r="A89" s="4">
        <v>11320039</v>
      </c>
      <c r="B89" s="4" t="s">
        <v>59</v>
      </c>
      <c r="C89" s="2">
        <v>12</v>
      </c>
      <c r="D89" s="2">
        <v>3</v>
      </c>
      <c r="E89" s="2">
        <v>15</v>
      </c>
      <c r="F89" s="5">
        <v>0</v>
      </c>
      <c r="G89" s="5">
        <v>0</v>
      </c>
      <c r="H89" s="5">
        <v>0</v>
      </c>
      <c r="I89" s="5">
        <v>0</v>
      </c>
      <c r="J89" s="5">
        <v>0</v>
      </c>
      <c r="K89" s="5">
        <v>0</v>
      </c>
      <c r="L89" s="5">
        <v>1</v>
      </c>
      <c r="M89" s="5">
        <v>1</v>
      </c>
      <c r="N89" s="5">
        <v>2</v>
      </c>
      <c r="O89" s="5">
        <v>1</v>
      </c>
      <c r="P89" s="5">
        <v>4</v>
      </c>
      <c r="Q89" s="5">
        <v>0</v>
      </c>
      <c r="R89" s="5">
        <v>5</v>
      </c>
      <c r="S89" s="5">
        <v>1</v>
      </c>
    </row>
    <row r="90" spans="1:19" ht="15.9" customHeight="1">
      <c r="A90" s="4">
        <v>11320040</v>
      </c>
      <c r="B90" s="4" t="s">
        <v>60</v>
      </c>
      <c r="C90" s="2">
        <v>22</v>
      </c>
      <c r="D90" s="2">
        <v>0</v>
      </c>
      <c r="E90" s="2">
        <v>22</v>
      </c>
      <c r="F90" s="5">
        <v>0</v>
      </c>
      <c r="G90" s="5">
        <v>0</v>
      </c>
      <c r="H90" s="5">
        <v>0</v>
      </c>
      <c r="I90" s="5">
        <v>0</v>
      </c>
      <c r="J90" s="5">
        <v>0</v>
      </c>
      <c r="K90" s="5">
        <v>0</v>
      </c>
      <c r="L90" s="5">
        <v>2</v>
      </c>
      <c r="M90" s="5">
        <v>0</v>
      </c>
      <c r="N90" s="5">
        <v>3</v>
      </c>
      <c r="O90" s="5">
        <v>0</v>
      </c>
      <c r="P90" s="5">
        <v>7</v>
      </c>
      <c r="Q90" s="5">
        <v>0</v>
      </c>
      <c r="R90" s="5">
        <v>10</v>
      </c>
      <c r="S90" s="5">
        <v>0</v>
      </c>
    </row>
    <row r="91" spans="1:19" ht="15.9" customHeight="1">
      <c r="A91" s="4">
        <v>11320041</v>
      </c>
      <c r="B91" s="4" t="s">
        <v>61</v>
      </c>
      <c r="C91" s="2">
        <v>42</v>
      </c>
      <c r="D91" s="2">
        <v>1</v>
      </c>
      <c r="E91" s="2">
        <v>43</v>
      </c>
      <c r="F91" s="5">
        <v>0</v>
      </c>
      <c r="G91" s="5">
        <v>0</v>
      </c>
      <c r="H91" s="5">
        <v>6</v>
      </c>
      <c r="I91" s="5">
        <v>0</v>
      </c>
      <c r="J91" s="5">
        <v>9</v>
      </c>
      <c r="K91" s="5">
        <v>0</v>
      </c>
      <c r="L91" s="5">
        <v>5</v>
      </c>
      <c r="M91" s="5">
        <v>0</v>
      </c>
      <c r="N91" s="5">
        <v>1</v>
      </c>
      <c r="O91" s="5">
        <v>0</v>
      </c>
      <c r="P91" s="5">
        <v>5</v>
      </c>
      <c r="Q91" s="5">
        <v>1</v>
      </c>
      <c r="R91" s="5">
        <v>16</v>
      </c>
      <c r="S91" s="5">
        <v>0</v>
      </c>
    </row>
    <row r="92" spans="1:19" ht="15.9" customHeight="1">
      <c r="A92" s="4">
        <v>11320045</v>
      </c>
      <c r="B92" s="4" t="s">
        <v>172</v>
      </c>
      <c r="C92" s="2">
        <v>19</v>
      </c>
      <c r="D92" s="2">
        <v>0</v>
      </c>
      <c r="E92" s="2">
        <v>19</v>
      </c>
      <c r="F92" s="5">
        <v>0</v>
      </c>
      <c r="G92" s="5">
        <v>0</v>
      </c>
      <c r="H92" s="5">
        <v>0</v>
      </c>
      <c r="I92" s="5">
        <v>0</v>
      </c>
      <c r="J92" s="5">
        <v>2</v>
      </c>
      <c r="K92" s="5">
        <v>0</v>
      </c>
      <c r="L92" s="5">
        <v>0</v>
      </c>
      <c r="M92" s="5">
        <v>0</v>
      </c>
      <c r="N92" s="5">
        <v>3</v>
      </c>
      <c r="O92" s="5">
        <v>0</v>
      </c>
      <c r="P92" s="5">
        <v>2</v>
      </c>
      <c r="Q92" s="5">
        <v>0</v>
      </c>
      <c r="R92" s="5">
        <v>12</v>
      </c>
      <c r="S92" s="5">
        <v>0</v>
      </c>
    </row>
    <row r="93" spans="1:19" ht="15.9" customHeight="1">
      <c r="A93" s="4">
        <v>11320046</v>
      </c>
      <c r="B93" s="4" t="s">
        <v>437</v>
      </c>
      <c r="C93" s="2">
        <v>24</v>
      </c>
      <c r="D93" s="2">
        <v>2</v>
      </c>
      <c r="E93" s="2">
        <v>26</v>
      </c>
      <c r="F93" s="5">
        <v>0</v>
      </c>
      <c r="G93" s="5">
        <v>0</v>
      </c>
      <c r="H93" s="5">
        <v>0</v>
      </c>
      <c r="I93" s="5">
        <v>0</v>
      </c>
      <c r="J93" s="5">
        <v>1</v>
      </c>
      <c r="K93" s="5">
        <v>0</v>
      </c>
      <c r="L93" s="5">
        <v>1</v>
      </c>
      <c r="M93" s="5">
        <v>0</v>
      </c>
      <c r="N93" s="5">
        <v>0</v>
      </c>
      <c r="O93" s="5">
        <v>1</v>
      </c>
      <c r="P93" s="5">
        <v>11</v>
      </c>
      <c r="Q93" s="5">
        <v>1</v>
      </c>
      <c r="R93" s="5">
        <v>11</v>
      </c>
      <c r="S93" s="5">
        <v>0</v>
      </c>
    </row>
    <row r="94" spans="1:19" ht="15.9" customHeight="1">
      <c r="A94" s="4">
        <v>11340001</v>
      </c>
      <c r="B94" s="4" t="s">
        <v>125</v>
      </c>
      <c r="C94" s="2">
        <v>23</v>
      </c>
      <c r="D94" s="2">
        <v>5</v>
      </c>
      <c r="E94" s="2">
        <v>28</v>
      </c>
      <c r="F94" s="5">
        <v>1</v>
      </c>
      <c r="G94" s="5">
        <v>0</v>
      </c>
      <c r="H94" s="5">
        <v>0</v>
      </c>
      <c r="I94" s="5">
        <v>0</v>
      </c>
      <c r="J94" s="5">
        <v>2</v>
      </c>
      <c r="K94" s="5">
        <v>0</v>
      </c>
      <c r="L94" s="5">
        <v>4</v>
      </c>
      <c r="M94" s="5">
        <v>0</v>
      </c>
      <c r="N94" s="5">
        <v>2</v>
      </c>
      <c r="O94" s="5">
        <v>1</v>
      </c>
      <c r="P94" s="5">
        <v>5</v>
      </c>
      <c r="Q94" s="5">
        <v>2</v>
      </c>
      <c r="R94" s="5">
        <v>9</v>
      </c>
      <c r="S94" s="5">
        <v>2</v>
      </c>
    </row>
    <row r="95" spans="1:19" ht="15.9" customHeight="1">
      <c r="A95" s="4">
        <v>11340003</v>
      </c>
      <c r="B95" s="4" t="s">
        <v>126</v>
      </c>
      <c r="C95" s="2">
        <v>28</v>
      </c>
      <c r="D95" s="2">
        <v>0</v>
      </c>
      <c r="E95" s="2">
        <v>28</v>
      </c>
      <c r="F95" s="5">
        <v>0</v>
      </c>
      <c r="G95" s="5">
        <v>0</v>
      </c>
      <c r="H95" s="5">
        <v>0</v>
      </c>
      <c r="I95" s="5">
        <v>0</v>
      </c>
      <c r="J95" s="5">
        <v>1</v>
      </c>
      <c r="K95" s="5">
        <v>0</v>
      </c>
      <c r="L95" s="5">
        <v>2</v>
      </c>
      <c r="M95" s="5">
        <v>0</v>
      </c>
      <c r="N95" s="5">
        <v>0</v>
      </c>
      <c r="O95" s="5">
        <v>0</v>
      </c>
      <c r="P95" s="5">
        <v>7</v>
      </c>
      <c r="Q95" s="5">
        <v>0</v>
      </c>
      <c r="R95" s="5">
        <v>18</v>
      </c>
      <c r="S95" s="5">
        <v>0</v>
      </c>
    </row>
    <row r="96" spans="1:19" ht="15.9" customHeight="1">
      <c r="A96" s="4">
        <v>11340007</v>
      </c>
      <c r="B96" s="4" t="s">
        <v>127</v>
      </c>
      <c r="C96" s="2">
        <v>78</v>
      </c>
      <c r="D96" s="2">
        <v>5</v>
      </c>
      <c r="E96" s="2">
        <v>83</v>
      </c>
      <c r="F96" s="5">
        <v>10</v>
      </c>
      <c r="G96" s="5">
        <v>0</v>
      </c>
      <c r="H96" s="5">
        <v>17</v>
      </c>
      <c r="I96" s="5">
        <v>0</v>
      </c>
      <c r="J96" s="5">
        <v>13</v>
      </c>
      <c r="K96" s="5">
        <v>1</v>
      </c>
      <c r="L96" s="5">
        <v>2</v>
      </c>
      <c r="M96" s="5">
        <v>0</v>
      </c>
      <c r="N96" s="5">
        <v>9</v>
      </c>
      <c r="O96" s="5">
        <v>1</v>
      </c>
      <c r="P96" s="5">
        <v>10</v>
      </c>
      <c r="Q96" s="5">
        <v>2</v>
      </c>
      <c r="R96" s="5">
        <v>17</v>
      </c>
      <c r="S96" s="5">
        <v>1</v>
      </c>
    </row>
    <row r="97" spans="1:19" ht="15.9" customHeight="1">
      <c r="A97" s="4">
        <v>11340008</v>
      </c>
      <c r="B97" s="4" t="s">
        <v>128</v>
      </c>
      <c r="C97" s="2">
        <v>61</v>
      </c>
      <c r="D97" s="2">
        <v>1</v>
      </c>
      <c r="E97" s="2">
        <v>62</v>
      </c>
      <c r="F97" s="5">
        <v>2</v>
      </c>
      <c r="G97" s="5">
        <v>0</v>
      </c>
      <c r="H97" s="5">
        <v>3</v>
      </c>
      <c r="I97" s="5">
        <v>0</v>
      </c>
      <c r="J97" s="5">
        <v>5</v>
      </c>
      <c r="K97" s="5">
        <v>0</v>
      </c>
      <c r="L97" s="5">
        <v>3</v>
      </c>
      <c r="M97" s="5">
        <v>0</v>
      </c>
      <c r="N97" s="5">
        <v>2</v>
      </c>
      <c r="O97" s="5">
        <v>0</v>
      </c>
      <c r="P97" s="5">
        <v>18</v>
      </c>
      <c r="Q97" s="5">
        <v>0</v>
      </c>
      <c r="R97" s="5">
        <v>28</v>
      </c>
      <c r="S97" s="5">
        <v>1</v>
      </c>
    </row>
    <row r="98" spans="1:19" ht="15.9" customHeight="1">
      <c r="A98" s="4">
        <v>11340010</v>
      </c>
      <c r="B98" s="4" t="s">
        <v>129</v>
      </c>
      <c r="C98" s="2">
        <v>88</v>
      </c>
      <c r="D98" s="2">
        <v>12</v>
      </c>
      <c r="E98" s="2">
        <v>100</v>
      </c>
      <c r="F98" s="5">
        <v>2</v>
      </c>
      <c r="G98" s="5">
        <v>0</v>
      </c>
      <c r="H98" s="5">
        <v>5</v>
      </c>
      <c r="I98" s="5">
        <v>1</v>
      </c>
      <c r="J98" s="5">
        <v>3</v>
      </c>
      <c r="K98" s="5">
        <v>0</v>
      </c>
      <c r="L98" s="5">
        <v>4</v>
      </c>
      <c r="M98" s="5">
        <v>1</v>
      </c>
      <c r="N98" s="5">
        <v>11</v>
      </c>
      <c r="O98" s="5">
        <v>1</v>
      </c>
      <c r="P98" s="5">
        <v>35</v>
      </c>
      <c r="Q98" s="5">
        <v>8</v>
      </c>
      <c r="R98" s="5">
        <v>28</v>
      </c>
      <c r="S98" s="5">
        <v>1</v>
      </c>
    </row>
    <row r="99" spans="1:19" ht="15.9" customHeight="1">
      <c r="A99" s="4">
        <v>11340012</v>
      </c>
      <c r="B99" s="4" t="s">
        <v>130</v>
      </c>
      <c r="C99" s="2">
        <v>25</v>
      </c>
      <c r="D99" s="2">
        <v>3</v>
      </c>
      <c r="E99" s="2">
        <v>28</v>
      </c>
      <c r="F99" s="5">
        <v>0</v>
      </c>
      <c r="G99" s="5">
        <v>0</v>
      </c>
      <c r="H99" s="5">
        <v>0</v>
      </c>
      <c r="I99" s="5">
        <v>0</v>
      </c>
      <c r="J99" s="5">
        <v>2</v>
      </c>
      <c r="K99" s="5">
        <v>0</v>
      </c>
      <c r="L99" s="5">
        <v>1</v>
      </c>
      <c r="M99" s="5">
        <v>0</v>
      </c>
      <c r="N99" s="5">
        <v>3</v>
      </c>
      <c r="O99" s="5">
        <v>0</v>
      </c>
      <c r="P99" s="5">
        <v>3</v>
      </c>
      <c r="Q99" s="5">
        <v>1</v>
      </c>
      <c r="R99" s="5">
        <v>16</v>
      </c>
      <c r="S99" s="5">
        <v>2</v>
      </c>
    </row>
    <row r="100" spans="1:19" ht="15.9" customHeight="1">
      <c r="A100" s="4">
        <v>11340013</v>
      </c>
      <c r="B100" s="4" t="s">
        <v>131</v>
      </c>
      <c r="C100" s="2">
        <v>14</v>
      </c>
      <c r="D100" s="2">
        <v>0</v>
      </c>
      <c r="E100" s="2">
        <v>14</v>
      </c>
      <c r="F100" s="5">
        <v>0</v>
      </c>
      <c r="G100" s="5">
        <v>0</v>
      </c>
      <c r="H100" s="5">
        <v>0</v>
      </c>
      <c r="I100" s="5">
        <v>0</v>
      </c>
      <c r="J100" s="5">
        <v>0</v>
      </c>
      <c r="K100" s="5">
        <v>0</v>
      </c>
      <c r="L100" s="5">
        <v>0</v>
      </c>
      <c r="M100" s="5">
        <v>0</v>
      </c>
      <c r="N100" s="5">
        <v>1</v>
      </c>
      <c r="O100" s="5">
        <v>0</v>
      </c>
      <c r="P100" s="5">
        <v>4</v>
      </c>
      <c r="Q100" s="5">
        <v>0</v>
      </c>
      <c r="R100" s="5">
        <v>9</v>
      </c>
      <c r="S100" s="5">
        <v>0</v>
      </c>
    </row>
    <row r="101" spans="1:19" ht="15.9" customHeight="1">
      <c r="A101" s="4">
        <v>11340014</v>
      </c>
      <c r="B101" s="4" t="s">
        <v>132</v>
      </c>
      <c r="C101" s="2">
        <v>60</v>
      </c>
      <c r="D101" s="2">
        <v>14</v>
      </c>
      <c r="E101" s="2">
        <v>74</v>
      </c>
      <c r="F101" s="5">
        <v>0</v>
      </c>
      <c r="G101" s="5">
        <v>2</v>
      </c>
      <c r="H101" s="5">
        <v>2</v>
      </c>
      <c r="I101" s="5">
        <v>2</v>
      </c>
      <c r="J101" s="5">
        <v>2</v>
      </c>
      <c r="K101" s="5">
        <v>0</v>
      </c>
      <c r="L101" s="5">
        <v>4</v>
      </c>
      <c r="M101" s="5">
        <v>0</v>
      </c>
      <c r="N101" s="5">
        <v>5</v>
      </c>
      <c r="O101" s="5">
        <v>2</v>
      </c>
      <c r="P101" s="5">
        <v>15</v>
      </c>
      <c r="Q101" s="5">
        <v>4</v>
      </c>
      <c r="R101" s="5">
        <v>32</v>
      </c>
      <c r="S101" s="5">
        <v>4</v>
      </c>
    </row>
    <row r="102" spans="1:19" ht="15.9" customHeight="1">
      <c r="A102" s="4">
        <v>11340017</v>
      </c>
      <c r="B102" s="4" t="s">
        <v>133</v>
      </c>
      <c r="C102" s="2">
        <v>19</v>
      </c>
      <c r="D102" s="2">
        <v>2</v>
      </c>
      <c r="E102" s="2">
        <v>21</v>
      </c>
      <c r="F102" s="5">
        <v>0</v>
      </c>
      <c r="G102" s="5">
        <v>0</v>
      </c>
      <c r="H102" s="5">
        <v>0</v>
      </c>
      <c r="I102" s="5">
        <v>0</v>
      </c>
      <c r="J102" s="5">
        <v>0</v>
      </c>
      <c r="K102" s="5">
        <v>0</v>
      </c>
      <c r="L102" s="5">
        <v>0</v>
      </c>
      <c r="M102" s="5">
        <v>0</v>
      </c>
      <c r="N102" s="5">
        <v>1</v>
      </c>
      <c r="O102" s="5">
        <v>0</v>
      </c>
      <c r="P102" s="5">
        <v>3</v>
      </c>
      <c r="Q102" s="5">
        <v>1</v>
      </c>
      <c r="R102" s="5">
        <v>15</v>
      </c>
      <c r="S102" s="5">
        <v>1</v>
      </c>
    </row>
    <row r="103" spans="1:19" ht="15.9" customHeight="1">
      <c r="A103" s="4">
        <v>11340022</v>
      </c>
      <c r="B103" s="4" t="s">
        <v>134</v>
      </c>
      <c r="C103" s="2">
        <v>17</v>
      </c>
      <c r="D103" s="2">
        <v>2</v>
      </c>
      <c r="E103" s="2">
        <v>19</v>
      </c>
      <c r="F103" s="5">
        <v>0</v>
      </c>
      <c r="G103" s="5">
        <v>0</v>
      </c>
      <c r="H103" s="5">
        <v>0</v>
      </c>
      <c r="I103" s="5">
        <v>0</v>
      </c>
      <c r="J103" s="5">
        <v>0</v>
      </c>
      <c r="K103" s="5">
        <v>0</v>
      </c>
      <c r="L103" s="5">
        <v>0</v>
      </c>
      <c r="M103" s="5">
        <v>0</v>
      </c>
      <c r="N103" s="5">
        <v>0</v>
      </c>
      <c r="O103" s="5">
        <v>0</v>
      </c>
      <c r="P103" s="5">
        <v>2</v>
      </c>
      <c r="Q103" s="5">
        <v>0</v>
      </c>
      <c r="R103" s="5">
        <v>15</v>
      </c>
      <c r="S103" s="5">
        <v>2</v>
      </c>
    </row>
    <row r="104" spans="1:19" ht="15.9" customHeight="1">
      <c r="A104" s="4">
        <v>11340033</v>
      </c>
      <c r="B104" s="4" t="s">
        <v>135</v>
      </c>
      <c r="C104" s="2">
        <v>9</v>
      </c>
      <c r="D104" s="2">
        <v>1</v>
      </c>
      <c r="E104" s="2">
        <v>10</v>
      </c>
      <c r="F104" s="5">
        <v>0</v>
      </c>
      <c r="G104" s="5">
        <v>0</v>
      </c>
      <c r="H104" s="5">
        <v>1</v>
      </c>
      <c r="I104" s="5">
        <v>0</v>
      </c>
      <c r="J104" s="5">
        <v>0</v>
      </c>
      <c r="K104" s="5">
        <v>0</v>
      </c>
      <c r="L104" s="5">
        <v>1</v>
      </c>
      <c r="M104" s="5">
        <v>0</v>
      </c>
      <c r="N104" s="5">
        <v>0</v>
      </c>
      <c r="O104" s="5">
        <v>0</v>
      </c>
      <c r="P104" s="5">
        <v>2</v>
      </c>
      <c r="Q104" s="5">
        <v>0</v>
      </c>
      <c r="R104" s="5">
        <v>5</v>
      </c>
      <c r="S104" s="5">
        <v>1</v>
      </c>
    </row>
    <row r="105" spans="1:19" ht="15.9" customHeight="1">
      <c r="A105" s="4">
        <v>11340035</v>
      </c>
      <c r="B105" s="4" t="s">
        <v>136</v>
      </c>
      <c r="C105" s="2">
        <v>15</v>
      </c>
      <c r="D105" s="2">
        <v>0</v>
      </c>
      <c r="E105" s="2">
        <v>15</v>
      </c>
      <c r="F105" s="5">
        <v>0</v>
      </c>
      <c r="G105" s="5">
        <v>0</v>
      </c>
      <c r="H105" s="5">
        <v>0</v>
      </c>
      <c r="I105" s="5">
        <v>0</v>
      </c>
      <c r="J105" s="5">
        <v>0</v>
      </c>
      <c r="K105" s="5">
        <v>0</v>
      </c>
      <c r="L105" s="5">
        <v>0</v>
      </c>
      <c r="M105" s="5">
        <v>0</v>
      </c>
      <c r="N105" s="5">
        <v>0</v>
      </c>
      <c r="O105" s="5">
        <v>0</v>
      </c>
      <c r="P105" s="5">
        <v>5</v>
      </c>
      <c r="Q105" s="5">
        <v>0</v>
      </c>
      <c r="R105" s="5">
        <v>10</v>
      </c>
      <c r="S105" s="5">
        <v>0</v>
      </c>
    </row>
    <row r="106" spans="1:19" ht="15.9" customHeight="1">
      <c r="A106" s="4">
        <v>11340040</v>
      </c>
      <c r="B106" s="4" t="s">
        <v>137</v>
      </c>
      <c r="C106" s="2">
        <v>45</v>
      </c>
      <c r="D106" s="2">
        <v>2</v>
      </c>
      <c r="E106" s="2">
        <v>47</v>
      </c>
      <c r="F106" s="5">
        <v>0</v>
      </c>
      <c r="G106" s="5">
        <v>0</v>
      </c>
      <c r="H106" s="5">
        <v>3</v>
      </c>
      <c r="I106" s="5">
        <v>0</v>
      </c>
      <c r="J106" s="5">
        <v>8</v>
      </c>
      <c r="K106" s="5">
        <v>0</v>
      </c>
      <c r="L106" s="5">
        <v>5</v>
      </c>
      <c r="M106" s="5">
        <v>0</v>
      </c>
      <c r="N106" s="5">
        <v>7</v>
      </c>
      <c r="O106" s="5">
        <v>0</v>
      </c>
      <c r="P106" s="5">
        <v>12</v>
      </c>
      <c r="Q106" s="5">
        <v>1</v>
      </c>
      <c r="R106" s="5">
        <v>10</v>
      </c>
      <c r="S106" s="5">
        <v>1</v>
      </c>
    </row>
    <row r="107" spans="1:19" ht="15.9" customHeight="1">
      <c r="A107" s="4">
        <v>11340042</v>
      </c>
      <c r="B107" s="4" t="s">
        <v>138</v>
      </c>
      <c r="C107" s="2">
        <v>18</v>
      </c>
      <c r="D107" s="2">
        <v>0</v>
      </c>
      <c r="E107" s="2">
        <v>18</v>
      </c>
      <c r="F107" s="5">
        <v>0</v>
      </c>
      <c r="G107" s="5">
        <v>0</v>
      </c>
      <c r="H107" s="5">
        <v>0</v>
      </c>
      <c r="I107" s="5">
        <v>0</v>
      </c>
      <c r="J107" s="5">
        <v>0</v>
      </c>
      <c r="K107" s="5">
        <v>0</v>
      </c>
      <c r="L107" s="5">
        <v>0</v>
      </c>
      <c r="M107" s="5">
        <v>0</v>
      </c>
      <c r="N107" s="5">
        <v>3</v>
      </c>
      <c r="O107" s="5">
        <v>0</v>
      </c>
      <c r="P107" s="5">
        <v>2</v>
      </c>
      <c r="Q107" s="5">
        <v>0</v>
      </c>
      <c r="R107" s="5">
        <v>13</v>
      </c>
      <c r="S107" s="5">
        <v>0</v>
      </c>
    </row>
    <row r="108" spans="1:19" ht="15.9" customHeight="1">
      <c r="A108" s="4">
        <v>11340047</v>
      </c>
      <c r="B108" s="4" t="s">
        <v>139</v>
      </c>
      <c r="C108" s="2">
        <v>20</v>
      </c>
      <c r="D108" s="2">
        <v>1</v>
      </c>
      <c r="E108" s="2">
        <v>21</v>
      </c>
      <c r="F108" s="5">
        <v>0</v>
      </c>
      <c r="G108" s="5">
        <v>0</v>
      </c>
      <c r="H108" s="5">
        <v>0</v>
      </c>
      <c r="I108" s="5">
        <v>0</v>
      </c>
      <c r="J108" s="5">
        <v>0</v>
      </c>
      <c r="K108" s="5">
        <v>0</v>
      </c>
      <c r="L108" s="5">
        <v>1</v>
      </c>
      <c r="M108" s="5">
        <v>0</v>
      </c>
      <c r="N108" s="5">
        <v>0</v>
      </c>
      <c r="O108" s="5">
        <v>0</v>
      </c>
      <c r="P108" s="5">
        <v>6</v>
      </c>
      <c r="Q108" s="5">
        <v>0</v>
      </c>
      <c r="R108" s="5">
        <v>13</v>
      </c>
      <c r="S108" s="5">
        <v>1</v>
      </c>
    </row>
    <row r="109" spans="1:19" ht="15.9" customHeight="1">
      <c r="A109" s="4">
        <v>11340049</v>
      </c>
      <c r="B109" s="4" t="s">
        <v>140</v>
      </c>
      <c r="C109" s="2">
        <v>37</v>
      </c>
      <c r="D109" s="2">
        <v>4</v>
      </c>
      <c r="E109" s="2">
        <v>41</v>
      </c>
      <c r="F109" s="5">
        <v>2</v>
      </c>
      <c r="G109" s="5">
        <v>0</v>
      </c>
      <c r="H109" s="5">
        <v>1</v>
      </c>
      <c r="I109" s="5">
        <v>0</v>
      </c>
      <c r="J109" s="5">
        <v>15</v>
      </c>
      <c r="K109" s="5">
        <v>0</v>
      </c>
      <c r="L109" s="5">
        <v>8</v>
      </c>
      <c r="M109" s="5">
        <v>0</v>
      </c>
      <c r="N109" s="5">
        <v>2</v>
      </c>
      <c r="O109" s="5">
        <v>0</v>
      </c>
      <c r="P109" s="5">
        <v>3</v>
      </c>
      <c r="Q109" s="5">
        <v>1</v>
      </c>
      <c r="R109" s="5">
        <v>6</v>
      </c>
      <c r="S109" s="5">
        <v>3</v>
      </c>
    </row>
    <row r="110" spans="1:19" ht="15.9" customHeight="1">
      <c r="A110" s="4">
        <v>11340053</v>
      </c>
      <c r="B110" s="4" t="s">
        <v>141</v>
      </c>
      <c r="C110" s="2">
        <v>29</v>
      </c>
      <c r="D110" s="2">
        <v>1</v>
      </c>
      <c r="E110" s="2">
        <v>30</v>
      </c>
      <c r="F110" s="5">
        <v>0</v>
      </c>
      <c r="G110" s="5">
        <v>0</v>
      </c>
      <c r="H110" s="5">
        <v>1</v>
      </c>
      <c r="I110" s="5">
        <v>0</v>
      </c>
      <c r="J110" s="5">
        <v>0</v>
      </c>
      <c r="K110" s="5">
        <v>0</v>
      </c>
      <c r="L110" s="5">
        <v>1</v>
      </c>
      <c r="M110" s="5">
        <v>0</v>
      </c>
      <c r="N110" s="5">
        <v>2</v>
      </c>
      <c r="O110" s="5">
        <v>0</v>
      </c>
      <c r="P110" s="5">
        <v>2</v>
      </c>
      <c r="Q110" s="5">
        <v>0</v>
      </c>
      <c r="R110" s="5">
        <v>23</v>
      </c>
      <c r="S110" s="5">
        <v>1</v>
      </c>
    </row>
    <row r="111" spans="1:19" ht="15.9" customHeight="1">
      <c r="A111" s="4">
        <v>11340059</v>
      </c>
      <c r="B111" s="4" t="s">
        <v>142</v>
      </c>
      <c r="C111" s="2">
        <v>36</v>
      </c>
      <c r="D111" s="2">
        <v>4</v>
      </c>
      <c r="E111" s="2">
        <v>40</v>
      </c>
      <c r="F111" s="5">
        <v>0</v>
      </c>
      <c r="G111" s="5">
        <v>0</v>
      </c>
      <c r="H111" s="5">
        <v>2</v>
      </c>
      <c r="I111" s="5">
        <v>2</v>
      </c>
      <c r="J111" s="5">
        <v>1</v>
      </c>
      <c r="K111" s="5">
        <v>0</v>
      </c>
      <c r="L111" s="5">
        <v>3</v>
      </c>
      <c r="M111" s="5">
        <v>0</v>
      </c>
      <c r="N111" s="5">
        <v>5</v>
      </c>
      <c r="O111" s="5">
        <v>0</v>
      </c>
      <c r="P111" s="5">
        <v>11</v>
      </c>
      <c r="Q111" s="5">
        <v>1</v>
      </c>
      <c r="R111" s="5">
        <v>14</v>
      </c>
      <c r="S111" s="5">
        <v>1</v>
      </c>
    </row>
    <row r="112" spans="1:19" ht="15.9" customHeight="1">
      <c r="A112" s="4">
        <v>11340060</v>
      </c>
      <c r="B112" s="4" t="s">
        <v>143</v>
      </c>
      <c r="C112" s="2">
        <v>32</v>
      </c>
      <c r="D112" s="2">
        <v>1</v>
      </c>
      <c r="E112" s="2">
        <v>33</v>
      </c>
      <c r="F112" s="5">
        <v>0</v>
      </c>
      <c r="G112" s="5">
        <v>0</v>
      </c>
      <c r="H112" s="5">
        <v>0</v>
      </c>
      <c r="I112" s="5">
        <v>0</v>
      </c>
      <c r="J112" s="5">
        <v>2</v>
      </c>
      <c r="K112" s="5">
        <v>0</v>
      </c>
      <c r="L112" s="5">
        <v>2</v>
      </c>
      <c r="M112" s="5">
        <v>0</v>
      </c>
      <c r="N112" s="5">
        <v>4</v>
      </c>
      <c r="O112" s="5">
        <v>0</v>
      </c>
      <c r="P112" s="5">
        <v>7</v>
      </c>
      <c r="Q112" s="5">
        <v>0</v>
      </c>
      <c r="R112" s="5">
        <v>17</v>
      </c>
      <c r="S112" s="5">
        <v>1</v>
      </c>
    </row>
    <row r="113" spans="1:19" ht="15.9" customHeight="1">
      <c r="A113" s="4">
        <v>11340065</v>
      </c>
      <c r="B113" s="4" t="s">
        <v>145</v>
      </c>
      <c r="C113" s="2">
        <v>39</v>
      </c>
      <c r="D113" s="2">
        <v>5</v>
      </c>
      <c r="E113" s="2">
        <v>44</v>
      </c>
      <c r="F113" s="5">
        <v>0</v>
      </c>
      <c r="G113" s="5">
        <v>0</v>
      </c>
      <c r="H113" s="5">
        <v>0</v>
      </c>
      <c r="I113" s="5">
        <v>0</v>
      </c>
      <c r="J113" s="5">
        <v>4</v>
      </c>
      <c r="K113" s="5">
        <v>0</v>
      </c>
      <c r="L113" s="5">
        <v>3</v>
      </c>
      <c r="M113" s="5">
        <v>0</v>
      </c>
      <c r="N113" s="5">
        <v>3</v>
      </c>
      <c r="O113" s="5">
        <v>0</v>
      </c>
      <c r="P113" s="5">
        <v>8</v>
      </c>
      <c r="Q113" s="5">
        <v>3</v>
      </c>
      <c r="R113" s="5">
        <v>21</v>
      </c>
      <c r="S113" s="5">
        <v>2</v>
      </c>
    </row>
    <row r="114" spans="1:19" ht="15.9" customHeight="1">
      <c r="A114" s="4">
        <v>11340066</v>
      </c>
      <c r="B114" s="4" t="s">
        <v>146</v>
      </c>
      <c r="C114" s="2">
        <v>8</v>
      </c>
      <c r="D114" s="2">
        <v>0</v>
      </c>
      <c r="E114" s="2">
        <v>8</v>
      </c>
      <c r="F114" s="5">
        <v>0</v>
      </c>
      <c r="G114" s="5">
        <v>0</v>
      </c>
      <c r="H114" s="5">
        <v>0</v>
      </c>
      <c r="I114" s="5">
        <v>0</v>
      </c>
      <c r="J114" s="5">
        <v>0</v>
      </c>
      <c r="K114" s="5">
        <v>0</v>
      </c>
      <c r="L114" s="5">
        <v>0</v>
      </c>
      <c r="M114" s="5">
        <v>0</v>
      </c>
      <c r="N114" s="5">
        <v>0</v>
      </c>
      <c r="O114" s="5">
        <v>0</v>
      </c>
      <c r="P114" s="5">
        <v>2</v>
      </c>
      <c r="Q114" s="5">
        <v>0</v>
      </c>
      <c r="R114" s="5">
        <v>6</v>
      </c>
      <c r="S114" s="5">
        <v>0</v>
      </c>
    </row>
    <row r="115" spans="1:19" ht="15.9" customHeight="1">
      <c r="A115" s="4">
        <v>11340067</v>
      </c>
      <c r="B115" s="4" t="s">
        <v>147</v>
      </c>
      <c r="C115" s="2">
        <v>28</v>
      </c>
      <c r="D115" s="2">
        <v>3</v>
      </c>
      <c r="E115" s="2">
        <v>31</v>
      </c>
      <c r="F115" s="5">
        <v>1</v>
      </c>
      <c r="G115" s="5">
        <v>1</v>
      </c>
      <c r="H115" s="5">
        <v>3</v>
      </c>
      <c r="I115" s="5">
        <v>0</v>
      </c>
      <c r="J115" s="5">
        <v>3</v>
      </c>
      <c r="K115" s="5">
        <v>0</v>
      </c>
      <c r="L115" s="5">
        <v>2</v>
      </c>
      <c r="M115" s="5">
        <v>0</v>
      </c>
      <c r="N115" s="5">
        <v>0</v>
      </c>
      <c r="O115" s="5">
        <v>0</v>
      </c>
      <c r="P115" s="5">
        <v>2</v>
      </c>
      <c r="Q115" s="5">
        <v>0</v>
      </c>
      <c r="R115" s="5">
        <v>17</v>
      </c>
      <c r="S115" s="5">
        <v>2</v>
      </c>
    </row>
    <row r="116" spans="1:19" ht="15.9" customHeight="1">
      <c r="A116" s="4">
        <v>11340071</v>
      </c>
      <c r="B116" s="4" t="s">
        <v>173</v>
      </c>
      <c r="C116" s="2">
        <v>20</v>
      </c>
      <c r="D116" s="2">
        <v>2</v>
      </c>
      <c r="E116" s="2">
        <v>22</v>
      </c>
      <c r="F116" s="5">
        <v>0</v>
      </c>
      <c r="G116" s="5">
        <v>0</v>
      </c>
      <c r="H116" s="5">
        <v>0</v>
      </c>
      <c r="I116" s="5">
        <v>0</v>
      </c>
      <c r="J116" s="5">
        <v>2</v>
      </c>
      <c r="K116" s="5">
        <v>0</v>
      </c>
      <c r="L116" s="5">
        <v>0</v>
      </c>
      <c r="M116" s="5">
        <v>0</v>
      </c>
      <c r="N116" s="5">
        <v>0</v>
      </c>
      <c r="O116" s="5">
        <v>0</v>
      </c>
      <c r="P116" s="5">
        <v>5</v>
      </c>
      <c r="Q116" s="5">
        <v>1</v>
      </c>
      <c r="R116" s="5">
        <v>13</v>
      </c>
      <c r="S116" s="5">
        <v>1</v>
      </c>
    </row>
    <row r="117" spans="1:19" ht="15.9" customHeight="1">
      <c r="A117" s="4">
        <v>11340072</v>
      </c>
      <c r="B117" s="4" t="s">
        <v>149</v>
      </c>
      <c r="C117" s="2">
        <v>11</v>
      </c>
      <c r="D117" s="2">
        <v>1</v>
      </c>
      <c r="E117" s="2">
        <v>12</v>
      </c>
      <c r="F117" s="5">
        <v>0</v>
      </c>
      <c r="G117" s="5">
        <v>0</v>
      </c>
      <c r="H117" s="5">
        <v>0</v>
      </c>
      <c r="I117" s="5">
        <v>0</v>
      </c>
      <c r="J117" s="5">
        <v>0</v>
      </c>
      <c r="K117" s="5">
        <v>0</v>
      </c>
      <c r="L117" s="5">
        <v>0</v>
      </c>
      <c r="M117" s="5">
        <v>0</v>
      </c>
      <c r="N117" s="5">
        <v>2</v>
      </c>
      <c r="O117" s="5">
        <v>1</v>
      </c>
      <c r="P117" s="5">
        <v>4</v>
      </c>
      <c r="Q117" s="5">
        <v>0</v>
      </c>
      <c r="R117" s="5">
        <v>5</v>
      </c>
      <c r="S117" s="5">
        <v>0</v>
      </c>
    </row>
    <row r="118" spans="1:19" ht="15.9" customHeight="1">
      <c r="A118" s="4">
        <v>11340073</v>
      </c>
      <c r="B118" s="4" t="s">
        <v>150</v>
      </c>
      <c r="C118" s="2">
        <v>16</v>
      </c>
      <c r="D118" s="2">
        <v>1</v>
      </c>
      <c r="E118" s="2">
        <v>17</v>
      </c>
      <c r="F118" s="5">
        <v>0</v>
      </c>
      <c r="G118" s="5">
        <v>0</v>
      </c>
      <c r="H118" s="5">
        <v>0</v>
      </c>
      <c r="I118" s="5">
        <v>0</v>
      </c>
      <c r="J118" s="5">
        <v>0</v>
      </c>
      <c r="K118" s="5">
        <v>0</v>
      </c>
      <c r="L118" s="5">
        <v>1</v>
      </c>
      <c r="M118" s="5">
        <v>0</v>
      </c>
      <c r="N118" s="5">
        <v>2</v>
      </c>
      <c r="O118" s="5">
        <v>0</v>
      </c>
      <c r="P118" s="5">
        <v>2</v>
      </c>
      <c r="Q118" s="5">
        <v>0</v>
      </c>
      <c r="R118" s="5">
        <v>11</v>
      </c>
      <c r="S118" s="5">
        <v>1</v>
      </c>
    </row>
    <row r="119" spans="1:19" ht="15.9" customHeight="1">
      <c r="A119" s="4">
        <v>11340075</v>
      </c>
      <c r="B119" s="4" t="s">
        <v>151</v>
      </c>
      <c r="C119" s="2">
        <v>9</v>
      </c>
      <c r="D119" s="2">
        <v>1</v>
      </c>
      <c r="E119" s="2">
        <v>10</v>
      </c>
      <c r="F119" s="5">
        <v>0</v>
      </c>
      <c r="G119" s="5">
        <v>0</v>
      </c>
      <c r="H119" s="5">
        <v>0</v>
      </c>
      <c r="I119" s="5">
        <v>0</v>
      </c>
      <c r="J119" s="5">
        <v>0</v>
      </c>
      <c r="K119" s="5">
        <v>0</v>
      </c>
      <c r="L119" s="5">
        <v>0</v>
      </c>
      <c r="M119" s="5">
        <v>0</v>
      </c>
      <c r="N119" s="5">
        <v>0</v>
      </c>
      <c r="O119" s="5">
        <v>0</v>
      </c>
      <c r="P119" s="5">
        <v>5</v>
      </c>
      <c r="Q119" s="5">
        <v>0</v>
      </c>
      <c r="R119" s="5">
        <v>4</v>
      </c>
      <c r="S119" s="5">
        <v>1</v>
      </c>
    </row>
    <row r="120" spans="1:19" ht="15.9" customHeight="1">
      <c r="A120" s="4">
        <v>11340076</v>
      </c>
      <c r="B120" s="4" t="s">
        <v>174</v>
      </c>
      <c r="C120" s="2">
        <v>21</v>
      </c>
      <c r="D120" s="2">
        <v>3</v>
      </c>
      <c r="E120" s="2">
        <v>24</v>
      </c>
      <c r="F120" s="5">
        <v>0</v>
      </c>
      <c r="G120" s="5">
        <v>0</v>
      </c>
      <c r="H120" s="5">
        <v>1</v>
      </c>
      <c r="I120" s="5">
        <v>0</v>
      </c>
      <c r="J120" s="5">
        <v>3</v>
      </c>
      <c r="K120" s="5">
        <v>0</v>
      </c>
      <c r="L120" s="5">
        <v>6</v>
      </c>
      <c r="M120" s="5">
        <v>0</v>
      </c>
      <c r="N120" s="5">
        <v>0</v>
      </c>
      <c r="O120" s="5">
        <v>0</v>
      </c>
      <c r="P120" s="5">
        <v>2</v>
      </c>
      <c r="Q120" s="5">
        <v>0</v>
      </c>
      <c r="R120" s="5">
        <v>9</v>
      </c>
      <c r="S120" s="5">
        <v>3</v>
      </c>
    </row>
    <row r="121" spans="1:19" ht="15.9" customHeight="1">
      <c r="A121" s="4">
        <v>11340077</v>
      </c>
      <c r="B121" s="4" t="s">
        <v>175</v>
      </c>
      <c r="C121" s="2">
        <v>7</v>
      </c>
      <c r="D121" s="2">
        <v>3</v>
      </c>
      <c r="E121" s="2">
        <v>10</v>
      </c>
      <c r="F121" s="5">
        <v>0</v>
      </c>
      <c r="G121" s="5">
        <v>0</v>
      </c>
      <c r="H121" s="5">
        <v>0</v>
      </c>
      <c r="I121" s="5">
        <v>0</v>
      </c>
      <c r="J121" s="5">
        <v>0</v>
      </c>
      <c r="K121" s="5">
        <v>0</v>
      </c>
      <c r="L121" s="5">
        <v>1</v>
      </c>
      <c r="M121" s="5">
        <v>0</v>
      </c>
      <c r="N121" s="5">
        <v>1</v>
      </c>
      <c r="O121" s="5">
        <v>0</v>
      </c>
      <c r="P121" s="5">
        <v>3</v>
      </c>
      <c r="Q121" s="5">
        <v>1</v>
      </c>
      <c r="R121" s="5">
        <v>2</v>
      </c>
      <c r="S121" s="5">
        <v>2</v>
      </c>
    </row>
    <row r="122" spans="1:19" ht="15.9" customHeight="1">
      <c r="A122" s="4">
        <v>11340078</v>
      </c>
      <c r="B122" s="4" t="s">
        <v>181</v>
      </c>
      <c r="C122" s="2">
        <v>12</v>
      </c>
      <c r="D122" s="2">
        <v>0</v>
      </c>
      <c r="E122" s="2">
        <v>12</v>
      </c>
      <c r="F122" s="5">
        <v>0</v>
      </c>
      <c r="G122" s="5">
        <v>0</v>
      </c>
      <c r="H122" s="5">
        <v>0</v>
      </c>
      <c r="I122" s="5">
        <v>0</v>
      </c>
      <c r="J122" s="5">
        <v>1</v>
      </c>
      <c r="K122" s="5">
        <v>0</v>
      </c>
      <c r="L122" s="5">
        <v>1</v>
      </c>
      <c r="M122" s="5">
        <v>0</v>
      </c>
      <c r="N122" s="5">
        <v>0</v>
      </c>
      <c r="O122" s="5">
        <v>0</v>
      </c>
      <c r="P122" s="5">
        <v>5</v>
      </c>
      <c r="Q122" s="5">
        <v>0</v>
      </c>
      <c r="R122" s="5">
        <v>5</v>
      </c>
      <c r="S122" s="5">
        <v>0</v>
      </c>
    </row>
    <row r="123" spans="1:19" ht="15.9" customHeight="1">
      <c r="A123" s="4">
        <v>11340079</v>
      </c>
      <c r="B123" s="4" t="s">
        <v>182</v>
      </c>
      <c r="C123" s="2">
        <v>58</v>
      </c>
      <c r="D123" s="2">
        <v>4</v>
      </c>
      <c r="E123" s="2">
        <v>62</v>
      </c>
      <c r="F123" s="5">
        <v>0</v>
      </c>
      <c r="G123" s="5">
        <v>0</v>
      </c>
      <c r="H123" s="5">
        <v>1</v>
      </c>
      <c r="I123" s="5">
        <v>0</v>
      </c>
      <c r="J123" s="5">
        <v>2</v>
      </c>
      <c r="K123" s="5">
        <v>0</v>
      </c>
      <c r="L123" s="5">
        <v>2</v>
      </c>
      <c r="M123" s="5">
        <v>0</v>
      </c>
      <c r="N123" s="5">
        <v>2</v>
      </c>
      <c r="O123" s="5">
        <v>0</v>
      </c>
      <c r="P123" s="5">
        <v>17</v>
      </c>
      <c r="Q123" s="5">
        <v>2</v>
      </c>
      <c r="R123" s="5">
        <v>34</v>
      </c>
      <c r="S123" s="5">
        <v>2</v>
      </c>
    </row>
    <row r="124" spans="1:19" ht="15.9" customHeight="1">
      <c r="A124" s="4">
        <v>11460010</v>
      </c>
      <c r="B124" s="4" t="s">
        <v>63</v>
      </c>
      <c r="C124" s="2">
        <v>15</v>
      </c>
      <c r="D124" s="2">
        <v>3</v>
      </c>
      <c r="E124" s="2">
        <v>18</v>
      </c>
      <c r="F124" s="5">
        <v>0</v>
      </c>
      <c r="G124" s="5">
        <v>0</v>
      </c>
      <c r="H124" s="5">
        <v>0</v>
      </c>
      <c r="I124" s="5">
        <v>0</v>
      </c>
      <c r="J124" s="5">
        <v>1</v>
      </c>
      <c r="K124" s="5">
        <v>0</v>
      </c>
      <c r="L124" s="5">
        <v>0</v>
      </c>
      <c r="M124" s="5">
        <v>0</v>
      </c>
      <c r="N124" s="5">
        <v>0</v>
      </c>
      <c r="O124" s="5">
        <v>0</v>
      </c>
      <c r="P124" s="5">
        <v>4</v>
      </c>
      <c r="Q124" s="5">
        <v>3</v>
      </c>
      <c r="R124" s="5">
        <v>10</v>
      </c>
      <c r="S124" s="5">
        <v>0</v>
      </c>
    </row>
    <row r="125" spans="1:19" ht="15.9" customHeight="1">
      <c r="A125" s="4">
        <v>11460012</v>
      </c>
      <c r="B125" s="4" t="s">
        <v>64</v>
      </c>
      <c r="C125" s="2">
        <v>14</v>
      </c>
      <c r="D125" s="2">
        <v>0</v>
      </c>
      <c r="E125" s="2">
        <v>14</v>
      </c>
      <c r="F125" s="5">
        <v>0</v>
      </c>
      <c r="G125" s="5">
        <v>0</v>
      </c>
      <c r="H125" s="5">
        <v>1</v>
      </c>
      <c r="I125" s="5">
        <v>0</v>
      </c>
      <c r="J125" s="5">
        <v>1</v>
      </c>
      <c r="K125" s="5">
        <v>0</v>
      </c>
      <c r="L125" s="5">
        <v>0</v>
      </c>
      <c r="M125" s="5">
        <v>0</v>
      </c>
      <c r="N125" s="5">
        <v>1</v>
      </c>
      <c r="O125" s="5">
        <v>0</v>
      </c>
      <c r="P125" s="5">
        <v>2</v>
      </c>
      <c r="Q125" s="5">
        <v>0</v>
      </c>
      <c r="R125" s="5">
        <v>9</v>
      </c>
      <c r="S125" s="5">
        <v>0</v>
      </c>
    </row>
    <row r="126" spans="1:19" ht="15.9" customHeight="1">
      <c r="A126" s="4">
        <v>11460017</v>
      </c>
      <c r="B126" s="4" t="s">
        <v>65</v>
      </c>
      <c r="C126" s="2">
        <v>33</v>
      </c>
      <c r="D126" s="2">
        <v>1</v>
      </c>
      <c r="E126" s="2">
        <v>34</v>
      </c>
      <c r="F126" s="5">
        <v>0</v>
      </c>
      <c r="G126" s="5">
        <v>0</v>
      </c>
      <c r="H126" s="5">
        <v>0</v>
      </c>
      <c r="I126" s="5">
        <v>0</v>
      </c>
      <c r="J126" s="5">
        <v>10</v>
      </c>
      <c r="K126" s="5">
        <v>0</v>
      </c>
      <c r="L126" s="5">
        <v>3</v>
      </c>
      <c r="M126" s="5">
        <v>0</v>
      </c>
      <c r="N126" s="5">
        <v>0</v>
      </c>
      <c r="O126" s="5">
        <v>0</v>
      </c>
      <c r="P126" s="5">
        <v>6</v>
      </c>
      <c r="Q126" s="5">
        <v>0</v>
      </c>
      <c r="R126" s="5">
        <v>14</v>
      </c>
      <c r="S126" s="5">
        <v>1</v>
      </c>
    </row>
    <row r="127" spans="1:19" ht="15.9" customHeight="1">
      <c r="A127" s="4">
        <v>11460021</v>
      </c>
      <c r="B127" s="4" t="s">
        <v>191</v>
      </c>
      <c r="C127" s="2">
        <v>37</v>
      </c>
      <c r="D127" s="2">
        <v>2</v>
      </c>
      <c r="E127" s="2">
        <v>39</v>
      </c>
      <c r="F127" s="5">
        <v>0</v>
      </c>
      <c r="G127" s="5">
        <v>0</v>
      </c>
      <c r="H127" s="5">
        <v>2</v>
      </c>
      <c r="I127" s="5">
        <v>0</v>
      </c>
      <c r="J127" s="5">
        <v>7</v>
      </c>
      <c r="K127" s="5">
        <v>1</v>
      </c>
      <c r="L127" s="5">
        <v>2</v>
      </c>
      <c r="M127" s="5">
        <v>0</v>
      </c>
      <c r="N127" s="5">
        <v>3</v>
      </c>
      <c r="O127" s="5">
        <v>0</v>
      </c>
      <c r="P127" s="5">
        <v>9</v>
      </c>
      <c r="Q127" s="5">
        <v>0</v>
      </c>
      <c r="R127" s="5">
        <v>14</v>
      </c>
      <c r="S127" s="5">
        <v>1</v>
      </c>
    </row>
    <row r="128" spans="1:19" ht="15.9" customHeight="1">
      <c r="A128" s="4">
        <v>11460022</v>
      </c>
      <c r="B128" s="4" t="s">
        <v>66</v>
      </c>
      <c r="C128" s="2">
        <v>8</v>
      </c>
      <c r="D128" s="2">
        <v>0</v>
      </c>
      <c r="E128" s="2">
        <v>8</v>
      </c>
      <c r="F128" s="5">
        <v>0</v>
      </c>
      <c r="G128" s="5">
        <v>0</v>
      </c>
      <c r="H128" s="5">
        <v>0</v>
      </c>
      <c r="I128" s="5">
        <v>0</v>
      </c>
      <c r="J128" s="5">
        <v>1</v>
      </c>
      <c r="K128" s="5">
        <v>0</v>
      </c>
      <c r="L128" s="5">
        <v>2</v>
      </c>
      <c r="M128" s="5">
        <v>0</v>
      </c>
      <c r="N128" s="5">
        <v>0</v>
      </c>
      <c r="O128" s="5">
        <v>0</v>
      </c>
      <c r="P128" s="5">
        <v>1</v>
      </c>
      <c r="Q128" s="5">
        <v>0</v>
      </c>
      <c r="R128" s="5">
        <v>4</v>
      </c>
      <c r="S128" s="5">
        <v>0</v>
      </c>
    </row>
    <row r="129" spans="1:19" ht="15.9" customHeight="1">
      <c r="A129" s="4">
        <v>11460023</v>
      </c>
      <c r="B129" s="4" t="s">
        <v>67</v>
      </c>
      <c r="C129" s="2">
        <v>19</v>
      </c>
      <c r="D129" s="2">
        <v>2</v>
      </c>
      <c r="E129" s="2">
        <v>21</v>
      </c>
      <c r="F129" s="5">
        <v>0</v>
      </c>
      <c r="G129" s="5">
        <v>0</v>
      </c>
      <c r="H129" s="5">
        <v>3</v>
      </c>
      <c r="I129" s="5">
        <v>0</v>
      </c>
      <c r="J129" s="5">
        <v>4</v>
      </c>
      <c r="K129" s="5">
        <v>0</v>
      </c>
      <c r="L129" s="5">
        <v>1</v>
      </c>
      <c r="M129" s="5">
        <v>0</v>
      </c>
      <c r="N129" s="5">
        <v>0</v>
      </c>
      <c r="O129" s="5">
        <v>1</v>
      </c>
      <c r="P129" s="5">
        <v>3</v>
      </c>
      <c r="Q129" s="5">
        <v>0</v>
      </c>
      <c r="R129" s="5">
        <v>8</v>
      </c>
      <c r="S129" s="5">
        <v>1</v>
      </c>
    </row>
    <row r="130" spans="1:19" ht="15.9" customHeight="1">
      <c r="A130" s="4">
        <v>11460024</v>
      </c>
      <c r="B130" s="4" t="s">
        <v>68</v>
      </c>
      <c r="C130" s="2">
        <v>19</v>
      </c>
      <c r="D130" s="2">
        <v>1</v>
      </c>
      <c r="E130" s="2">
        <v>20</v>
      </c>
      <c r="F130" s="5">
        <v>0</v>
      </c>
      <c r="G130" s="5">
        <v>0</v>
      </c>
      <c r="H130" s="5">
        <v>0</v>
      </c>
      <c r="I130" s="5">
        <v>1</v>
      </c>
      <c r="J130" s="5">
        <v>4</v>
      </c>
      <c r="K130" s="5">
        <v>0</v>
      </c>
      <c r="L130" s="5">
        <v>3</v>
      </c>
      <c r="M130" s="5">
        <v>0</v>
      </c>
      <c r="N130" s="5">
        <v>1</v>
      </c>
      <c r="O130" s="5">
        <v>0</v>
      </c>
      <c r="P130" s="5">
        <v>2</v>
      </c>
      <c r="Q130" s="5">
        <v>0</v>
      </c>
      <c r="R130" s="5">
        <v>9</v>
      </c>
      <c r="S130" s="5">
        <v>0</v>
      </c>
    </row>
    <row r="131" spans="1:19" ht="15.9" customHeight="1">
      <c r="A131" s="4">
        <v>11460027</v>
      </c>
      <c r="B131" s="4" t="s">
        <v>184</v>
      </c>
      <c r="C131" s="2">
        <v>26</v>
      </c>
      <c r="D131" s="2">
        <v>3</v>
      </c>
      <c r="E131" s="2">
        <v>29</v>
      </c>
      <c r="F131" s="5">
        <v>0</v>
      </c>
      <c r="G131" s="5">
        <v>0</v>
      </c>
      <c r="H131" s="5">
        <v>4</v>
      </c>
      <c r="I131" s="5">
        <v>0</v>
      </c>
      <c r="J131" s="5">
        <v>3</v>
      </c>
      <c r="K131" s="5">
        <v>0</v>
      </c>
      <c r="L131" s="5">
        <v>1</v>
      </c>
      <c r="M131" s="5">
        <v>0</v>
      </c>
      <c r="N131" s="5">
        <v>1</v>
      </c>
      <c r="O131" s="5">
        <v>0</v>
      </c>
      <c r="P131" s="5">
        <v>6</v>
      </c>
      <c r="Q131" s="5">
        <v>2</v>
      </c>
      <c r="R131" s="5">
        <v>11</v>
      </c>
      <c r="S131" s="5">
        <v>1</v>
      </c>
    </row>
    <row r="132" spans="1:19" ht="15.9" customHeight="1">
      <c r="A132" s="4">
        <v>11460028</v>
      </c>
      <c r="B132" s="4" t="s">
        <v>192</v>
      </c>
      <c r="C132" s="2">
        <v>18</v>
      </c>
      <c r="D132" s="2">
        <v>2</v>
      </c>
      <c r="E132" s="2">
        <v>20</v>
      </c>
      <c r="F132" s="5">
        <v>0</v>
      </c>
      <c r="G132" s="5">
        <v>0</v>
      </c>
      <c r="H132" s="5">
        <v>0</v>
      </c>
      <c r="I132" s="5">
        <v>0</v>
      </c>
      <c r="J132" s="5">
        <v>6</v>
      </c>
      <c r="K132" s="5">
        <v>0</v>
      </c>
      <c r="L132" s="5">
        <v>0</v>
      </c>
      <c r="M132" s="5">
        <v>0</v>
      </c>
      <c r="N132" s="5">
        <v>0</v>
      </c>
      <c r="O132" s="5">
        <v>0</v>
      </c>
      <c r="P132" s="5">
        <v>3</v>
      </c>
      <c r="Q132" s="5">
        <v>0</v>
      </c>
      <c r="R132" s="5">
        <v>9</v>
      </c>
      <c r="S132" s="5">
        <v>2</v>
      </c>
    </row>
    <row r="133" spans="1:19" ht="15.9" customHeight="1">
      <c r="A133" s="4">
        <v>11460029</v>
      </c>
      <c r="B133" s="4" t="s">
        <v>193</v>
      </c>
      <c r="C133" s="2">
        <v>23</v>
      </c>
      <c r="D133" s="2">
        <v>6</v>
      </c>
      <c r="E133" s="2">
        <v>29</v>
      </c>
      <c r="F133" s="5">
        <v>0</v>
      </c>
      <c r="G133" s="5">
        <v>0</v>
      </c>
      <c r="H133" s="5">
        <v>3</v>
      </c>
      <c r="I133" s="5">
        <v>2</v>
      </c>
      <c r="J133" s="5">
        <v>6</v>
      </c>
      <c r="K133" s="5">
        <v>0</v>
      </c>
      <c r="L133" s="5">
        <v>0</v>
      </c>
      <c r="M133" s="5">
        <v>0</v>
      </c>
      <c r="N133" s="5">
        <v>3</v>
      </c>
      <c r="O133" s="5">
        <v>0</v>
      </c>
      <c r="P133" s="5">
        <v>1</v>
      </c>
      <c r="Q133" s="5">
        <v>0</v>
      </c>
      <c r="R133" s="5">
        <v>10</v>
      </c>
      <c r="S133" s="5">
        <v>4</v>
      </c>
    </row>
    <row r="134" spans="1:19" ht="15.9" customHeight="1">
      <c r="A134" s="4">
        <v>11480006</v>
      </c>
      <c r="B134" s="4" t="s">
        <v>152</v>
      </c>
      <c r="C134" s="2">
        <v>28</v>
      </c>
      <c r="D134" s="2">
        <v>15</v>
      </c>
      <c r="E134" s="2">
        <v>43</v>
      </c>
      <c r="F134" s="5">
        <v>0</v>
      </c>
      <c r="G134" s="5">
        <v>0</v>
      </c>
      <c r="H134" s="5">
        <v>0</v>
      </c>
      <c r="I134" s="5">
        <v>3</v>
      </c>
      <c r="J134" s="5">
        <v>1</v>
      </c>
      <c r="K134" s="5">
        <v>2</v>
      </c>
      <c r="L134" s="5">
        <v>10</v>
      </c>
      <c r="M134" s="5">
        <v>1</v>
      </c>
      <c r="N134" s="5">
        <v>0</v>
      </c>
      <c r="O134" s="5">
        <v>1</v>
      </c>
      <c r="P134" s="5">
        <v>7</v>
      </c>
      <c r="Q134" s="5">
        <v>3</v>
      </c>
      <c r="R134" s="5">
        <v>10</v>
      </c>
      <c r="S134" s="5">
        <v>5</v>
      </c>
    </row>
    <row r="135" spans="1:19" ht="15.9" customHeight="1">
      <c r="A135" s="4">
        <v>11480020</v>
      </c>
      <c r="B135" s="4" t="s">
        <v>154</v>
      </c>
      <c r="C135" s="2">
        <v>33</v>
      </c>
      <c r="D135" s="2">
        <v>3</v>
      </c>
      <c r="E135" s="2">
        <v>36</v>
      </c>
      <c r="F135" s="5">
        <v>0</v>
      </c>
      <c r="G135" s="5">
        <v>0</v>
      </c>
      <c r="H135" s="5">
        <v>1</v>
      </c>
      <c r="I135" s="5">
        <v>0</v>
      </c>
      <c r="J135" s="5">
        <v>2</v>
      </c>
      <c r="K135" s="5">
        <v>0</v>
      </c>
      <c r="L135" s="5">
        <v>1</v>
      </c>
      <c r="M135" s="5">
        <v>0</v>
      </c>
      <c r="N135" s="5">
        <v>6</v>
      </c>
      <c r="O135" s="5">
        <v>1</v>
      </c>
      <c r="P135" s="5">
        <v>9</v>
      </c>
      <c r="Q135" s="5">
        <v>1</v>
      </c>
      <c r="R135" s="5">
        <v>14</v>
      </c>
      <c r="S135" s="5">
        <v>1</v>
      </c>
    </row>
    <row r="136" spans="1:19" ht="15.9" customHeight="1">
      <c r="A136" s="4">
        <v>11480027</v>
      </c>
      <c r="B136" s="4" t="s">
        <v>185</v>
      </c>
      <c r="C136" s="2">
        <v>43</v>
      </c>
      <c r="D136" s="2">
        <v>3</v>
      </c>
      <c r="E136" s="2">
        <v>46</v>
      </c>
      <c r="F136" s="5">
        <v>1</v>
      </c>
      <c r="G136" s="5">
        <v>0</v>
      </c>
      <c r="H136" s="5">
        <v>4</v>
      </c>
      <c r="I136" s="5">
        <v>1</v>
      </c>
      <c r="J136" s="5">
        <v>4</v>
      </c>
      <c r="K136" s="5">
        <v>0</v>
      </c>
      <c r="L136" s="5">
        <v>7</v>
      </c>
      <c r="M136" s="5">
        <v>0</v>
      </c>
      <c r="N136" s="5">
        <v>6</v>
      </c>
      <c r="O136" s="5">
        <v>0</v>
      </c>
      <c r="P136" s="5">
        <v>3</v>
      </c>
      <c r="Q136" s="5">
        <v>0</v>
      </c>
      <c r="R136" s="5">
        <v>18</v>
      </c>
      <c r="S136" s="5">
        <v>2</v>
      </c>
    </row>
    <row r="137" spans="1:19" ht="15.9" customHeight="1">
      <c r="A137" s="4">
        <v>11480028</v>
      </c>
      <c r="B137" s="4" t="s">
        <v>156</v>
      </c>
      <c r="C137" s="2">
        <v>11</v>
      </c>
      <c r="D137" s="2">
        <v>3</v>
      </c>
      <c r="E137" s="2">
        <v>14</v>
      </c>
      <c r="F137" s="5">
        <v>1</v>
      </c>
      <c r="G137" s="5">
        <v>0</v>
      </c>
      <c r="H137" s="5">
        <v>0</v>
      </c>
      <c r="I137" s="5">
        <v>0</v>
      </c>
      <c r="J137" s="5">
        <v>4</v>
      </c>
      <c r="K137" s="5">
        <v>0</v>
      </c>
      <c r="L137" s="5">
        <v>2</v>
      </c>
      <c r="M137" s="5">
        <v>2</v>
      </c>
      <c r="N137" s="5">
        <v>1</v>
      </c>
      <c r="O137" s="5">
        <v>0</v>
      </c>
      <c r="P137" s="5">
        <v>0</v>
      </c>
      <c r="Q137" s="5">
        <v>1</v>
      </c>
      <c r="R137" s="5">
        <v>3</v>
      </c>
      <c r="S137" s="5">
        <v>0</v>
      </c>
    </row>
    <row r="138" spans="1:19" ht="15.9" customHeight="1">
      <c r="A138" s="4">
        <v>11480037</v>
      </c>
      <c r="B138" s="4" t="s">
        <v>186</v>
      </c>
      <c r="C138" s="2">
        <v>5</v>
      </c>
      <c r="D138" s="2">
        <v>0</v>
      </c>
      <c r="E138" s="2">
        <v>5</v>
      </c>
      <c r="F138" s="5">
        <v>0</v>
      </c>
      <c r="G138" s="5">
        <v>0</v>
      </c>
      <c r="H138" s="5">
        <v>0</v>
      </c>
      <c r="I138" s="5">
        <v>0</v>
      </c>
      <c r="J138" s="5">
        <v>0</v>
      </c>
      <c r="K138" s="5">
        <v>0</v>
      </c>
      <c r="L138" s="5">
        <v>0</v>
      </c>
      <c r="M138" s="5">
        <v>0</v>
      </c>
      <c r="N138" s="5">
        <v>0</v>
      </c>
      <c r="O138" s="5">
        <v>0</v>
      </c>
      <c r="P138" s="5">
        <v>4</v>
      </c>
      <c r="Q138" s="5">
        <v>0</v>
      </c>
      <c r="R138" s="5">
        <v>1</v>
      </c>
      <c r="S138" s="5">
        <v>0</v>
      </c>
    </row>
    <row r="139" spans="1:19" ht="15.9" customHeight="1">
      <c r="A139" s="4">
        <v>11650004</v>
      </c>
      <c r="B139" s="4" t="s">
        <v>69</v>
      </c>
      <c r="C139" s="2">
        <v>42</v>
      </c>
      <c r="D139" s="2">
        <v>2</v>
      </c>
      <c r="E139" s="2">
        <v>44</v>
      </c>
      <c r="F139" s="5">
        <v>0</v>
      </c>
      <c r="G139" s="5">
        <v>0</v>
      </c>
      <c r="H139" s="5">
        <v>2</v>
      </c>
      <c r="I139" s="5">
        <v>0</v>
      </c>
      <c r="J139" s="5">
        <v>4</v>
      </c>
      <c r="K139" s="5">
        <v>2</v>
      </c>
      <c r="L139" s="5">
        <v>7</v>
      </c>
      <c r="M139" s="5">
        <v>0</v>
      </c>
      <c r="N139" s="5">
        <v>4</v>
      </c>
      <c r="O139" s="5">
        <v>0</v>
      </c>
      <c r="P139" s="5">
        <v>11</v>
      </c>
      <c r="Q139" s="5">
        <v>0</v>
      </c>
      <c r="R139" s="5">
        <v>14</v>
      </c>
      <c r="S139" s="5">
        <v>0</v>
      </c>
    </row>
    <row r="140" spans="1:19" ht="15.9" customHeight="1">
      <c r="A140" s="4">
        <v>11650014</v>
      </c>
      <c r="B140" s="4" t="s">
        <v>70</v>
      </c>
      <c r="C140" s="2">
        <v>11</v>
      </c>
      <c r="D140" s="2">
        <v>1</v>
      </c>
      <c r="E140" s="2">
        <v>12</v>
      </c>
      <c r="F140" s="5">
        <v>0</v>
      </c>
      <c r="G140" s="5">
        <v>0</v>
      </c>
      <c r="H140" s="5">
        <v>0</v>
      </c>
      <c r="I140" s="5">
        <v>0</v>
      </c>
      <c r="J140" s="5">
        <v>0</v>
      </c>
      <c r="K140" s="5">
        <v>0</v>
      </c>
      <c r="L140" s="5">
        <v>1</v>
      </c>
      <c r="M140" s="5">
        <v>0</v>
      </c>
      <c r="N140" s="5">
        <v>3</v>
      </c>
      <c r="O140" s="5">
        <v>0</v>
      </c>
      <c r="P140" s="5">
        <v>1</v>
      </c>
      <c r="Q140" s="5">
        <v>0</v>
      </c>
      <c r="R140" s="5">
        <v>6</v>
      </c>
      <c r="S140" s="5">
        <v>1</v>
      </c>
    </row>
    <row r="141" spans="1:19" ht="15.9" customHeight="1">
      <c r="A141" s="4">
        <v>11650016</v>
      </c>
      <c r="B141" s="4" t="s">
        <v>71</v>
      </c>
      <c r="C141" s="2">
        <v>15</v>
      </c>
      <c r="D141" s="2">
        <v>0</v>
      </c>
      <c r="E141" s="2">
        <v>15</v>
      </c>
      <c r="F141" s="5">
        <v>0</v>
      </c>
      <c r="G141" s="5">
        <v>0</v>
      </c>
      <c r="H141" s="5">
        <v>0</v>
      </c>
      <c r="I141" s="5">
        <v>0</v>
      </c>
      <c r="J141" s="5">
        <v>0</v>
      </c>
      <c r="K141" s="5">
        <v>0</v>
      </c>
      <c r="L141" s="5">
        <v>0</v>
      </c>
      <c r="M141" s="5">
        <v>0</v>
      </c>
      <c r="N141" s="5">
        <v>1</v>
      </c>
      <c r="O141" s="5">
        <v>0</v>
      </c>
      <c r="P141" s="5">
        <v>3</v>
      </c>
      <c r="Q141" s="5">
        <v>0</v>
      </c>
      <c r="R141" s="5">
        <v>11</v>
      </c>
      <c r="S141" s="5">
        <v>0</v>
      </c>
    </row>
    <row r="142" spans="1:19" ht="15.9" customHeight="1">
      <c r="A142" s="4">
        <v>11650017</v>
      </c>
      <c r="B142" s="4" t="s">
        <v>72</v>
      </c>
      <c r="C142" s="2">
        <v>9</v>
      </c>
      <c r="D142" s="2">
        <v>1</v>
      </c>
      <c r="E142" s="2">
        <v>10</v>
      </c>
      <c r="F142" s="5">
        <v>0</v>
      </c>
      <c r="G142" s="5">
        <v>0</v>
      </c>
      <c r="H142" s="5">
        <v>0</v>
      </c>
      <c r="I142" s="5">
        <v>0</v>
      </c>
      <c r="J142" s="5">
        <v>0</v>
      </c>
      <c r="K142" s="5">
        <v>0</v>
      </c>
      <c r="L142" s="5">
        <v>0</v>
      </c>
      <c r="M142" s="5">
        <v>0</v>
      </c>
      <c r="N142" s="5">
        <v>0</v>
      </c>
      <c r="O142" s="5">
        <v>0</v>
      </c>
      <c r="P142" s="5">
        <v>1</v>
      </c>
      <c r="Q142" s="5">
        <v>0</v>
      </c>
      <c r="R142" s="5">
        <v>8</v>
      </c>
      <c r="S142" s="5">
        <v>1</v>
      </c>
    </row>
    <row r="143" spans="1:19" ht="15.9" customHeight="1">
      <c r="A143" s="4">
        <v>11650018</v>
      </c>
      <c r="B143" s="4" t="s">
        <v>73</v>
      </c>
      <c r="C143" s="2">
        <v>26</v>
      </c>
      <c r="D143" s="2">
        <v>0</v>
      </c>
      <c r="E143" s="2">
        <v>26</v>
      </c>
      <c r="F143" s="5">
        <v>0</v>
      </c>
      <c r="G143" s="5">
        <v>0</v>
      </c>
      <c r="H143" s="5">
        <v>2</v>
      </c>
      <c r="I143" s="5">
        <v>0</v>
      </c>
      <c r="J143" s="5">
        <v>0</v>
      </c>
      <c r="K143" s="5">
        <v>0</v>
      </c>
      <c r="L143" s="5">
        <v>4</v>
      </c>
      <c r="M143" s="5">
        <v>0</v>
      </c>
      <c r="N143" s="5">
        <v>2</v>
      </c>
      <c r="O143" s="5">
        <v>0</v>
      </c>
      <c r="P143" s="5">
        <v>4</v>
      </c>
      <c r="Q143" s="5">
        <v>0</v>
      </c>
      <c r="R143" s="5">
        <v>14</v>
      </c>
      <c r="S143" s="5">
        <v>0</v>
      </c>
    </row>
    <row r="144" spans="1:19" ht="15.9" customHeight="1">
      <c r="A144" s="4">
        <v>11650026</v>
      </c>
      <c r="B144" s="4" t="s">
        <v>74</v>
      </c>
      <c r="C144" s="2">
        <v>10</v>
      </c>
      <c r="D144" s="2">
        <v>0</v>
      </c>
      <c r="E144" s="2">
        <v>10</v>
      </c>
      <c r="F144" s="5">
        <v>0</v>
      </c>
      <c r="G144" s="5">
        <v>0</v>
      </c>
      <c r="H144" s="5">
        <v>0</v>
      </c>
      <c r="I144" s="5">
        <v>0</v>
      </c>
      <c r="J144" s="5">
        <v>0</v>
      </c>
      <c r="K144" s="5">
        <v>0</v>
      </c>
      <c r="L144" s="5">
        <v>0</v>
      </c>
      <c r="M144" s="5">
        <v>0</v>
      </c>
      <c r="N144" s="5">
        <v>0</v>
      </c>
      <c r="O144" s="5">
        <v>0</v>
      </c>
      <c r="P144" s="5">
        <v>3</v>
      </c>
      <c r="Q144" s="5">
        <v>0</v>
      </c>
      <c r="R144" s="5">
        <v>7</v>
      </c>
      <c r="S144" s="5">
        <v>0</v>
      </c>
    </row>
    <row r="145" spans="1:19" ht="15.9" customHeight="1">
      <c r="A145" s="4">
        <v>11650034</v>
      </c>
      <c r="B145" s="4" t="s">
        <v>75</v>
      </c>
      <c r="C145" s="2">
        <v>37</v>
      </c>
      <c r="D145" s="2">
        <v>2</v>
      </c>
      <c r="E145" s="2">
        <v>39</v>
      </c>
      <c r="F145" s="5">
        <v>0</v>
      </c>
      <c r="G145" s="5">
        <v>0</v>
      </c>
      <c r="H145" s="5">
        <v>0</v>
      </c>
      <c r="I145" s="5">
        <v>0</v>
      </c>
      <c r="J145" s="5">
        <v>4</v>
      </c>
      <c r="K145" s="5">
        <v>0</v>
      </c>
      <c r="L145" s="5">
        <v>2</v>
      </c>
      <c r="M145" s="5">
        <v>0</v>
      </c>
      <c r="N145" s="5">
        <v>3</v>
      </c>
      <c r="O145" s="5">
        <v>0</v>
      </c>
      <c r="P145" s="5">
        <v>7</v>
      </c>
      <c r="Q145" s="5">
        <v>0</v>
      </c>
      <c r="R145" s="5">
        <v>21</v>
      </c>
      <c r="S145" s="5">
        <v>2</v>
      </c>
    </row>
    <row r="146" spans="1:19" ht="15.9" customHeight="1">
      <c r="A146" s="4">
        <v>11660001</v>
      </c>
      <c r="B146" s="4" t="s">
        <v>157</v>
      </c>
      <c r="C146" s="2">
        <v>58</v>
      </c>
      <c r="D146" s="2">
        <v>11</v>
      </c>
      <c r="E146" s="2">
        <v>69</v>
      </c>
      <c r="F146" s="5">
        <v>1</v>
      </c>
      <c r="G146" s="5">
        <v>1</v>
      </c>
      <c r="H146" s="5">
        <v>2</v>
      </c>
      <c r="I146" s="5">
        <v>1</v>
      </c>
      <c r="J146" s="5">
        <v>5</v>
      </c>
      <c r="K146" s="5">
        <v>1</v>
      </c>
      <c r="L146" s="5">
        <v>3</v>
      </c>
      <c r="M146" s="5">
        <v>1</v>
      </c>
      <c r="N146" s="5">
        <v>5</v>
      </c>
      <c r="O146" s="5">
        <v>1</v>
      </c>
      <c r="P146" s="5">
        <v>7</v>
      </c>
      <c r="Q146" s="5">
        <v>4</v>
      </c>
      <c r="R146" s="5">
        <v>35</v>
      </c>
      <c r="S146" s="5">
        <v>2</v>
      </c>
    </row>
    <row r="147" spans="1:19" ht="15.9" customHeight="1">
      <c r="A147" s="4">
        <v>11660003</v>
      </c>
      <c r="B147" s="4" t="s">
        <v>158</v>
      </c>
      <c r="C147" s="2">
        <v>25</v>
      </c>
      <c r="D147" s="2">
        <v>0</v>
      </c>
      <c r="E147" s="2">
        <v>25</v>
      </c>
      <c r="F147" s="5">
        <v>0</v>
      </c>
      <c r="G147" s="5">
        <v>0</v>
      </c>
      <c r="H147" s="5">
        <v>0</v>
      </c>
      <c r="I147" s="5">
        <v>0</v>
      </c>
      <c r="J147" s="5">
        <v>0</v>
      </c>
      <c r="K147" s="5">
        <v>0</v>
      </c>
      <c r="L147" s="5">
        <v>0</v>
      </c>
      <c r="M147" s="5">
        <v>0</v>
      </c>
      <c r="N147" s="5">
        <v>3</v>
      </c>
      <c r="O147" s="5">
        <v>0</v>
      </c>
      <c r="P147" s="5">
        <v>3</v>
      </c>
      <c r="Q147" s="5">
        <v>0</v>
      </c>
      <c r="R147" s="5">
        <v>19</v>
      </c>
      <c r="S147" s="5">
        <v>0</v>
      </c>
    </row>
    <row r="148" spans="1:19" ht="15.9" customHeight="1">
      <c r="A148" s="4">
        <v>11660007</v>
      </c>
      <c r="B148" s="4" t="s">
        <v>159</v>
      </c>
      <c r="C148" s="2">
        <v>27</v>
      </c>
      <c r="D148" s="2">
        <v>6</v>
      </c>
      <c r="E148" s="2">
        <v>33</v>
      </c>
      <c r="F148" s="5">
        <v>0</v>
      </c>
      <c r="G148" s="5">
        <v>0</v>
      </c>
      <c r="H148" s="5">
        <v>0</v>
      </c>
      <c r="I148" s="5">
        <v>0</v>
      </c>
      <c r="J148" s="5">
        <v>1</v>
      </c>
      <c r="K148" s="5">
        <v>0</v>
      </c>
      <c r="L148" s="5">
        <v>3</v>
      </c>
      <c r="M148" s="5">
        <v>0</v>
      </c>
      <c r="N148" s="5">
        <v>2</v>
      </c>
      <c r="O148" s="5">
        <v>3</v>
      </c>
      <c r="P148" s="5">
        <v>9</v>
      </c>
      <c r="Q148" s="5">
        <v>1</v>
      </c>
      <c r="R148" s="5">
        <v>12</v>
      </c>
      <c r="S148" s="5">
        <v>2</v>
      </c>
    </row>
    <row r="149" spans="1:19" ht="15.9" customHeight="1">
      <c r="A149" s="4">
        <v>11660008</v>
      </c>
      <c r="B149" s="4" t="s">
        <v>160</v>
      </c>
      <c r="C149" s="2">
        <v>11</v>
      </c>
      <c r="D149" s="2">
        <v>0</v>
      </c>
      <c r="E149" s="2">
        <v>11</v>
      </c>
      <c r="F149" s="5">
        <v>0</v>
      </c>
      <c r="G149" s="5">
        <v>0</v>
      </c>
      <c r="H149" s="5">
        <v>0</v>
      </c>
      <c r="I149" s="5">
        <v>0</v>
      </c>
      <c r="J149" s="5">
        <v>0</v>
      </c>
      <c r="K149" s="5">
        <v>0</v>
      </c>
      <c r="L149" s="5">
        <v>0</v>
      </c>
      <c r="M149" s="5">
        <v>0</v>
      </c>
      <c r="N149" s="5">
        <v>0</v>
      </c>
      <c r="O149" s="5">
        <v>0</v>
      </c>
      <c r="P149" s="5">
        <v>3</v>
      </c>
      <c r="Q149" s="5">
        <v>0</v>
      </c>
      <c r="R149" s="5">
        <v>8</v>
      </c>
      <c r="S149" s="5">
        <v>0</v>
      </c>
    </row>
    <row r="150" spans="1:19" ht="15.9" customHeight="1">
      <c r="A150" s="4">
        <v>11660009</v>
      </c>
      <c r="B150" s="4" t="s">
        <v>161</v>
      </c>
      <c r="C150" s="2">
        <v>49</v>
      </c>
      <c r="D150" s="2">
        <v>9</v>
      </c>
      <c r="E150" s="2">
        <v>58</v>
      </c>
      <c r="F150" s="5">
        <v>3</v>
      </c>
      <c r="G150" s="5">
        <v>1</v>
      </c>
      <c r="H150" s="5">
        <v>0</v>
      </c>
      <c r="I150" s="5">
        <v>1</v>
      </c>
      <c r="J150" s="5">
        <v>1</v>
      </c>
      <c r="K150" s="5">
        <v>0</v>
      </c>
      <c r="L150" s="5">
        <v>6</v>
      </c>
      <c r="M150" s="5">
        <v>1</v>
      </c>
      <c r="N150" s="5">
        <v>1</v>
      </c>
      <c r="O150" s="5">
        <v>1</v>
      </c>
      <c r="P150" s="5">
        <v>15</v>
      </c>
      <c r="Q150" s="5">
        <v>1</v>
      </c>
      <c r="R150" s="5">
        <v>23</v>
      </c>
      <c r="S150" s="5">
        <v>4</v>
      </c>
    </row>
    <row r="151" spans="1:19" ht="15.9" customHeight="1">
      <c r="A151" s="4">
        <v>11660011</v>
      </c>
      <c r="B151" s="4" t="s">
        <v>162</v>
      </c>
      <c r="C151" s="2">
        <v>41</v>
      </c>
      <c r="D151" s="2">
        <v>7</v>
      </c>
      <c r="E151" s="2">
        <v>48</v>
      </c>
      <c r="F151" s="5">
        <v>0</v>
      </c>
      <c r="G151" s="5">
        <v>0</v>
      </c>
      <c r="H151" s="5">
        <v>0</v>
      </c>
      <c r="I151" s="5">
        <v>0</v>
      </c>
      <c r="J151" s="5">
        <v>2</v>
      </c>
      <c r="K151" s="5">
        <v>2</v>
      </c>
      <c r="L151" s="5">
        <v>0</v>
      </c>
      <c r="M151" s="5">
        <v>0</v>
      </c>
      <c r="N151" s="5">
        <v>1</v>
      </c>
      <c r="O151" s="5">
        <v>1</v>
      </c>
      <c r="P151" s="5">
        <v>5</v>
      </c>
      <c r="Q151" s="5">
        <v>0</v>
      </c>
      <c r="R151" s="5">
        <v>33</v>
      </c>
      <c r="S151" s="5">
        <v>4</v>
      </c>
    </row>
    <row r="152" spans="1:19" ht="15.9" customHeight="1">
      <c r="A152" s="4">
        <v>11660019</v>
      </c>
      <c r="B152" s="4" t="s">
        <v>163</v>
      </c>
      <c r="C152" s="2">
        <v>15</v>
      </c>
      <c r="D152" s="2">
        <v>0</v>
      </c>
      <c r="E152" s="2">
        <v>15</v>
      </c>
      <c r="F152" s="5">
        <v>0</v>
      </c>
      <c r="G152" s="5">
        <v>0</v>
      </c>
      <c r="H152" s="5">
        <v>0</v>
      </c>
      <c r="I152" s="5">
        <v>0</v>
      </c>
      <c r="J152" s="5">
        <v>0</v>
      </c>
      <c r="K152" s="5">
        <v>0</v>
      </c>
      <c r="L152" s="5">
        <v>1</v>
      </c>
      <c r="M152" s="5">
        <v>0</v>
      </c>
      <c r="N152" s="5">
        <v>1</v>
      </c>
      <c r="O152" s="5">
        <v>0</v>
      </c>
      <c r="P152" s="5">
        <v>6</v>
      </c>
      <c r="Q152" s="5">
        <v>0</v>
      </c>
      <c r="R152" s="5">
        <v>7</v>
      </c>
      <c r="S152" s="5">
        <v>0</v>
      </c>
    </row>
    <row r="153" spans="1:19" ht="15.9" customHeight="1">
      <c r="A153" s="4">
        <v>11660020</v>
      </c>
      <c r="B153" s="4" t="s">
        <v>194</v>
      </c>
      <c r="C153" s="2">
        <v>22</v>
      </c>
      <c r="D153" s="2">
        <v>3</v>
      </c>
      <c r="E153" s="2">
        <v>25</v>
      </c>
      <c r="F153" s="5">
        <v>0</v>
      </c>
      <c r="G153" s="5">
        <v>0</v>
      </c>
      <c r="H153" s="5">
        <v>0</v>
      </c>
      <c r="I153" s="5">
        <v>0</v>
      </c>
      <c r="J153" s="5">
        <v>0</v>
      </c>
      <c r="K153" s="5">
        <v>0</v>
      </c>
      <c r="L153" s="5">
        <v>2</v>
      </c>
      <c r="M153" s="5">
        <v>0</v>
      </c>
      <c r="N153" s="5">
        <v>2</v>
      </c>
      <c r="O153" s="5">
        <v>1</v>
      </c>
      <c r="P153" s="5">
        <v>3</v>
      </c>
      <c r="Q153" s="5">
        <v>0</v>
      </c>
      <c r="R153" s="5">
        <v>15</v>
      </c>
      <c r="S153" s="5">
        <v>2</v>
      </c>
    </row>
    <row r="154" spans="1:19" ht="15.9" customHeight="1">
      <c r="A154" s="4">
        <v>11660021</v>
      </c>
      <c r="B154" s="4" t="s">
        <v>164</v>
      </c>
      <c r="C154" s="2">
        <v>23</v>
      </c>
      <c r="D154" s="2">
        <v>1</v>
      </c>
      <c r="E154" s="2">
        <v>24</v>
      </c>
      <c r="F154" s="5">
        <v>0</v>
      </c>
      <c r="G154" s="5">
        <v>0</v>
      </c>
      <c r="H154" s="5">
        <v>2</v>
      </c>
      <c r="I154" s="5">
        <v>0</v>
      </c>
      <c r="J154" s="5">
        <v>0</v>
      </c>
      <c r="K154" s="5">
        <v>0</v>
      </c>
      <c r="L154" s="5">
        <v>1</v>
      </c>
      <c r="M154" s="5">
        <v>0</v>
      </c>
      <c r="N154" s="5">
        <v>4</v>
      </c>
      <c r="O154" s="5">
        <v>0</v>
      </c>
      <c r="P154" s="5">
        <v>3</v>
      </c>
      <c r="Q154" s="5">
        <v>1</v>
      </c>
      <c r="R154" s="5">
        <v>13</v>
      </c>
      <c r="S154" s="5">
        <v>0</v>
      </c>
    </row>
    <row r="155" spans="1:19" ht="15.9" customHeight="1">
      <c r="A155" s="4">
        <v>11660031</v>
      </c>
      <c r="B155" s="4" t="s">
        <v>165</v>
      </c>
      <c r="C155" s="2">
        <v>9</v>
      </c>
      <c r="D155" s="2">
        <v>0</v>
      </c>
      <c r="E155" s="2">
        <v>9</v>
      </c>
      <c r="F155" s="5">
        <v>0</v>
      </c>
      <c r="G155" s="5">
        <v>0</v>
      </c>
      <c r="H155" s="5">
        <v>0</v>
      </c>
      <c r="I155" s="5">
        <v>0</v>
      </c>
      <c r="J155" s="5">
        <v>0</v>
      </c>
      <c r="K155" s="5">
        <v>0</v>
      </c>
      <c r="L155" s="5">
        <v>3</v>
      </c>
      <c r="M155" s="5">
        <v>0</v>
      </c>
      <c r="N155" s="5">
        <v>0</v>
      </c>
      <c r="O155" s="5">
        <v>0</v>
      </c>
      <c r="P155" s="5">
        <v>2</v>
      </c>
      <c r="Q155" s="5">
        <v>0</v>
      </c>
      <c r="R155" s="5">
        <v>4</v>
      </c>
      <c r="S155" s="5">
        <v>0</v>
      </c>
    </row>
    <row r="156" spans="1:19" ht="15.9" customHeight="1">
      <c r="A156" s="4">
        <v>11660032</v>
      </c>
      <c r="B156" s="4" t="s">
        <v>166</v>
      </c>
      <c r="C156" s="2">
        <v>21</v>
      </c>
      <c r="D156" s="2">
        <v>1</v>
      </c>
      <c r="E156" s="2">
        <v>22</v>
      </c>
      <c r="F156" s="5">
        <v>0</v>
      </c>
      <c r="G156" s="5">
        <v>0</v>
      </c>
      <c r="H156" s="5">
        <v>0</v>
      </c>
      <c r="I156" s="5">
        <v>0</v>
      </c>
      <c r="J156" s="5">
        <v>0</v>
      </c>
      <c r="K156" s="5">
        <v>0</v>
      </c>
      <c r="L156" s="5">
        <v>0</v>
      </c>
      <c r="M156" s="5">
        <v>0</v>
      </c>
      <c r="N156" s="5">
        <v>2</v>
      </c>
      <c r="O156" s="5">
        <v>0</v>
      </c>
      <c r="P156" s="5">
        <v>4</v>
      </c>
      <c r="Q156" s="5">
        <v>0</v>
      </c>
      <c r="R156" s="5">
        <v>15</v>
      </c>
      <c r="S156" s="5">
        <v>1</v>
      </c>
    </row>
    <row r="157" spans="1:19" ht="15.9" customHeight="1">
      <c r="A157" s="4">
        <v>11660041</v>
      </c>
      <c r="B157" s="4" t="s">
        <v>168</v>
      </c>
      <c r="C157" s="2">
        <v>13</v>
      </c>
      <c r="D157" s="2">
        <v>3</v>
      </c>
      <c r="E157" s="2">
        <v>16</v>
      </c>
      <c r="F157" s="5">
        <v>0</v>
      </c>
      <c r="G157" s="5">
        <v>0</v>
      </c>
      <c r="H157" s="5">
        <v>0</v>
      </c>
      <c r="I157" s="5">
        <v>0</v>
      </c>
      <c r="J157" s="5">
        <v>0</v>
      </c>
      <c r="K157" s="5">
        <v>1</v>
      </c>
      <c r="L157" s="5">
        <v>0</v>
      </c>
      <c r="M157" s="5">
        <v>1</v>
      </c>
      <c r="N157" s="5">
        <v>1</v>
      </c>
      <c r="O157" s="5">
        <v>0</v>
      </c>
      <c r="P157" s="5">
        <v>5</v>
      </c>
      <c r="Q157" s="5">
        <v>0</v>
      </c>
      <c r="R157" s="5">
        <v>7</v>
      </c>
      <c r="S157" s="5">
        <v>1</v>
      </c>
    </row>
    <row r="158" spans="1:19" ht="15.9" customHeight="1">
      <c r="A158" s="4">
        <v>11810001</v>
      </c>
      <c r="B158" s="4" t="s">
        <v>176</v>
      </c>
      <c r="C158" s="2">
        <v>84</v>
      </c>
      <c r="D158" s="2">
        <v>7</v>
      </c>
      <c r="E158" s="2">
        <v>91</v>
      </c>
      <c r="F158" s="5">
        <v>3</v>
      </c>
      <c r="G158" s="5">
        <v>1</v>
      </c>
      <c r="H158" s="5">
        <v>10</v>
      </c>
      <c r="I158" s="5">
        <v>1</v>
      </c>
      <c r="J158" s="5">
        <v>13</v>
      </c>
      <c r="K158" s="5">
        <v>2</v>
      </c>
      <c r="L158" s="5">
        <v>12</v>
      </c>
      <c r="M158" s="5">
        <v>2</v>
      </c>
      <c r="N158" s="5">
        <v>4</v>
      </c>
      <c r="O158" s="5">
        <v>0</v>
      </c>
      <c r="P158" s="5">
        <v>17</v>
      </c>
      <c r="Q158" s="5">
        <v>1</v>
      </c>
      <c r="R158" s="5">
        <v>25</v>
      </c>
      <c r="S158" s="5">
        <v>0</v>
      </c>
    </row>
    <row r="159" spans="1:19" ht="15.9" customHeight="1">
      <c r="A159" s="4">
        <v>11810003</v>
      </c>
      <c r="B159" s="4" t="s">
        <v>76</v>
      </c>
      <c r="C159" s="2">
        <v>12</v>
      </c>
      <c r="D159" s="2">
        <v>1</v>
      </c>
      <c r="E159" s="2">
        <v>13</v>
      </c>
      <c r="F159" s="5">
        <v>0</v>
      </c>
      <c r="G159" s="5">
        <v>0</v>
      </c>
      <c r="H159" s="5">
        <v>0</v>
      </c>
      <c r="I159" s="5">
        <v>0</v>
      </c>
      <c r="J159" s="5">
        <v>0</v>
      </c>
      <c r="K159" s="5">
        <v>0</v>
      </c>
      <c r="L159" s="5">
        <v>1</v>
      </c>
      <c r="M159" s="5">
        <v>0</v>
      </c>
      <c r="N159" s="5">
        <v>1</v>
      </c>
      <c r="O159" s="5">
        <v>0</v>
      </c>
      <c r="P159" s="5">
        <v>1</v>
      </c>
      <c r="Q159" s="5">
        <v>0</v>
      </c>
      <c r="R159" s="5">
        <v>9</v>
      </c>
      <c r="S159" s="5">
        <v>1</v>
      </c>
    </row>
    <row r="160" spans="1:19" ht="15.9" customHeight="1">
      <c r="A160" s="4">
        <v>11810008</v>
      </c>
      <c r="B160" s="4" t="s">
        <v>77</v>
      </c>
      <c r="C160" s="2">
        <v>26</v>
      </c>
      <c r="D160" s="2">
        <v>2</v>
      </c>
      <c r="E160" s="2">
        <v>28</v>
      </c>
      <c r="F160" s="5">
        <v>0</v>
      </c>
      <c r="G160" s="5">
        <v>0</v>
      </c>
      <c r="H160" s="5">
        <v>0</v>
      </c>
      <c r="I160" s="5">
        <v>0</v>
      </c>
      <c r="J160" s="5">
        <v>1</v>
      </c>
      <c r="K160" s="5">
        <v>0</v>
      </c>
      <c r="L160" s="5">
        <v>0</v>
      </c>
      <c r="M160" s="5">
        <v>0</v>
      </c>
      <c r="N160" s="5">
        <v>2</v>
      </c>
      <c r="O160" s="5">
        <v>0</v>
      </c>
      <c r="P160" s="5">
        <v>6</v>
      </c>
      <c r="Q160" s="5">
        <v>0</v>
      </c>
      <c r="R160" s="5">
        <v>17</v>
      </c>
      <c r="S160" s="5">
        <v>2</v>
      </c>
    </row>
    <row r="161" spans="1:19" ht="15.9" customHeight="1">
      <c r="A161" s="4">
        <v>11810013</v>
      </c>
      <c r="B161" s="4" t="s">
        <v>78</v>
      </c>
      <c r="C161" s="2">
        <v>16</v>
      </c>
      <c r="D161" s="2">
        <v>1</v>
      </c>
      <c r="E161" s="2">
        <v>17</v>
      </c>
      <c r="F161" s="5">
        <v>0</v>
      </c>
      <c r="G161" s="5">
        <v>0</v>
      </c>
      <c r="H161" s="5">
        <v>0</v>
      </c>
      <c r="I161" s="5">
        <v>0</v>
      </c>
      <c r="J161" s="5">
        <v>0</v>
      </c>
      <c r="K161" s="5">
        <v>0</v>
      </c>
      <c r="L161" s="5">
        <v>0</v>
      </c>
      <c r="M161" s="5">
        <v>0</v>
      </c>
      <c r="N161" s="5">
        <v>0</v>
      </c>
      <c r="O161" s="5">
        <v>0</v>
      </c>
      <c r="P161" s="5">
        <v>5</v>
      </c>
      <c r="Q161" s="5">
        <v>0</v>
      </c>
      <c r="R161" s="5">
        <v>11</v>
      </c>
      <c r="S161" s="5">
        <v>1</v>
      </c>
    </row>
    <row r="162" spans="1:19" ht="15.9" customHeight="1">
      <c r="A162" s="4">
        <v>11810015</v>
      </c>
      <c r="B162" s="4" t="s">
        <v>79</v>
      </c>
      <c r="C162" s="2">
        <v>85</v>
      </c>
      <c r="D162" s="2">
        <v>10</v>
      </c>
      <c r="E162" s="2">
        <v>95</v>
      </c>
      <c r="F162" s="5">
        <v>5</v>
      </c>
      <c r="G162" s="5">
        <v>0</v>
      </c>
      <c r="H162" s="5">
        <v>15</v>
      </c>
      <c r="I162" s="5">
        <v>1</v>
      </c>
      <c r="J162" s="5">
        <v>23</v>
      </c>
      <c r="K162" s="5">
        <v>4</v>
      </c>
      <c r="L162" s="5">
        <v>13</v>
      </c>
      <c r="M162" s="5">
        <v>2</v>
      </c>
      <c r="N162" s="5">
        <v>5</v>
      </c>
      <c r="O162" s="5">
        <v>1</v>
      </c>
      <c r="P162" s="5">
        <v>7</v>
      </c>
      <c r="Q162" s="5">
        <v>1</v>
      </c>
      <c r="R162" s="5">
        <v>17</v>
      </c>
      <c r="S162" s="5">
        <v>1</v>
      </c>
    </row>
    <row r="163" spans="1:19" ht="15.9" customHeight="1">
      <c r="A163" s="4">
        <v>11810024</v>
      </c>
      <c r="B163" s="4" t="s">
        <v>80</v>
      </c>
      <c r="C163" s="2">
        <v>29</v>
      </c>
      <c r="D163" s="2">
        <v>1</v>
      </c>
      <c r="E163" s="2">
        <v>30</v>
      </c>
      <c r="F163" s="5">
        <v>1</v>
      </c>
      <c r="G163" s="5">
        <v>0</v>
      </c>
      <c r="H163" s="5">
        <v>1</v>
      </c>
      <c r="I163" s="5">
        <v>0</v>
      </c>
      <c r="J163" s="5">
        <v>4</v>
      </c>
      <c r="K163" s="5">
        <v>0</v>
      </c>
      <c r="L163" s="5">
        <v>2</v>
      </c>
      <c r="M163" s="5">
        <v>0</v>
      </c>
      <c r="N163" s="5">
        <v>1</v>
      </c>
      <c r="O163" s="5">
        <v>0</v>
      </c>
      <c r="P163" s="5">
        <v>5</v>
      </c>
      <c r="Q163" s="5">
        <v>0</v>
      </c>
      <c r="R163" s="5">
        <v>15</v>
      </c>
      <c r="S163" s="5">
        <v>1</v>
      </c>
    </row>
    <row r="164" spans="1:19" ht="15.9" customHeight="1">
      <c r="A164" s="4">
        <v>11810028</v>
      </c>
      <c r="B164" s="4" t="s">
        <v>195</v>
      </c>
      <c r="C164" s="2">
        <v>52</v>
      </c>
      <c r="D164" s="2">
        <v>5</v>
      </c>
      <c r="E164" s="2">
        <v>57</v>
      </c>
      <c r="F164" s="5">
        <v>0</v>
      </c>
      <c r="G164" s="5">
        <v>0</v>
      </c>
      <c r="H164" s="5">
        <v>4</v>
      </c>
      <c r="I164" s="5">
        <v>0</v>
      </c>
      <c r="J164" s="5">
        <v>8</v>
      </c>
      <c r="K164" s="5">
        <v>1</v>
      </c>
      <c r="L164" s="5">
        <v>7</v>
      </c>
      <c r="M164" s="5">
        <v>1</v>
      </c>
      <c r="N164" s="5">
        <v>2</v>
      </c>
      <c r="O164" s="5">
        <v>1</v>
      </c>
      <c r="P164" s="5">
        <v>7</v>
      </c>
      <c r="Q164" s="5">
        <v>1</v>
      </c>
      <c r="R164" s="5">
        <v>24</v>
      </c>
      <c r="S164" s="5">
        <v>1</v>
      </c>
    </row>
    <row r="165" spans="1:19" ht="15.9" customHeight="1">
      <c r="A165" s="4">
        <v>11810033</v>
      </c>
      <c r="B165" s="4" t="s">
        <v>82</v>
      </c>
      <c r="C165" s="2">
        <v>22</v>
      </c>
      <c r="D165" s="2">
        <v>2</v>
      </c>
      <c r="E165" s="2">
        <v>24</v>
      </c>
      <c r="F165" s="5">
        <v>0</v>
      </c>
      <c r="G165" s="5">
        <v>0</v>
      </c>
      <c r="H165" s="5">
        <v>1</v>
      </c>
      <c r="I165" s="5">
        <v>0</v>
      </c>
      <c r="J165" s="5">
        <v>2</v>
      </c>
      <c r="K165" s="5">
        <v>0</v>
      </c>
      <c r="L165" s="5">
        <v>1</v>
      </c>
      <c r="M165" s="5">
        <v>0</v>
      </c>
      <c r="N165" s="5">
        <v>2</v>
      </c>
      <c r="O165" s="5">
        <v>0</v>
      </c>
      <c r="P165" s="5">
        <v>2</v>
      </c>
      <c r="Q165" s="5">
        <v>0</v>
      </c>
      <c r="R165" s="5">
        <v>14</v>
      </c>
      <c r="S165" s="5">
        <v>2</v>
      </c>
    </row>
    <row r="166" spans="1:19" ht="15.9" customHeight="1">
      <c r="A166" s="4">
        <v>11810034</v>
      </c>
      <c r="B166" s="4" t="s">
        <v>438</v>
      </c>
      <c r="C166" s="2">
        <v>27</v>
      </c>
      <c r="D166" s="2">
        <v>3</v>
      </c>
      <c r="E166" s="2">
        <v>30</v>
      </c>
      <c r="F166" s="5">
        <v>0</v>
      </c>
      <c r="G166" s="5">
        <v>0</v>
      </c>
      <c r="H166" s="5">
        <v>2</v>
      </c>
      <c r="I166" s="5">
        <v>0</v>
      </c>
      <c r="J166" s="5">
        <v>3</v>
      </c>
      <c r="K166" s="5">
        <v>0</v>
      </c>
      <c r="L166" s="5">
        <v>3</v>
      </c>
      <c r="M166" s="5">
        <v>0</v>
      </c>
      <c r="N166" s="5">
        <v>2</v>
      </c>
      <c r="O166" s="5">
        <v>0</v>
      </c>
      <c r="P166" s="5">
        <v>6</v>
      </c>
      <c r="Q166" s="5">
        <v>1</v>
      </c>
      <c r="R166" s="5">
        <v>11</v>
      </c>
      <c r="S166" s="5">
        <v>2</v>
      </c>
    </row>
    <row r="167" spans="1:19" ht="15.9" customHeight="1">
      <c r="A167" s="4">
        <v>11820007</v>
      </c>
      <c r="B167" s="4" t="s">
        <v>83</v>
      </c>
      <c r="C167" s="2">
        <v>42</v>
      </c>
      <c r="D167" s="2">
        <v>1</v>
      </c>
      <c r="E167" s="2">
        <v>43</v>
      </c>
      <c r="F167" s="5">
        <v>0</v>
      </c>
      <c r="G167" s="5">
        <v>0</v>
      </c>
      <c r="H167" s="5">
        <v>7</v>
      </c>
      <c r="I167" s="5">
        <v>0</v>
      </c>
      <c r="J167" s="5">
        <v>10</v>
      </c>
      <c r="K167" s="5">
        <v>0</v>
      </c>
      <c r="L167" s="5">
        <v>4</v>
      </c>
      <c r="M167" s="5">
        <v>0</v>
      </c>
      <c r="N167" s="5">
        <v>0</v>
      </c>
      <c r="O167" s="5">
        <v>0</v>
      </c>
      <c r="P167" s="5">
        <v>4</v>
      </c>
      <c r="Q167" s="5">
        <v>0</v>
      </c>
      <c r="R167" s="5">
        <v>17</v>
      </c>
      <c r="S167" s="5">
        <v>1</v>
      </c>
    </row>
    <row r="168" spans="1:19" ht="15.9" customHeight="1">
      <c r="A168" s="4">
        <v>11820008</v>
      </c>
      <c r="B168" s="4" t="s">
        <v>84</v>
      </c>
      <c r="C168" s="2">
        <v>76</v>
      </c>
      <c r="D168" s="2">
        <v>14</v>
      </c>
      <c r="E168" s="2">
        <v>90</v>
      </c>
      <c r="F168" s="5">
        <v>1</v>
      </c>
      <c r="G168" s="5">
        <v>0</v>
      </c>
      <c r="H168" s="5">
        <v>5</v>
      </c>
      <c r="I168" s="5">
        <v>1</v>
      </c>
      <c r="J168" s="5">
        <v>19</v>
      </c>
      <c r="K168" s="5">
        <v>3</v>
      </c>
      <c r="L168" s="5">
        <v>12</v>
      </c>
      <c r="M168" s="5">
        <v>1</v>
      </c>
      <c r="N168" s="5">
        <v>11</v>
      </c>
      <c r="O168" s="5">
        <v>6</v>
      </c>
      <c r="P168" s="5">
        <v>14</v>
      </c>
      <c r="Q168" s="5">
        <v>1</v>
      </c>
      <c r="R168" s="5">
        <v>14</v>
      </c>
      <c r="S168" s="5">
        <v>2</v>
      </c>
    </row>
    <row r="169" spans="1:19" ht="15.9" customHeight="1">
      <c r="A169" s="4">
        <v>11820011</v>
      </c>
      <c r="B169" s="4" t="s">
        <v>85</v>
      </c>
      <c r="C169" s="2">
        <v>35</v>
      </c>
      <c r="D169" s="2">
        <v>3</v>
      </c>
      <c r="E169" s="2">
        <v>38</v>
      </c>
      <c r="F169" s="5">
        <v>0</v>
      </c>
      <c r="G169" s="5">
        <v>0</v>
      </c>
      <c r="H169" s="5">
        <v>5</v>
      </c>
      <c r="I169" s="5">
        <v>1</v>
      </c>
      <c r="J169" s="5">
        <v>1</v>
      </c>
      <c r="K169" s="5">
        <v>0</v>
      </c>
      <c r="L169" s="5">
        <v>1</v>
      </c>
      <c r="M169" s="5">
        <v>0</v>
      </c>
      <c r="N169" s="5">
        <v>0</v>
      </c>
      <c r="O169" s="5">
        <v>0</v>
      </c>
      <c r="P169" s="5">
        <v>6</v>
      </c>
      <c r="Q169" s="5">
        <v>1</v>
      </c>
      <c r="R169" s="5">
        <v>22</v>
      </c>
      <c r="S169" s="5">
        <v>1</v>
      </c>
    </row>
    <row r="170" spans="1:19" ht="15.9" customHeight="1">
      <c r="A170" s="4">
        <v>11820018</v>
      </c>
      <c r="B170" s="4" t="s">
        <v>196</v>
      </c>
      <c r="C170" s="2">
        <v>90</v>
      </c>
      <c r="D170" s="2">
        <v>5</v>
      </c>
      <c r="E170" s="2">
        <v>95</v>
      </c>
      <c r="F170" s="5">
        <v>6</v>
      </c>
      <c r="G170" s="5">
        <v>2</v>
      </c>
      <c r="H170" s="5">
        <v>17</v>
      </c>
      <c r="I170" s="5">
        <v>2</v>
      </c>
      <c r="J170" s="5">
        <v>19</v>
      </c>
      <c r="K170" s="5">
        <v>0</v>
      </c>
      <c r="L170" s="5">
        <v>15</v>
      </c>
      <c r="M170" s="5">
        <v>0</v>
      </c>
      <c r="N170" s="5">
        <v>9</v>
      </c>
      <c r="O170" s="5">
        <v>0</v>
      </c>
      <c r="P170" s="5">
        <v>11</v>
      </c>
      <c r="Q170" s="5">
        <v>1</v>
      </c>
      <c r="R170" s="5">
        <v>13</v>
      </c>
      <c r="S170" s="5">
        <v>0</v>
      </c>
    </row>
    <row r="171" spans="1:19" ht="15.9" customHeight="1">
      <c r="A171" s="4">
        <v>11820026</v>
      </c>
      <c r="B171" s="4" t="s">
        <v>86</v>
      </c>
      <c r="C171" s="2">
        <v>13</v>
      </c>
      <c r="D171" s="2">
        <v>1</v>
      </c>
      <c r="E171" s="2">
        <v>14</v>
      </c>
      <c r="F171" s="5">
        <v>0</v>
      </c>
      <c r="G171" s="5">
        <v>0</v>
      </c>
      <c r="H171" s="5">
        <v>1</v>
      </c>
      <c r="I171" s="5">
        <v>0</v>
      </c>
      <c r="J171" s="5">
        <v>0</v>
      </c>
      <c r="K171" s="5">
        <v>0</v>
      </c>
      <c r="L171" s="5">
        <v>0</v>
      </c>
      <c r="M171" s="5">
        <v>0</v>
      </c>
      <c r="N171" s="5">
        <v>0</v>
      </c>
      <c r="O171" s="5">
        <v>0</v>
      </c>
      <c r="P171" s="5">
        <v>1</v>
      </c>
      <c r="Q171" s="5">
        <v>1</v>
      </c>
      <c r="R171" s="5">
        <v>11</v>
      </c>
      <c r="S171" s="5">
        <v>0</v>
      </c>
    </row>
    <row r="172" spans="1:19" ht="15.9" customHeight="1">
      <c r="A172" s="4">
        <v>11820027</v>
      </c>
      <c r="B172" s="4" t="s">
        <v>87</v>
      </c>
      <c r="C172" s="2">
        <v>14</v>
      </c>
      <c r="D172" s="2">
        <v>1</v>
      </c>
      <c r="E172" s="2">
        <v>15</v>
      </c>
      <c r="F172" s="5">
        <v>0</v>
      </c>
      <c r="G172" s="5">
        <v>0</v>
      </c>
      <c r="H172" s="5">
        <v>0</v>
      </c>
      <c r="I172" s="5">
        <v>0</v>
      </c>
      <c r="J172" s="5">
        <v>0</v>
      </c>
      <c r="K172" s="5">
        <v>0</v>
      </c>
      <c r="L172" s="5">
        <v>2</v>
      </c>
      <c r="M172" s="5">
        <v>0</v>
      </c>
      <c r="N172" s="5">
        <v>1</v>
      </c>
      <c r="O172" s="5">
        <v>0</v>
      </c>
      <c r="P172" s="5">
        <v>4</v>
      </c>
      <c r="Q172" s="5">
        <v>0</v>
      </c>
      <c r="R172" s="5">
        <v>7</v>
      </c>
      <c r="S172" s="5">
        <v>1</v>
      </c>
    </row>
    <row r="173" spans="1:19" ht="15.9" customHeight="1">
      <c r="A173" s="4">
        <v>11820031</v>
      </c>
      <c r="B173" s="4" t="s">
        <v>88</v>
      </c>
      <c r="C173" s="2">
        <v>20</v>
      </c>
      <c r="D173" s="2">
        <v>3</v>
      </c>
      <c r="E173" s="2">
        <v>23</v>
      </c>
      <c r="F173" s="5">
        <v>0</v>
      </c>
      <c r="G173" s="5">
        <v>0</v>
      </c>
      <c r="H173" s="5">
        <v>3</v>
      </c>
      <c r="I173" s="5">
        <v>0</v>
      </c>
      <c r="J173" s="5">
        <v>4</v>
      </c>
      <c r="K173" s="5">
        <v>0</v>
      </c>
      <c r="L173" s="5">
        <v>3</v>
      </c>
      <c r="M173" s="5">
        <v>0</v>
      </c>
      <c r="N173" s="5">
        <v>3</v>
      </c>
      <c r="O173" s="5">
        <v>0</v>
      </c>
      <c r="P173" s="5">
        <v>2</v>
      </c>
      <c r="Q173" s="5">
        <v>0</v>
      </c>
      <c r="R173" s="5">
        <v>5</v>
      </c>
      <c r="S173" s="5">
        <v>3</v>
      </c>
    </row>
    <row r="174" spans="1:19" ht="15.9" customHeight="1">
      <c r="A174" s="4">
        <v>11820032</v>
      </c>
      <c r="B174" s="4" t="s">
        <v>89</v>
      </c>
      <c r="C174" s="2">
        <v>29</v>
      </c>
      <c r="D174" s="2">
        <v>1</v>
      </c>
      <c r="E174" s="2">
        <v>30</v>
      </c>
      <c r="F174" s="5">
        <v>0</v>
      </c>
      <c r="G174" s="5">
        <v>0</v>
      </c>
      <c r="H174" s="5">
        <v>1</v>
      </c>
      <c r="I174" s="5">
        <v>0</v>
      </c>
      <c r="J174" s="5">
        <v>4</v>
      </c>
      <c r="K174" s="5">
        <v>0</v>
      </c>
      <c r="L174" s="5">
        <v>4</v>
      </c>
      <c r="M174" s="5">
        <v>0</v>
      </c>
      <c r="N174" s="5">
        <v>1</v>
      </c>
      <c r="O174" s="5">
        <v>0</v>
      </c>
      <c r="P174" s="5">
        <v>3</v>
      </c>
      <c r="Q174" s="5">
        <v>0</v>
      </c>
      <c r="R174" s="5">
        <v>16</v>
      </c>
      <c r="S174" s="5">
        <v>1</v>
      </c>
    </row>
    <row r="175" spans="1:19" ht="15.9" customHeight="1">
      <c r="A175" s="4">
        <v>11820034</v>
      </c>
      <c r="B175" s="4" t="s">
        <v>90</v>
      </c>
      <c r="C175" s="2">
        <v>31</v>
      </c>
      <c r="D175" s="2">
        <v>2</v>
      </c>
      <c r="E175" s="2">
        <v>33</v>
      </c>
      <c r="F175" s="5">
        <v>1</v>
      </c>
      <c r="G175" s="5">
        <v>0</v>
      </c>
      <c r="H175" s="5">
        <v>2</v>
      </c>
      <c r="I175" s="5">
        <v>0</v>
      </c>
      <c r="J175" s="5">
        <v>4</v>
      </c>
      <c r="K175" s="5">
        <v>0</v>
      </c>
      <c r="L175" s="5">
        <v>5</v>
      </c>
      <c r="M175" s="5">
        <v>2</v>
      </c>
      <c r="N175" s="5">
        <v>4</v>
      </c>
      <c r="O175" s="5">
        <v>0</v>
      </c>
      <c r="P175" s="5">
        <v>5</v>
      </c>
      <c r="Q175" s="5">
        <v>0</v>
      </c>
      <c r="R175" s="5">
        <v>10</v>
      </c>
      <c r="S175" s="5">
        <v>0</v>
      </c>
    </row>
    <row r="176" spans="1:19" ht="15.9" customHeight="1">
      <c r="A176" s="4">
        <v>11820035</v>
      </c>
      <c r="B176" s="4" t="s">
        <v>91</v>
      </c>
      <c r="C176" s="2">
        <v>9</v>
      </c>
      <c r="D176" s="2">
        <v>1</v>
      </c>
      <c r="E176" s="2">
        <v>10</v>
      </c>
      <c r="F176" s="5">
        <v>0</v>
      </c>
      <c r="G176" s="5">
        <v>0</v>
      </c>
      <c r="H176" s="5">
        <v>0</v>
      </c>
      <c r="I176" s="5">
        <v>0</v>
      </c>
      <c r="J176" s="5">
        <v>0</v>
      </c>
      <c r="K176" s="5">
        <v>0</v>
      </c>
      <c r="L176" s="5">
        <v>0</v>
      </c>
      <c r="M176" s="5">
        <v>0</v>
      </c>
      <c r="N176" s="5">
        <v>0</v>
      </c>
      <c r="O176" s="5">
        <v>0</v>
      </c>
      <c r="P176" s="5">
        <v>4</v>
      </c>
      <c r="Q176" s="5">
        <v>0</v>
      </c>
      <c r="R176" s="5">
        <v>5</v>
      </c>
      <c r="S176" s="5">
        <v>1</v>
      </c>
    </row>
  </sheetData>
  <mergeCells count="10">
    <mergeCell ref="L1:M1"/>
    <mergeCell ref="N1:O1"/>
    <mergeCell ref="P1:Q1"/>
    <mergeCell ref="R1:S1"/>
    <mergeCell ref="A1:A2"/>
    <mergeCell ref="B1:B2"/>
    <mergeCell ref="C1:E1"/>
    <mergeCell ref="F1:G1"/>
    <mergeCell ref="H1:I1"/>
    <mergeCell ref="J1:K1"/>
  </mergeCells>
  <pageMargins left="0.78740157499999996" right="0.78740157499999996" top="0.984251969" bottom="0.984251969" header="0.4921259845" footer="0.492125984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4</vt:i4>
      </vt:variant>
    </vt:vector>
  </HeadingPairs>
  <TitlesOfParts>
    <vt:vector size="20" baseType="lpstr">
      <vt:lpstr>Page de garde</vt:lpstr>
      <vt:lpstr>Analyse </vt:lpstr>
      <vt:lpstr>Param</vt:lpstr>
      <vt:lpstr>TTN-3</vt:lpstr>
      <vt:lpstr>TTN-2</vt:lpstr>
      <vt:lpstr>TTN-1</vt:lpstr>
      <vt:lpstr>TTN</vt:lpstr>
      <vt:lpstr>LTN-3</vt:lpstr>
      <vt:lpstr>LTN-2</vt:lpstr>
      <vt:lpstr>LTN-1</vt:lpstr>
      <vt:lpstr>LTN</vt:lpstr>
      <vt:lpstr>LPN-3</vt:lpstr>
      <vt:lpstr>LPN-2</vt:lpstr>
      <vt:lpstr>LPN-1</vt:lpstr>
      <vt:lpstr>LPN</vt:lpstr>
      <vt:lpstr>208</vt:lpstr>
      <vt:lpstr>cd</vt:lpstr>
      <vt:lpstr>JR_PAGE_ANCHOR_0_1</vt:lpstr>
      <vt:lpstr>nb_club</vt:lpstr>
      <vt:lpstr>'Analyse 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CAUBET Olivier</dc:creator>
  <cp:lastModifiedBy>LIGUE OCCITANIE DE TENNIS DE TABLE LOTT</cp:lastModifiedBy>
  <cp:lastPrinted>2021-11-25T13:51:41Z</cp:lastPrinted>
  <dcterms:created xsi:type="dcterms:W3CDTF">2021-06-21T08:09:12Z</dcterms:created>
  <dcterms:modified xsi:type="dcterms:W3CDTF">2025-07-21T14:23:59Z</dcterms:modified>
</cp:coreProperties>
</file>